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E:\tugas\COOLEYAH\SMT 7\PLP\SOAL PAS\"/>
    </mc:Choice>
  </mc:AlternateContent>
  <xr:revisionPtr revIDLastSave="0" documentId="13_ncr:1_{FBE1C406-58C8-4FE9-B751-52831C1AA751}" xr6:coauthVersionLast="47" xr6:coauthVersionMax="47" xr10:uidLastSave="{00000000-0000-0000-0000-000000000000}"/>
  <bookViews>
    <workbookView xWindow="-120" yWindow="-120" windowWidth="20730" windowHeight="11310" tabRatio="589" xr2:uid="{00000000-000D-0000-FFFF-FFFF00000000}"/>
  </bookViews>
  <sheets>
    <sheet name="Data Olah" sheetId="3" r:id="rId1"/>
    <sheet name="Form Responses 1" sheetId="1" r:id="rId2"/>
    <sheet name="Sheet1" sheetId="2" r:id="rId3"/>
  </sheets>
  <definedNames>
    <definedName name="_xlnm._FilterDatabase" localSheetId="1" hidden="1">'Form Responses 1'!$F$1:$F$181</definedName>
  </definedNames>
  <calcPr calcId="191029"/>
</workbook>
</file>

<file path=xl/calcChain.xml><?xml version="1.0" encoding="utf-8"?>
<calcChain xmlns="http://schemas.openxmlformats.org/spreadsheetml/2006/main">
  <c r="AD3" i="3" l="1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2" i="3"/>
  <c r="R181" i="3"/>
  <c r="Q181" i="3"/>
  <c r="P181" i="3"/>
  <c r="O181" i="3"/>
  <c r="N181" i="3"/>
  <c r="L181" i="3"/>
  <c r="K181" i="3"/>
  <c r="J181" i="3"/>
  <c r="I181" i="3"/>
  <c r="H181" i="3"/>
  <c r="G181" i="3"/>
  <c r="F181" i="3"/>
  <c r="E181" i="3"/>
  <c r="D181" i="3"/>
  <c r="C181" i="3"/>
  <c r="R180" i="3"/>
  <c r="Q180" i="3"/>
  <c r="P180" i="3"/>
  <c r="O180" i="3"/>
  <c r="N180" i="3"/>
  <c r="L180" i="3"/>
  <c r="K180" i="3"/>
  <c r="J180" i="3"/>
  <c r="I180" i="3"/>
  <c r="H180" i="3"/>
  <c r="G180" i="3"/>
  <c r="F180" i="3"/>
  <c r="E180" i="3"/>
  <c r="D180" i="3"/>
  <c r="C180" i="3"/>
  <c r="R179" i="3"/>
  <c r="Q179" i="3"/>
  <c r="P179" i="3"/>
  <c r="O179" i="3"/>
  <c r="N179" i="3"/>
  <c r="L179" i="3"/>
  <c r="K179" i="3"/>
  <c r="J179" i="3"/>
  <c r="I179" i="3"/>
  <c r="H179" i="3"/>
  <c r="G179" i="3"/>
  <c r="F179" i="3"/>
  <c r="E179" i="3"/>
  <c r="D179" i="3"/>
  <c r="C179" i="3"/>
  <c r="R178" i="3"/>
  <c r="Q178" i="3"/>
  <c r="P178" i="3"/>
  <c r="O178" i="3"/>
  <c r="N178" i="3"/>
  <c r="L178" i="3"/>
  <c r="K178" i="3"/>
  <c r="J178" i="3"/>
  <c r="I178" i="3"/>
  <c r="H178" i="3"/>
  <c r="G178" i="3"/>
  <c r="F178" i="3"/>
  <c r="E178" i="3"/>
  <c r="D178" i="3"/>
  <c r="C178" i="3"/>
  <c r="R177" i="3"/>
  <c r="Q177" i="3"/>
  <c r="P177" i="3"/>
  <c r="O177" i="3"/>
  <c r="N177" i="3"/>
  <c r="L177" i="3"/>
  <c r="K177" i="3"/>
  <c r="J177" i="3"/>
  <c r="I177" i="3"/>
  <c r="H177" i="3"/>
  <c r="G177" i="3"/>
  <c r="F177" i="3"/>
  <c r="E177" i="3"/>
  <c r="D177" i="3"/>
  <c r="C177" i="3"/>
  <c r="R176" i="3"/>
  <c r="Q176" i="3"/>
  <c r="P176" i="3"/>
  <c r="O176" i="3"/>
  <c r="N176" i="3"/>
  <c r="L176" i="3"/>
  <c r="K176" i="3"/>
  <c r="J176" i="3"/>
  <c r="I176" i="3"/>
  <c r="H176" i="3"/>
  <c r="G176" i="3"/>
  <c r="F176" i="3"/>
  <c r="E176" i="3"/>
  <c r="D176" i="3"/>
  <c r="C176" i="3"/>
  <c r="R175" i="3"/>
  <c r="Q175" i="3"/>
  <c r="P175" i="3"/>
  <c r="O175" i="3"/>
  <c r="N175" i="3"/>
  <c r="L175" i="3"/>
  <c r="K175" i="3"/>
  <c r="J175" i="3"/>
  <c r="I175" i="3"/>
  <c r="H175" i="3"/>
  <c r="G175" i="3"/>
  <c r="F175" i="3"/>
  <c r="E175" i="3"/>
  <c r="D175" i="3"/>
  <c r="C175" i="3"/>
  <c r="R174" i="3"/>
  <c r="Q174" i="3"/>
  <c r="P174" i="3"/>
  <c r="O174" i="3"/>
  <c r="N174" i="3"/>
  <c r="L174" i="3"/>
  <c r="K174" i="3"/>
  <c r="J174" i="3"/>
  <c r="I174" i="3"/>
  <c r="H174" i="3"/>
  <c r="G174" i="3"/>
  <c r="F174" i="3"/>
  <c r="E174" i="3"/>
  <c r="D174" i="3"/>
  <c r="C174" i="3"/>
  <c r="R173" i="3"/>
  <c r="Q173" i="3"/>
  <c r="P173" i="3"/>
  <c r="O173" i="3"/>
  <c r="N173" i="3"/>
  <c r="L173" i="3"/>
  <c r="K173" i="3"/>
  <c r="J173" i="3"/>
  <c r="I173" i="3"/>
  <c r="H173" i="3"/>
  <c r="G173" i="3"/>
  <c r="F173" i="3"/>
  <c r="E173" i="3"/>
  <c r="D173" i="3"/>
  <c r="C173" i="3"/>
  <c r="R172" i="3"/>
  <c r="Q172" i="3"/>
  <c r="P172" i="3"/>
  <c r="O172" i="3"/>
  <c r="N172" i="3"/>
  <c r="L172" i="3"/>
  <c r="K172" i="3"/>
  <c r="J172" i="3"/>
  <c r="I172" i="3"/>
  <c r="H172" i="3"/>
  <c r="G172" i="3"/>
  <c r="F172" i="3"/>
  <c r="E172" i="3"/>
  <c r="D172" i="3"/>
  <c r="C172" i="3"/>
  <c r="R171" i="3"/>
  <c r="Q171" i="3"/>
  <c r="P171" i="3"/>
  <c r="O171" i="3"/>
  <c r="N171" i="3"/>
  <c r="L171" i="3"/>
  <c r="K171" i="3"/>
  <c r="J171" i="3"/>
  <c r="I171" i="3"/>
  <c r="H171" i="3"/>
  <c r="G171" i="3"/>
  <c r="F171" i="3"/>
  <c r="E171" i="3"/>
  <c r="D171" i="3"/>
  <c r="C171" i="3"/>
  <c r="R170" i="3"/>
  <c r="Q170" i="3"/>
  <c r="P170" i="3"/>
  <c r="O170" i="3"/>
  <c r="N170" i="3"/>
  <c r="L170" i="3"/>
  <c r="K170" i="3"/>
  <c r="J170" i="3"/>
  <c r="I170" i="3"/>
  <c r="H170" i="3"/>
  <c r="G170" i="3"/>
  <c r="F170" i="3"/>
  <c r="E170" i="3"/>
  <c r="D170" i="3"/>
  <c r="C170" i="3"/>
  <c r="R169" i="3"/>
  <c r="Q169" i="3"/>
  <c r="P169" i="3"/>
  <c r="O169" i="3"/>
  <c r="N169" i="3"/>
  <c r="L169" i="3"/>
  <c r="K169" i="3"/>
  <c r="J169" i="3"/>
  <c r="I169" i="3"/>
  <c r="H169" i="3"/>
  <c r="G169" i="3"/>
  <c r="F169" i="3"/>
  <c r="E169" i="3"/>
  <c r="D169" i="3"/>
  <c r="C169" i="3"/>
  <c r="R168" i="3"/>
  <c r="Q168" i="3"/>
  <c r="P168" i="3"/>
  <c r="O168" i="3"/>
  <c r="N168" i="3"/>
  <c r="L168" i="3"/>
  <c r="K168" i="3"/>
  <c r="J168" i="3"/>
  <c r="I168" i="3"/>
  <c r="H168" i="3"/>
  <c r="G168" i="3"/>
  <c r="F168" i="3"/>
  <c r="E168" i="3"/>
  <c r="D168" i="3"/>
  <c r="C168" i="3"/>
  <c r="R167" i="3"/>
  <c r="Q167" i="3"/>
  <c r="P167" i="3"/>
  <c r="O167" i="3"/>
  <c r="N167" i="3"/>
  <c r="L167" i="3"/>
  <c r="K167" i="3"/>
  <c r="J167" i="3"/>
  <c r="I167" i="3"/>
  <c r="H167" i="3"/>
  <c r="G167" i="3"/>
  <c r="F167" i="3"/>
  <c r="E167" i="3"/>
  <c r="D167" i="3"/>
  <c r="C167" i="3"/>
  <c r="R166" i="3"/>
  <c r="Q166" i="3"/>
  <c r="P166" i="3"/>
  <c r="O166" i="3"/>
  <c r="N166" i="3"/>
  <c r="L166" i="3"/>
  <c r="K166" i="3"/>
  <c r="J166" i="3"/>
  <c r="I166" i="3"/>
  <c r="H166" i="3"/>
  <c r="G166" i="3"/>
  <c r="F166" i="3"/>
  <c r="E166" i="3"/>
  <c r="D166" i="3"/>
  <c r="C166" i="3"/>
  <c r="R165" i="3"/>
  <c r="Q165" i="3"/>
  <c r="P165" i="3"/>
  <c r="O165" i="3"/>
  <c r="N165" i="3"/>
  <c r="L165" i="3"/>
  <c r="K165" i="3"/>
  <c r="J165" i="3"/>
  <c r="I165" i="3"/>
  <c r="H165" i="3"/>
  <c r="G165" i="3"/>
  <c r="F165" i="3"/>
  <c r="E165" i="3"/>
  <c r="D165" i="3"/>
  <c r="C165" i="3"/>
  <c r="R164" i="3"/>
  <c r="Q164" i="3"/>
  <c r="P164" i="3"/>
  <c r="O164" i="3"/>
  <c r="N164" i="3"/>
  <c r="L164" i="3"/>
  <c r="K164" i="3"/>
  <c r="J164" i="3"/>
  <c r="I164" i="3"/>
  <c r="H164" i="3"/>
  <c r="G164" i="3"/>
  <c r="F164" i="3"/>
  <c r="E164" i="3"/>
  <c r="D164" i="3"/>
  <c r="C164" i="3"/>
  <c r="R163" i="3"/>
  <c r="Q163" i="3"/>
  <c r="P163" i="3"/>
  <c r="O163" i="3"/>
  <c r="N163" i="3"/>
  <c r="L163" i="3"/>
  <c r="K163" i="3"/>
  <c r="J163" i="3"/>
  <c r="I163" i="3"/>
  <c r="H163" i="3"/>
  <c r="G163" i="3"/>
  <c r="F163" i="3"/>
  <c r="E163" i="3"/>
  <c r="D163" i="3"/>
  <c r="C163" i="3"/>
  <c r="R162" i="3"/>
  <c r="Q162" i="3"/>
  <c r="P162" i="3"/>
  <c r="O162" i="3"/>
  <c r="N162" i="3"/>
  <c r="L162" i="3"/>
  <c r="K162" i="3"/>
  <c r="J162" i="3"/>
  <c r="I162" i="3"/>
  <c r="H162" i="3"/>
  <c r="G162" i="3"/>
  <c r="F162" i="3"/>
  <c r="E162" i="3"/>
  <c r="D162" i="3"/>
  <c r="C162" i="3"/>
  <c r="R161" i="3"/>
  <c r="Q161" i="3"/>
  <c r="P161" i="3"/>
  <c r="O161" i="3"/>
  <c r="N161" i="3"/>
  <c r="L161" i="3"/>
  <c r="K161" i="3"/>
  <c r="J161" i="3"/>
  <c r="I161" i="3"/>
  <c r="H161" i="3"/>
  <c r="G161" i="3"/>
  <c r="F161" i="3"/>
  <c r="E161" i="3"/>
  <c r="D161" i="3"/>
  <c r="C161" i="3"/>
  <c r="R160" i="3"/>
  <c r="Q160" i="3"/>
  <c r="P160" i="3"/>
  <c r="O160" i="3"/>
  <c r="N160" i="3"/>
  <c r="L160" i="3"/>
  <c r="K160" i="3"/>
  <c r="J160" i="3"/>
  <c r="I160" i="3"/>
  <c r="H160" i="3"/>
  <c r="G160" i="3"/>
  <c r="F160" i="3"/>
  <c r="E160" i="3"/>
  <c r="D160" i="3"/>
  <c r="C160" i="3"/>
  <c r="R159" i="3"/>
  <c r="Q159" i="3"/>
  <c r="P159" i="3"/>
  <c r="O159" i="3"/>
  <c r="N159" i="3"/>
  <c r="L159" i="3"/>
  <c r="K159" i="3"/>
  <c r="J159" i="3"/>
  <c r="I159" i="3"/>
  <c r="H159" i="3"/>
  <c r="G159" i="3"/>
  <c r="F159" i="3"/>
  <c r="E159" i="3"/>
  <c r="D159" i="3"/>
  <c r="C159" i="3"/>
  <c r="R158" i="3"/>
  <c r="Q158" i="3"/>
  <c r="P158" i="3"/>
  <c r="O158" i="3"/>
  <c r="N158" i="3"/>
  <c r="L158" i="3"/>
  <c r="K158" i="3"/>
  <c r="J158" i="3"/>
  <c r="I158" i="3"/>
  <c r="H158" i="3"/>
  <c r="G158" i="3"/>
  <c r="F158" i="3"/>
  <c r="E158" i="3"/>
  <c r="D158" i="3"/>
  <c r="C158" i="3"/>
  <c r="R157" i="3"/>
  <c r="Q157" i="3"/>
  <c r="P157" i="3"/>
  <c r="O157" i="3"/>
  <c r="N157" i="3"/>
  <c r="L157" i="3"/>
  <c r="K157" i="3"/>
  <c r="J157" i="3"/>
  <c r="I157" i="3"/>
  <c r="H157" i="3"/>
  <c r="G157" i="3"/>
  <c r="F157" i="3"/>
  <c r="E157" i="3"/>
  <c r="D157" i="3"/>
  <c r="C157" i="3"/>
  <c r="R156" i="3"/>
  <c r="Q156" i="3"/>
  <c r="P156" i="3"/>
  <c r="O156" i="3"/>
  <c r="N156" i="3"/>
  <c r="L156" i="3"/>
  <c r="K156" i="3"/>
  <c r="J156" i="3"/>
  <c r="I156" i="3"/>
  <c r="H156" i="3"/>
  <c r="G156" i="3"/>
  <c r="F156" i="3"/>
  <c r="E156" i="3"/>
  <c r="D156" i="3"/>
  <c r="C156" i="3"/>
  <c r="R155" i="3"/>
  <c r="Q155" i="3"/>
  <c r="P155" i="3"/>
  <c r="O155" i="3"/>
  <c r="N155" i="3"/>
  <c r="L155" i="3"/>
  <c r="K155" i="3"/>
  <c r="J155" i="3"/>
  <c r="I155" i="3"/>
  <c r="H155" i="3"/>
  <c r="G155" i="3"/>
  <c r="F155" i="3"/>
  <c r="E155" i="3"/>
  <c r="D155" i="3"/>
  <c r="C155" i="3"/>
  <c r="R154" i="3"/>
  <c r="Q154" i="3"/>
  <c r="P154" i="3"/>
  <c r="O154" i="3"/>
  <c r="N154" i="3"/>
  <c r="L154" i="3"/>
  <c r="K154" i="3"/>
  <c r="J154" i="3"/>
  <c r="I154" i="3"/>
  <c r="H154" i="3"/>
  <c r="G154" i="3"/>
  <c r="F154" i="3"/>
  <c r="E154" i="3"/>
  <c r="D154" i="3"/>
  <c r="C154" i="3"/>
  <c r="R153" i="3"/>
  <c r="Q153" i="3"/>
  <c r="P153" i="3"/>
  <c r="O153" i="3"/>
  <c r="N153" i="3"/>
  <c r="L153" i="3"/>
  <c r="K153" i="3"/>
  <c r="J153" i="3"/>
  <c r="I153" i="3"/>
  <c r="H153" i="3"/>
  <c r="G153" i="3"/>
  <c r="F153" i="3"/>
  <c r="E153" i="3"/>
  <c r="D153" i="3"/>
  <c r="C153" i="3"/>
  <c r="R152" i="3"/>
  <c r="Q152" i="3"/>
  <c r="P152" i="3"/>
  <c r="O152" i="3"/>
  <c r="N152" i="3"/>
  <c r="L152" i="3"/>
  <c r="K152" i="3"/>
  <c r="J152" i="3"/>
  <c r="I152" i="3"/>
  <c r="H152" i="3"/>
  <c r="G152" i="3"/>
  <c r="F152" i="3"/>
  <c r="E152" i="3"/>
  <c r="D152" i="3"/>
  <c r="C152" i="3"/>
  <c r="R151" i="3"/>
  <c r="Q151" i="3"/>
  <c r="P151" i="3"/>
  <c r="O151" i="3"/>
  <c r="N151" i="3"/>
  <c r="L151" i="3"/>
  <c r="K151" i="3"/>
  <c r="J151" i="3"/>
  <c r="I151" i="3"/>
  <c r="H151" i="3"/>
  <c r="G151" i="3"/>
  <c r="F151" i="3"/>
  <c r="E151" i="3"/>
  <c r="D151" i="3"/>
  <c r="C151" i="3"/>
  <c r="R150" i="3"/>
  <c r="Q150" i="3"/>
  <c r="P150" i="3"/>
  <c r="O150" i="3"/>
  <c r="N150" i="3"/>
  <c r="L150" i="3"/>
  <c r="K150" i="3"/>
  <c r="J150" i="3"/>
  <c r="I150" i="3"/>
  <c r="H150" i="3"/>
  <c r="G150" i="3"/>
  <c r="F150" i="3"/>
  <c r="E150" i="3"/>
  <c r="D150" i="3"/>
  <c r="C150" i="3"/>
  <c r="R149" i="3"/>
  <c r="Q149" i="3"/>
  <c r="P149" i="3"/>
  <c r="O149" i="3"/>
  <c r="N149" i="3"/>
  <c r="L149" i="3"/>
  <c r="K149" i="3"/>
  <c r="J149" i="3"/>
  <c r="I149" i="3"/>
  <c r="H149" i="3"/>
  <c r="G149" i="3"/>
  <c r="F149" i="3"/>
  <c r="E149" i="3"/>
  <c r="D149" i="3"/>
  <c r="C149" i="3"/>
  <c r="R148" i="3"/>
  <c r="Q148" i="3"/>
  <c r="P148" i="3"/>
  <c r="O148" i="3"/>
  <c r="N148" i="3"/>
  <c r="L148" i="3"/>
  <c r="K148" i="3"/>
  <c r="J148" i="3"/>
  <c r="I148" i="3"/>
  <c r="H148" i="3"/>
  <c r="G148" i="3"/>
  <c r="F148" i="3"/>
  <c r="E148" i="3"/>
  <c r="D148" i="3"/>
  <c r="C148" i="3"/>
  <c r="R147" i="3"/>
  <c r="Q147" i="3"/>
  <c r="P147" i="3"/>
  <c r="O147" i="3"/>
  <c r="N147" i="3"/>
  <c r="L147" i="3"/>
  <c r="K147" i="3"/>
  <c r="J147" i="3"/>
  <c r="I147" i="3"/>
  <c r="H147" i="3"/>
  <c r="G147" i="3"/>
  <c r="F147" i="3"/>
  <c r="E147" i="3"/>
  <c r="D147" i="3"/>
  <c r="C147" i="3"/>
  <c r="R146" i="3"/>
  <c r="AD146" i="3" s="1"/>
  <c r="Q146" i="3"/>
  <c r="P146" i="3"/>
  <c r="O146" i="3"/>
  <c r="N146" i="3"/>
  <c r="L146" i="3"/>
  <c r="K146" i="3"/>
  <c r="J146" i="3"/>
  <c r="I146" i="3"/>
  <c r="H146" i="3"/>
  <c r="G146" i="3"/>
  <c r="F146" i="3"/>
  <c r="E146" i="3"/>
  <c r="D146" i="3"/>
  <c r="C146" i="3"/>
  <c r="R145" i="3"/>
  <c r="AD145" i="3" s="1"/>
  <c r="Q145" i="3"/>
  <c r="P145" i="3"/>
  <c r="O145" i="3"/>
  <c r="N145" i="3"/>
  <c r="L145" i="3"/>
  <c r="K145" i="3"/>
  <c r="J145" i="3"/>
  <c r="I145" i="3"/>
  <c r="H145" i="3"/>
  <c r="G145" i="3"/>
  <c r="F145" i="3"/>
  <c r="E145" i="3"/>
  <c r="D145" i="3"/>
  <c r="C145" i="3"/>
  <c r="R144" i="3"/>
  <c r="AD144" i="3" s="1"/>
  <c r="Q144" i="3"/>
  <c r="P144" i="3"/>
  <c r="O144" i="3"/>
  <c r="N144" i="3"/>
  <c r="L144" i="3"/>
  <c r="K144" i="3"/>
  <c r="J144" i="3"/>
  <c r="I144" i="3"/>
  <c r="H144" i="3"/>
  <c r="G144" i="3"/>
  <c r="F144" i="3"/>
  <c r="E144" i="3"/>
  <c r="D144" i="3"/>
  <c r="C144" i="3"/>
  <c r="R143" i="3"/>
  <c r="AD143" i="3" s="1"/>
  <c r="Q143" i="3"/>
  <c r="P143" i="3"/>
  <c r="O143" i="3"/>
  <c r="N143" i="3"/>
  <c r="L143" i="3"/>
  <c r="K143" i="3"/>
  <c r="J143" i="3"/>
  <c r="I143" i="3"/>
  <c r="H143" i="3"/>
  <c r="G143" i="3"/>
  <c r="F143" i="3"/>
  <c r="E143" i="3"/>
  <c r="D143" i="3"/>
  <c r="C143" i="3"/>
  <c r="R142" i="3"/>
  <c r="AD142" i="3" s="1"/>
  <c r="Q142" i="3"/>
  <c r="P142" i="3"/>
  <c r="O142" i="3"/>
  <c r="N142" i="3"/>
  <c r="L142" i="3"/>
  <c r="K142" i="3"/>
  <c r="J142" i="3"/>
  <c r="I142" i="3"/>
  <c r="H142" i="3"/>
  <c r="G142" i="3"/>
  <c r="F142" i="3"/>
  <c r="E142" i="3"/>
  <c r="D142" i="3"/>
  <c r="C142" i="3"/>
  <c r="R141" i="3"/>
  <c r="AD141" i="3" s="1"/>
  <c r="Q141" i="3"/>
  <c r="P141" i="3"/>
  <c r="O141" i="3"/>
  <c r="N141" i="3"/>
  <c r="L141" i="3"/>
  <c r="K141" i="3"/>
  <c r="J141" i="3"/>
  <c r="I141" i="3"/>
  <c r="H141" i="3"/>
  <c r="G141" i="3"/>
  <c r="F141" i="3"/>
  <c r="E141" i="3"/>
  <c r="D141" i="3"/>
  <c r="C141" i="3"/>
  <c r="R140" i="3"/>
  <c r="AD140" i="3" s="1"/>
  <c r="Q140" i="3"/>
  <c r="P140" i="3"/>
  <c r="O140" i="3"/>
  <c r="N140" i="3"/>
  <c r="L140" i="3"/>
  <c r="K140" i="3"/>
  <c r="J140" i="3"/>
  <c r="I140" i="3"/>
  <c r="H140" i="3"/>
  <c r="G140" i="3"/>
  <c r="F140" i="3"/>
  <c r="E140" i="3"/>
  <c r="D140" i="3"/>
  <c r="C140" i="3"/>
  <c r="R139" i="3"/>
  <c r="AD139" i="3" s="1"/>
  <c r="Q139" i="3"/>
  <c r="P139" i="3"/>
  <c r="O139" i="3"/>
  <c r="N139" i="3"/>
  <c r="L139" i="3"/>
  <c r="K139" i="3"/>
  <c r="J139" i="3"/>
  <c r="I139" i="3"/>
  <c r="H139" i="3"/>
  <c r="G139" i="3"/>
  <c r="F139" i="3"/>
  <c r="E139" i="3"/>
  <c r="D139" i="3"/>
  <c r="C139" i="3"/>
  <c r="R138" i="3"/>
  <c r="AD138" i="3" s="1"/>
  <c r="Q138" i="3"/>
  <c r="P138" i="3"/>
  <c r="O138" i="3"/>
  <c r="N138" i="3"/>
  <c r="L138" i="3"/>
  <c r="K138" i="3"/>
  <c r="J138" i="3"/>
  <c r="I138" i="3"/>
  <c r="H138" i="3"/>
  <c r="G138" i="3"/>
  <c r="F138" i="3"/>
  <c r="E138" i="3"/>
  <c r="D138" i="3"/>
  <c r="C138" i="3"/>
  <c r="R137" i="3"/>
  <c r="AD137" i="3" s="1"/>
  <c r="Q137" i="3"/>
  <c r="P137" i="3"/>
  <c r="O137" i="3"/>
  <c r="N137" i="3"/>
  <c r="L137" i="3"/>
  <c r="K137" i="3"/>
  <c r="J137" i="3"/>
  <c r="I137" i="3"/>
  <c r="H137" i="3"/>
  <c r="G137" i="3"/>
  <c r="F137" i="3"/>
  <c r="E137" i="3"/>
  <c r="D137" i="3"/>
  <c r="C137" i="3"/>
  <c r="R136" i="3"/>
  <c r="AD136" i="3" s="1"/>
  <c r="Q136" i="3"/>
  <c r="P136" i="3"/>
  <c r="O136" i="3"/>
  <c r="N136" i="3"/>
  <c r="L136" i="3"/>
  <c r="K136" i="3"/>
  <c r="J136" i="3"/>
  <c r="I136" i="3"/>
  <c r="H136" i="3"/>
  <c r="G136" i="3"/>
  <c r="F136" i="3"/>
  <c r="E136" i="3"/>
  <c r="D136" i="3"/>
  <c r="C136" i="3"/>
  <c r="R135" i="3"/>
  <c r="AD135" i="3" s="1"/>
  <c r="Q135" i="3"/>
  <c r="P135" i="3"/>
  <c r="O135" i="3"/>
  <c r="N135" i="3"/>
  <c r="L135" i="3"/>
  <c r="K135" i="3"/>
  <c r="J135" i="3"/>
  <c r="I135" i="3"/>
  <c r="H135" i="3"/>
  <c r="G135" i="3"/>
  <c r="F135" i="3"/>
  <c r="E135" i="3"/>
  <c r="D135" i="3"/>
  <c r="C135" i="3"/>
  <c r="R134" i="3"/>
  <c r="AD134" i="3" s="1"/>
  <c r="Q134" i="3"/>
  <c r="P134" i="3"/>
  <c r="O134" i="3"/>
  <c r="N134" i="3"/>
  <c r="L134" i="3"/>
  <c r="K134" i="3"/>
  <c r="J134" i="3"/>
  <c r="I134" i="3"/>
  <c r="H134" i="3"/>
  <c r="G134" i="3"/>
  <c r="F134" i="3"/>
  <c r="E134" i="3"/>
  <c r="D134" i="3"/>
  <c r="C134" i="3"/>
  <c r="R133" i="3"/>
  <c r="AD133" i="3" s="1"/>
  <c r="Q133" i="3"/>
  <c r="P133" i="3"/>
  <c r="O133" i="3"/>
  <c r="N133" i="3"/>
  <c r="L133" i="3"/>
  <c r="K133" i="3"/>
  <c r="J133" i="3"/>
  <c r="I133" i="3"/>
  <c r="H133" i="3"/>
  <c r="G133" i="3"/>
  <c r="F133" i="3"/>
  <c r="E133" i="3"/>
  <c r="D133" i="3"/>
  <c r="C133" i="3"/>
  <c r="R132" i="3"/>
  <c r="AD132" i="3" s="1"/>
  <c r="Q132" i="3"/>
  <c r="P132" i="3"/>
  <c r="O132" i="3"/>
  <c r="N132" i="3"/>
  <c r="L132" i="3"/>
  <c r="K132" i="3"/>
  <c r="J132" i="3"/>
  <c r="I132" i="3"/>
  <c r="H132" i="3"/>
  <c r="G132" i="3"/>
  <c r="F132" i="3"/>
  <c r="E132" i="3"/>
  <c r="D132" i="3"/>
  <c r="C132" i="3"/>
  <c r="R131" i="3"/>
  <c r="AD131" i="3" s="1"/>
  <c r="Q131" i="3"/>
  <c r="P131" i="3"/>
  <c r="O131" i="3"/>
  <c r="N131" i="3"/>
  <c r="L131" i="3"/>
  <c r="K131" i="3"/>
  <c r="J131" i="3"/>
  <c r="I131" i="3"/>
  <c r="H131" i="3"/>
  <c r="G131" i="3"/>
  <c r="F131" i="3"/>
  <c r="E131" i="3"/>
  <c r="D131" i="3"/>
  <c r="C131" i="3"/>
  <c r="R130" i="3"/>
  <c r="AD130" i="3" s="1"/>
  <c r="Q130" i="3"/>
  <c r="P130" i="3"/>
  <c r="O130" i="3"/>
  <c r="N130" i="3"/>
  <c r="L130" i="3"/>
  <c r="K130" i="3"/>
  <c r="J130" i="3"/>
  <c r="I130" i="3"/>
  <c r="H130" i="3"/>
  <c r="G130" i="3"/>
  <c r="F130" i="3"/>
  <c r="E130" i="3"/>
  <c r="D130" i="3"/>
  <c r="C130" i="3"/>
  <c r="R129" i="3"/>
  <c r="AD129" i="3" s="1"/>
  <c r="Q129" i="3"/>
  <c r="P129" i="3"/>
  <c r="O129" i="3"/>
  <c r="N129" i="3"/>
  <c r="L129" i="3"/>
  <c r="K129" i="3"/>
  <c r="J129" i="3"/>
  <c r="I129" i="3"/>
  <c r="H129" i="3"/>
  <c r="G129" i="3"/>
  <c r="F129" i="3"/>
  <c r="E129" i="3"/>
  <c r="D129" i="3"/>
  <c r="C129" i="3"/>
  <c r="R128" i="3"/>
  <c r="AD128" i="3" s="1"/>
  <c r="Q128" i="3"/>
  <c r="P128" i="3"/>
  <c r="O128" i="3"/>
  <c r="N128" i="3"/>
  <c r="L128" i="3"/>
  <c r="K128" i="3"/>
  <c r="J128" i="3"/>
  <c r="I128" i="3"/>
  <c r="H128" i="3"/>
  <c r="G128" i="3"/>
  <c r="F128" i="3"/>
  <c r="E128" i="3"/>
  <c r="D128" i="3"/>
  <c r="C128" i="3"/>
  <c r="R127" i="3"/>
  <c r="AD127" i="3" s="1"/>
  <c r="Q127" i="3"/>
  <c r="P127" i="3"/>
  <c r="O127" i="3"/>
  <c r="N127" i="3"/>
  <c r="L127" i="3"/>
  <c r="K127" i="3"/>
  <c r="J127" i="3"/>
  <c r="I127" i="3"/>
  <c r="H127" i="3"/>
  <c r="G127" i="3"/>
  <c r="F127" i="3"/>
  <c r="E127" i="3"/>
  <c r="D127" i="3"/>
  <c r="C127" i="3"/>
  <c r="R126" i="3"/>
  <c r="AD126" i="3" s="1"/>
  <c r="Q126" i="3"/>
  <c r="P126" i="3"/>
  <c r="O126" i="3"/>
  <c r="N126" i="3"/>
  <c r="L126" i="3"/>
  <c r="K126" i="3"/>
  <c r="J126" i="3"/>
  <c r="I126" i="3"/>
  <c r="H126" i="3"/>
  <c r="G126" i="3"/>
  <c r="F126" i="3"/>
  <c r="E126" i="3"/>
  <c r="D126" i="3"/>
  <c r="C126" i="3"/>
  <c r="R125" i="3"/>
  <c r="AD125" i="3" s="1"/>
  <c r="Q125" i="3"/>
  <c r="P125" i="3"/>
  <c r="O125" i="3"/>
  <c r="N125" i="3"/>
  <c r="L125" i="3"/>
  <c r="K125" i="3"/>
  <c r="J125" i="3"/>
  <c r="I125" i="3"/>
  <c r="H125" i="3"/>
  <c r="G125" i="3"/>
  <c r="F125" i="3"/>
  <c r="E125" i="3"/>
  <c r="D125" i="3"/>
  <c r="C125" i="3"/>
  <c r="R124" i="3"/>
  <c r="AD124" i="3" s="1"/>
  <c r="Q124" i="3"/>
  <c r="P124" i="3"/>
  <c r="O124" i="3"/>
  <c r="N124" i="3"/>
  <c r="L124" i="3"/>
  <c r="K124" i="3"/>
  <c r="J124" i="3"/>
  <c r="I124" i="3"/>
  <c r="H124" i="3"/>
  <c r="G124" i="3"/>
  <c r="F124" i="3"/>
  <c r="E124" i="3"/>
  <c r="D124" i="3"/>
  <c r="C124" i="3"/>
  <c r="R123" i="3"/>
  <c r="AD123" i="3" s="1"/>
  <c r="Q123" i="3"/>
  <c r="P123" i="3"/>
  <c r="O123" i="3"/>
  <c r="N123" i="3"/>
  <c r="L123" i="3"/>
  <c r="K123" i="3"/>
  <c r="J123" i="3"/>
  <c r="I123" i="3"/>
  <c r="H123" i="3"/>
  <c r="G123" i="3"/>
  <c r="F123" i="3"/>
  <c r="E123" i="3"/>
  <c r="D123" i="3"/>
  <c r="C123" i="3"/>
  <c r="R122" i="3"/>
  <c r="AD122" i="3" s="1"/>
  <c r="Q122" i="3"/>
  <c r="P122" i="3"/>
  <c r="O122" i="3"/>
  <c r="N122" i="3"/>
  <c r="L122" i="3"/>
  <c r="K122" i="3"/>
  <c r="J122" i="3"/>
  <c r="I122" i="3"/>
  <c r="H122" i="3"/>
  <c r="G122" i="3"/>
  <c r="F122" i="3"/>
  <c r="E122" i="3"/>
  <c r="D122" i="3"/>
  <c r="C122" i="3"/>
  <c r="R121" i="3"/>
  <c r="AD121" i="3" s="1"/>
  <c r="Q121" i="3"/>
  <c r="P121" i="3"/>
  <c r="O121" i="3"/>
  <c r="N121" i="3"/>
  <c r="L121" i="3"/>
  <c r="K121" i="3"/>
  <c r="J121" i="3"/>
  <c r="I121" i="3"/>
  <c r="H121" i="3"/>
  <c r="G121" i="3"/>
  <c r="F121" i="3"/>
  <c r="E121" i="3"/>
  <c r="D121" i="3"/>
  <c r="C121" i="3"/>
  <c r="R120" i="3"/>
  <c r="AD120" i="3" s="1"/>
  <c r="Q120" i="3"/>
  <c r="P120" i="3"/>
  <c r="O120" i="3"/>
  <c r="N120" i="3"/>
  <c r="L120" i="3"/>
  <c r="K120" i="3"/>
  <c r="J120" i="3"/>
  <c r="I120" i="3"/>
  <c r="H120" i="3"/>
  <c r="G120" i="3"/>
  <c r="F120" i="3"/>
  <c r="E120" i="3"/>
  <c r="D120" i="3"/>
  <c r="C120" i="3"/>
  <c r="R119" i="3"/>
  <c r="AD119" i="3" s="1"/>
  <c r="Q119" i="3"/>
  <c r="P119" i="3"/>
  <c r="O119" i="3"/>
  <c r="N119" i="3"/>
  <c r="L119" i="3"/>
  <c r="K119" i="3"/>
  <c r="J119" i="3"/>
  <c r="I119" i="3"/>
  <c r="H119" i="3"/>
  <c r="G119" i="3"/>
  <c r="F119" i="3"/>
  <c r="E119" i="3"/>
  <c r="D119" i="3"/>
  <c r="C119" i="3"/>
  <c r="R118" i="3"/>
  <c r="AD118" i="3" s="1"/>
  <c r="Q118" i="3"/>
  <c r="P118" i="3"/>
  <c r="O118" i="3"/>
  <c r="N118" i="3"/>
  <c r="L118" i="3"/>
  <c r="K118" i="3"/>
  <c r="J118" i="3"/>
  <c r="I118" i="3"/>
  <c r="H118" i="3"/>
  <c r="G118" i="3"/>
  <c r="F118" i="3"/>
  <c r="E118" i="3"/>
  <c r="D118" i="3"/>
  <c r="C118" i="3"/>
  <c r="R117" i="3"/>
  <c r="AD117" i="3" s="1"/>
  <c r="Q117" i="3"/>
  <c r="P117" i="3"/>
  <c r="O117" i="3"/>
  <c r="N117" i="3"/>
  <c r="L117" i="3"/>
  <c r="K117" i="3"/>
  <c r="J117" i="3"/>
  <c r="I117" i="3"/>
  <c r="H117" i="3"/>
  <c r="G117" i="3"/>
  <c r="F117" i="3"/>
  <c r="E117" i="3"/>
  <c r="D117" i="3"/>
  <c r="C117" i="3"/>
  <c r="R116" i="3"/>
  <c r="AD116" i="3" s="1"/>
  <c r="Q116" i="3"/>
  <c r="P116" i="3"/>
  <c r="O116" i="3"/>
  <c r="N116" i="3"/>
  <c r="L116" i="3"/>
  <c r="K116" i="3"/>
  <c r="J116" i="3"/>
  <c r="I116" i="3"/>
  <c r="H116" i="3"/>
  <c r="G116" i="3"/>
  <c r="F116" i="3"/>
  <c r="E116" i="3"/>
  <c r="D116" i="3"/>
  <c r="C116" i="3"/>
  <c r="R115" i="3"/>
  <c r="AD115" i="3" s="1"/>
  <c r="Q115" i="3"/>
  <c r="P115" i="3"/>
  <c r="O115" i="3"/>
  <c r="N115" i="3"/>
  <c r="L115" i="3"/>
  <c r="K115" i="3"/>
  <c r="J115" i="3"/>
  <c r="I115" i="3"/>
  <c r="H115" i="3"/>
  <c r="G115" i="3"/>
  <c r="F115" i="3"/>
  <c r="E115" i="3"/>
  <c r="D115" i="3"/>
  <c r="C115" i="3"/>
  <c r="R114" i="3"/>
  <c r="AD114" i="3" s="1"/>
  <c r="Q114" i="3"/>
  <c r="P114" i="3"/>
  <c r="O114" i="3"/>
  <c r="N114" i="3"/>
  <c r="L114" i="3"/>
  <c r="K114" i="3"/>
  <c r="J114" i="3"/>
  <c r="I114" i="3"/>
  <c r="H114" i="3"/>
  <c r="G114" i="3"/>
  <c r="F114" i="3"/>
  <c r="E114" i="3"/>
  <c r="D114" i="3"/>
  <c r="C114" i="3"/>
  <c r="R113" i="3"/>
  <c r="AD113" i="3" s="1"/>
  <c r="Q113" i="3"/>
  <c r="P113" i="3"/>
  <c r="O113" i="3"/>
  <c r="N113" i="3"/>
  <c r="L113" i="3"/>
  <c r="K113" i="3"/>
  <c r="J113" i="3"/>
  <c r="I113" i="3"/>
  <c r="H113" i="3"/>
  <c r="G113" i="3"/>
  <c r="F113" i="3"/>
  <c r="E113" i="3"/>
  <c r="D113" i="3"/>
  <c r="C113" i="3"/>
  <c r="R112" i="3"/>
  <c r="AD112" i="3" s="1"/>
  <c r="Q112" i="3"/>
  <c r="P112" i="3"/>
  <c r="O112" i="3"/>
  <c r="N112" i="3"/>
  <c r="L112" i="3"/>
  <c r="K112" i="3"/>
  <c r="J112" i="3"/>
  <c r="I112" i="3"/>
  <c r="H112" i="3"/>
  <c r="G112" i="3"/>
  <c r="F112" i="3"/>
  <c r="E112" i="3"/>
  <c r="D112" i="3"/>
  <c r="C112" i="3"/>
  <c r="R111" i="3"/>
  <c r="AD111" i="3" s="1"/>
  <c r="Q111" i="3"/>
  <c r="P111" i="3"/>
  <c r="O111" i="3"/>
  <c r="N111" i="3"/>
  <c r="L111" i="3"/>
  <c r="K111" i="3"/>
  <c r="J111" i="3"/>
  <c r="I111" i="3"/>
  <c r="H111" i="3"/>
  <c r="G111" i="3"/>
  <c r="F111" i="3"/>
  <c r="E111" i="3"/>
  <c r="D111" i="3"/>
  <c r="C111" i="3"/>
  <c r="R110" i="3"/>
  <c r="AD110" i="3" s="1"/>
  <c r="Q110" i="3"/>
  <c r="P110" i="3"/>
  <c r="O110" i="3"/>
  <c r="N110" i="3"/>
  <c r="L110" i="3"/>
  <c r="K110" i="3"/>
  <c r="J110" i="3"/>
  <c r="I110" i="3"/>
  <c r="H110" i="3"/>
  <c r="G110" i="3"/>
  <c r="F110" i="3"/>
  <c r="E110" i="3"/>
  <c r="D110" i="3"/>
  <c r="C110" i="3"/>
  <c r="R109" i="3"/>
  <c r="AD109" i="3" s="1"/>
  <c r="Q109" i="3"/>
  <c r="P109" i="3"/>
  <c r="O109" i="3"/>
  <c r="N109" i="3"/>
  <c r="L109" i="3"/>
  <c r="K109" i="3"/>
  <c r="J109" i="3"/>
  <c r="I109" i="3"/>
  <c r="H109" i="3"/>
  <c r="G109" i="3"/>
  <c r="F109" i="3"/>
  <c r="E109" i="3"/>
  <c r="D109" i="3"/>
  <c r="C109" i="3"/>
  <c r="R108" i="3"/>
  <c r="AD108" i="3" s="1"/>
  <c r="Q108" i="3"/>
  <c r="P108" i="3"/>
  <c r="O108" i="3"/>
  <c r="N108" i="3"/>
  <c r="L108" i="3"/>
  <c r="K108" i="3"/>
  <c r="J108" i="3"/>
  <c r="I108" i="3"/>
  <c r="H108" i="3"/>
  <c r="G108" i="3"/>
  <c r="F108" i="3"/>
  <c r="E108" i="3"/>
  <c r="D108" i="3"/>
  <c r="C108" i="3"/>
  <c r="R107" i="3"/>
  <c r="AD107" i="3" s="1"/>
  <c r="Q107" i="3"/>
  <c r="P107" i="3"/>
  <c r="O107" i="3"/>
  <c r="N107" i="3"/>
  <c r="L107" i="3"/>
  <c r="K107" i="3"/>
  <c r="J107" i="3"/>
  <c r="I107" i="3"/>
  <c r="H107" i="3"/>
  <c r="G107" i="3"/>
  <c r="F107" i="3"/>
  <c r="E107" i="3"/>
  <c r="D107" i="3"/>
  <c r="C107" i="3"/>
  <c r="R106" i="3"/>
  <c r="AD106" i="3" s="1"/>
  <c r="Q106" i="3"/>
  <c r="P106" i="3"/>
  <c r="O106" i="3"/>
  <c r="N106" i="3"/>
  <c r="L106" i="3"/>
  <c r="K106" i="3"/>
  <c r="J106" i="3"/>
  <c r="I106" i="3"/>
  <c r="H106" i="3"/>
  <c r="G106" i="3"/>
  <c r="F106" i="3"/>
  <c r="E106" i="3"/>
  <c r="D106" i="3"/>
  <c r="C106" i="3"/>
  <c r="R105" i="3"/>
  <c r="AD105" i="3" s="1"/>
  <c r="Q105" i="3"/>
  <c r="P105" i="3"/>
  <c r="O105" i="3"/>
  <c r="N105" i="3"/>
  <c r="L105" i="3"/>
  <c r="K105" i="3"/>
  <c r="J105" i="3"/>
  <c r="I105" i="3"/>
  <c r="H105" i="3"/>
  <c r="G105" i="3"/>
  <c r="F105" i="3"/>
  <c r="E105" i="3"/>
  <c r="D105" i="3"/>
  <c r="C105" i="3"/>
  <c r="R104" i="3"/>
  <c r="AD104" i="3" s="1"/>
  <c r="Q104" i="3"/>
  <c r="P104" i="3"/>
  <c r="O104" i="3"/>
  <c r="N104" i="3"/>
  <c r="L104" i="3"/>
  <c r="K104" i="3"/>
  <c r="J104" i="3"/>
  <c r="I104" i="3"/>
  <c r="H104" i="3"/>
  <c r="G104" i="3"/>
  <c r="F104" i="3"/>
  <c r="E104" i="3"/>
  <c r="D104" i="3"/>
  <c r="C104" i="3"/>
  <c r="R103" i="3"/>
  <c r="AD103" i="3" s="1"/>
  <c r="Q103" i="3"/>
  <c r="P103" i="3"/>
  <c r="O103" i="3"/>
  <c r="N103" i="3"/>
  <c r="L103" i="3"/>
  <c r="K103" i="3"/>
  <c r="J103" i="3"/>
  <c r="I103" i="3"/>
  <c r="H103" i="3"/>
  <c r="G103" i="3"/>
  <c r="F103" i="3"/>
  <c r="E103" i="3"/>
  <c r="D103" i="3"/>
  <c r="C103" i="3"/>
  <c r="R102" i="3"/>
  <c r="AD102" i="3" s="1"/>
  <c r="Q102" i="3"/>
  <c r="P102" i="3"/>
  <c r="O102" i="3"/>
  <c r="N102" i="3"/>
  <c r="L102" i="3"/>
  <c r="K102" i="3"/>
  <c r="J102" i="3"/>
  <c r="I102" i="3"/>
  <c r="H102" i="3"/>
  <c r="G102" i="3"/>
  <c r="F102" i="3"/>
  <c r="E102" i="3"/>
  <c r="D102" i="3"/>
  <c r="C102" i="3"/>
  <c r="R101" i="3"/>
  <c r="AD101" i="3" s="1"/>
  <c r="Q101" i="3"/>
  <c r="P101" i="3"/>
  <c r="O101" i="3"/>
  <c r="N101" i="3"/>
  <c r="L101" i="3"/>
  <c r="K101" i="3"/>
  <c r="J101" i="3"/>
  <c r="I101" i="3"/>
  <c r="H101" i="3"/>
  <c r="G101" i="3"/>
  <c r="F101" i="3"/>
  <c r="E101" i="3"/>
  <c r="D101" i="3"/>
  <c r="C101" i="3"/>
  <c r="R100" i="3"/>
  <c r="AD100" i="3" s="1"/>
  <c r="Q100" i="3"/>
  <c r="P100" i="3"/>
  <c r="O100" i="3"/>
  <c r="N100" i="3"/>
  <c r="L100" i="3"/>
  <c r="K100" i="3"/>
  <c r="J100" i="3"/>
  <c r="I100" i="3"/>
  <c r="H100" i="3"/>
  <c r="G100" i="3"/>
  <c r="F100" i="3"/>
  <c r="E100" i="3"/>
  <c r="D100" i="3"/>
  <c r="C100" i="3"/>
  <c r="R99" i="3"/>
  <c r="AD99" i="3" s="1"/>
  <c r="Q99" i="3"/>
  <c r="P99" i="3"/>
  <c r="O99" i="3"/>
  <c r="N99" i="3"/>
  <c r="L99" i="3"/>
  <c r="K99" i="3"/>
  <c r="J99" i="3"/>
  <c r="I99" i="3"/>
  <c r="H99" i="3"/>
  <c r="G99" i="3"/>
  <c r="F99" i="3"/>
  <c r="E99" i="3"/>
  <c r="D99" i="3"/>
  <c r="C99" i="3"/>
  <c r="R98" i="3"/>
  <c r="AD98" i="3" s="1"/>
  <c r="Q98" i="3"/>
  <c r="P98" i="3"/>
  <c r="O98" i="3"/>
  <c r="N98" i="3"/>
  <c r="L98" i="3"/>
  <c r="K98" i="3"/>
  <c r="J98" i="3"/>
  <c r="I98" i="3"/>
  <c r="H98" i="3"/>
  <c r="G98" i="3"/>
  <c r="F98" i="3"/>
  <c r="E98" i="3"/>
  <c r="D98" i="3"/>
  <c r="C98" i="3"/>
  <c r="R97" i="3"/>
  <c r="AD97" i="3" s="1"/>
  <c r="Q97" i="3"/>
  <c r="P97" i="3"/>
  <c r="O97" i="3"/>
  <c r="N97" i="3"/>
  <c r="L97" i="3"/>
  <c r="K97" i="3"/>
  <c r="J97" i="3"/>
  <c r="I97" i="3"/>
  <c r="H97" i="3"/>
  <c r="G97" i="3"/>
  <c r="F97" i="3"/>
  <c r="E97" i="3"/>
  <c r="D97" i="3"/>
  <c r="C97" i="3"/>
  <c r="R96" i="3"/>
  <c r="AD96" i="3" s="1"/>
  <c r="Q96" i="3"/>
  <c r="P96" i="3"/>
  <c r="O96" i="3"/>
  <c r="N96" i="3"/>
  <c r="L96" i="3"/>
  <c r="K96" i="3"/>
  <c r="J96" i="3"/>
  <c r="I96" i="3"/>
  <c r="H96" i="3"/>
  <c r="G96" i="3"/>
  <c r="F96" i="3"/>
  <c r="E96" i="3"/>
  <c r="D96" i="3"/>
  <c r="C96" i="3"/>
  <c r="R95" i="3"/>
  <c r="AD95" i="3" s="1"/>
  <c r="Q95" i="3"/>
  <c r="P95" i="3"/>
  <c r="O95" i="3"/>
  <c r="N95" i="3"/>
  <c r="L95" i="3"/>
  <c r="K95" i="3"/>
  <c r="J95" i="3"/>
  <c r="I95" i="3"/>
  <c r="H95" i="3"/>
  <c r="G95" i="3"/>
  <c r="F95" i="3"/>
  <c r="E95" i="3"/>
  <c r="D95" i="3"/>
  <c r="C95" i="3"/>
  <c r="R94" i="3"/>
  <c r="AD94" i="3" s="1"/>
  <c r="Q94" i="3"/>
  <c r="P94" i="3"/>
  <c r="O94" i="3"/>
  <c r="N94" i="3"/>
  <c r="L94" i="3"/>
  <c r="K94" i="3"/>
  <c r="J94" i="3"/>
  <c r="I94" i="3"/>
  <c r="H94" i="3"/>
  <c r="G94" i="3"/>
  <c r="F94" i="3"/>
  <c r="E94" i="3"/>
  <c r="D94" i="3"/>
  <c r="C94" i="3"/>
  <c r="R93" i="3"/>
  <c r="AD93" i="3" s="1"/>
  <c r="Q93" i="3"/>
  <c r="P93" i="3"/>
  <c r="O93" i="3"/>
  <c r="N93" i="3"/>
  <c r="L93" i="3"/>
  <c r="K93" i="3"/>
  <c r="J93" i="3"/>
  <c r="I93" i="3"/>
  <c r="H93" i="3"/>
  <c r="G93" i="3"/>
  <c r="F93" i="3"/>
  <c r="E93" i="3"/>
  <c r="D93" i="3"/>
  <c r="C93" i="3"/>
  <c r="R92" i="3"/>
  <c r="AD92" i="3" s="1"/>
  <c r="Q92" i="3"/>
  <c r="P92" i="3"/>
  <c r="O92" i="3"/>
  <c r="N92" i="3"/>
  <c r="L92" i="3"/>
  <c r="K92" i="3"/>
  <c r="J92" i="3"/>
  <c r="I92" i="3"/>
  <c r="H92" i="3"/>
  <c r="G92" i="3"/>
  <c r="F92" i="3"/>
  <c r="E92" i="3"/>
  <c r="D92" i="3"/>
  <c r="C92" i="3"/>
  <c r="R91" i="3"/>
  <c r="AD91" i="3" s="1"/>
  <c r="Q91" i="3"/>
  <c r="P91" i="3"/>
  <c r="O91" i="3"/>
  <c r="N91" i="3"/>
  <c r="L91" i="3"/>
  <c r="K91" i="3"/>
  <c r="J91" i="3"/>
  <c r="I91" i="3"/>
  <c r="H91" i="3"/>
  <c r="G91" i="3"/>
  <c r="F91" i="3"/>
  <c r="E91" i="3"/>
  <c r="D91" i="3"/>
  <c r="C91" i="3"/>
  <c r="R90" i="3"/>
  <c r="AD90" i="3" s="1"/>
  <c r="Q90" i="3"/>
  <c r="P90" i="3"/>
  <c r="O90" i="3"/>
  <c r="N90" i="3"/>
  <c r="L90" i="3"/>
  <c r="K90" i="3"/>
  <c r="J90" i="3"/>
  <c r="I90" i="3"/>
  <c r="H90" i="3"/>
  <c r="G90" i="3"/>
  <c r="F90" i="3"/>
  <c r="E90" i="3"/>
  <c r="D90" i="3"/>
  <c r="C90" i="3"/>
  <c r="R89" i="3"/>
  <c r="AD89" i="3" s="1"/>
  <c r="Q89" i="3"/>
  <c r="P89" i="3"/>
  <c r="O89" i="3"/>
  <c r="N89" i="3"/>
  <c r="L89" i="3"/>
  <c r="K89" i="3"/>
  <c r="J89" i="3"/>
  <c r="I89" i="3"/>
  <c r="H89" i="3"/>
  <c r="G89" i="3"/>
  <c r="F89" i="3"/>
  <c r="E89" i="3"/>
  <c r="D89" i="3"/>
  <c r="C89" i="3"/>
  <c r="R88" i="3"/>
  <c r="AD88" i="3" s="1"/>
  <c r="Q88" i="3"/>
  <c r="P88" i="3"/>
  <c r="O88" i="3"/>
  <c r="N88" i="3"/>
  <c r="L88" i="3"/>
  <c r="K88" i="3"/>
  <c r="J88" i="3"/>
  <c r="I88" i="3"/>
  <c r="H88" i="3"/>
  <c r="G88" i="3"/>
  <c r="F88" i="3"/>
  <c r="E88" i="3"/>
  <c r="D88" i="3"/>
  <c r="C88" i="3"/>
  <c r="R87" i="3"/>
  <c r="AD87" i="3" s="1"/>
  <c r="Q87" i="3"/>
  <c r="P87" i="3"/>
  <c r="O87" i="3"/>
  <c r="N87" i="3"/>
  <c r="L87" i="3"/>
  <c r="K87" i="3"/>
  <c r="J87" i="3"/>
  <c r="I87" i="3"/>
  <c r="H87" i="3"/>
  <c r="G87" i="3"/>
  <c r="F87" i="3"/>
  <c r="E87" i="3"/>
  <c r="D87" i="3"/>
  <c r="C87" i="3"/>
  <c r="R86" i="3"/>
  <c r="AD86" i="3" s="1"/>
  <c r="Q86" i="3"/>
  <c r="P86" i="3"/>
  <c r="O86" i="3"/>
  <c r="N86" i="3"/>
  <c r="L86" i="3"/>
  <c r="K86" i="3"/>
  <c r="J86" i="3"/>
  <c r="I86" i="3"/>
  <c r="H86" i="3"/>
  <c r="G86" i="3"/>
  <c r="F86" i="3"/>
  <c r="E86" i="3"/>
  <c r="D86" i="3"/>
  <c r="C86" i="3"/>
  <c r="R85" i="3"/>
  <c r="AD85" i="3" s="1"/>
  <c r="Q85" i="3"/>
  <c r="P85" i="3"/>
  <c r="O85" i="3"/>
  <c r="N85" i="3"/>
  <c r="L85" i="3"/>
  <c r="K85" i="3"/>
  <c r="J85" i="3"/>
  <c r="I85" i="3"/>
  <c r="H85" i="3"/>
  <c r="G85" i="3"/>
  <c r="F85" i="3"/>
  <c r="E85" i="3"/>
  <c r="D85" i="3"/>
  <c r="C85" i="3"/>
  <c r="R84" i="3"/>
  <c r="AD84" i="3" s="1"/>
  <c r="Q84" i="3"/>
  <c r="P84" i="3"/>
  <c r="O84" i="3"/>
  <c r="N84" i="3"/>
  <c r="L84" i="3"/>
  <c r="K84" i="3"/>
  <c r="J84" i="3"/>
  <c r="I84" i="3"/>
  <c r="H84" i="3"/>
  <c r="G84" i="3"/>
  <c r="F84" i="3"/>
  <c r="E84" i="3"/>
  <c r="D84" i="3"/>
  <c r="C84" i="3"/>
  <c r="R83" i="3"/>
  <c r="AD83" i="3" s="1"/>
  <c r="Q83" i="3"/>
  <c r="P83" i="3"/>
  <c r="O83" i="3"/>
  <c r="N83" i="3"/>
  <c r="L83" i="3"/>
  <c r="K83" i="3"/>
  <c r="J83" i="3"/>
  <c r="I83" i="3"/>
  <c r="H83" i="3"/>
  <c r="G83" i="3"/>
  <c r="F83" i="3"/>
  <c r="E83" i="3"/>
  <c r="D83" i="3"/>
  <c r="C83" i="3"/>
  <c r="R82" i="3"/>
  <c r="AD82" i="3" s="1"/>
  <c r="Q82" i="3"/>
  <c r="P82" i="3"/>
  <c r="O82" i="3"/>
  <c r="N82" i="3"/>
  <c r="L82" i="3"/>
  <c r="K82" i="3"/>
  <c r="J82" i="3"/>
  <c r="I82" i="3"/>
  <c r="H82" i="3"/>
  <c r="G82" i="3"/>
  <c r="F82" i="3"/>
  <c r="E82" i="3"/>
  <c r="D82" i="3"/>
  <c r="C82" i="3"/>
  <c r="R81" i="3"/>
  <c r="AD81" i="3" s="1"/>
  <c r="Q81" i="3"/>
  <c r="P81" i="3"/>
  <c r="O81" i="3"/>
  <c r="N81" i="3"/>
  <c r="L81" i="3"/>
  <c r="K81" i="3"/>
  <c r="J81" i="3"/>
  <c r="I81" i="3"/>
  <c r="H81" i="3"/>
  <c r="G81" i="3"/>
  <c r="F81" i="3"/>
  <c r="E81" i="3"/>
  <c r="D81" i="3"/>
  <c r="C81" i="3"/>
  <c r="R80" i="3"/>
  <c r="AD80" i="3" s="1"/>
  <c r="Q80" i="3"/>
  <c r="P80" i="3"/>
  <c r="O80" i="3"/>
  <c r="N80" i="3"/>
  <c r="L80" i="3"/>
  <c r="K80" i="3"/>
  <c r="J80" i="3"/>
  <c r="I80" i="3"/>
  <c r="H80" i="3"/>
  <c r="G80" i="3"/>
  <c r="F80" i="3"/>
  <c r="E80" i="3"/>
  <c r="D80" i="3"/>
  <c r="C80" i="3"/>
  <c r="R79" i="3"/>
  <c r="AD79" i="3" s="1"/>
  <c r="Q79" i="3"/>
  <c r="P79" i="3"/>
  <c r="O79" i="3"/>
  <c r="N79" i="3"/>
  <c r="L79" i="3"/>
  <c r="K79" i="3"/>
  <c r="J79" i="3"/>
  <c r="I79" i="3"/>
  <c r="H79" i="3"/>
  <c r="G79" i="3"/>
  <c r="F79" i="3"/>
  <c r="E79" i="3"/>
  <c r="D79" i="3"/>
  <c r="C79" i="3"/>
  <c r="R78" i="3"/>
  <c r="AD78" i="3" s="1"/>
  <c r="Q78" i="3"/>
  <c r="P78" i="3"/>
  <c r="O78" i="3"/>
  <c r="N78" i="3"/>
  <c r="L78" i="3"/>
  <c r="K78" i="3"/>
  <c r="J78" i="3"/>
  <c r="I78" i="3"/>
  <c r="H78" i="3"/>
  <c r="G78" i="3"/>
  <c r="F78" i="3"/>
  <c r="E78" i="3"/>
  <c r="D78" i="3"/>
  <c r="C78" i="3"/>
  <c r="R77" i="3"/>
  <c r="AD77" i="3" s="1"/>
  <c r="Q77" i="3"/>
  <c r="P77" i="3"/>
  <c r="O77" i="3"/>
  <c r="N77" i="3"/>
  <c r="L77" i="3"/>
  <c r="K77" i="3"/>
  <c r="J77" i="3"/>
  <c r="I77" i="3"/>
  <c r="H77" i="3"/>
  <c r="G77" i="3"/>
  <c r="F77" i="3"/>
  <c r="E77" i="3"/>
  <c r="D77" i="3"/>
  <c r="C77" i="3"/>
  <c r="R76" i="3"/>
  <c r="AD76" i="3" s="1"/>
  <c r="Q76" i="3"/>
  <c r="P76" i="3"/>
  <c r="O76" i="3"/>
  <c r="N76" i="3"/>
  <c r="L76" i="3"/>
  <c r="K76" i="3"/>
  <c r="J76" i="3"/>
  <c r="I76" i="3"/>
  <c r="H76" i="3"/>
  <c r="G76" i="3"/>
  <c r="F76" i="3"/>
  <c r="E76" i="3"/>
  <c r="D76" i="3"/>
  <c r="C76" i="3"/>
  <c r="R75" i="3"/>
  <c r="AD75" i="3" s="1"/>
  <c r="Q75" i="3"/>
  <c r="P75" i="3"/>
  <c r="O75" i="3"/>
  <c r="N75" i="3"/>
  <c r="L75" i="3"/>
  <c r="K75" i="3"/>
  <c r="J75" i="3"/>
  <c r="I75" i="3"/>
  <c r="H75" i="3"/>
  <c r="G75" i="3"/>
  <c r="F75" i="3"/>
  <c r="E75" i="3"/>
  <c r="D75" i="3"/>
  <c r="C75" i="3"/>
  <c r="R74" i="3"/>
  <c r="AD74" i="3" s="1"/>
  <c r="Q74" i="3"/>
  <c r="P74" i="3"/>
  <c r="O74" i="3"/>
  <c r="N74" i="3"/>
  <c r="L74" i="3"/>
  <c r="K74" i="3"/>
  <c r="J74" i="3"/>
  <c r="I74" i="3"/>
  <c r="H74" i="3"/>
  <c r="G74" i="3"/>
  <c r="F74" i="3"/>
  <c r="E74" i="3"/>
  <c r="D74" i="3"/>
  <c r="C74" i="3"/>
  <c r="R73" i="3"/>
  <c r="AD73" i="3" s="1"/>
  <c r="Q73" i="3"/>
  <c r="P73" i="3"/>
  <c r="O73" i="3"/>
  <c r="N73" i="3"/>
  <c r="L73" i="3"/>
  <c r="K73" i="3"/>
  <c r="J73" i="3"/>
  <c r="I73" i="3"/>
  <c r="H73" i="3"/>
  <c r="G73" i="3"/>
  <c r="F73" i="3"/>
  <c r="E73" i="3"/>
  <c r="D73" i="3"/>
  <c r="C73" i="3"/>
  <c r="R72" i="3"/>
  <c r="AD72" i="3" s="1"/>
  <c r="Q72" i="3"/>
  <c r="P72" i="3"/>
  <c r="O72" i="3"/>
  <c r="N72" i="3"/>
  <c r="L72" i="3"/>
  <c r="K72" i="3"/>
  <c r="J72" i="3"/>
  <c r="I72" i="3"/>
  <c r="H72" i="3"/>
  <c r="G72" i="3"/>
  <c r="F72" i="3"/>
  <c r="E72" i="3"/>
  <c r="D72" i="3"/>
  <c r="C72" i="3"/>
  <c r="R71" i="3"/>
  <c r="AD71" i="3" s="1"/>
  <c r="Q71" i="3"/>
  <c r="P71" i="3"/>
  <c r="O71" i="3"/>
  <c r="N71" i="3"/>
  <c r="L71" i="3"/>
  <c r="K71" i="3"/>
  <c r="J71" i="3"/>
  <c r="I71" i="3"/>
  <c r="H71" i="3"/>
  <c r="G71" i="3"/>
  <c r="F71" i="3"/>
  <c r="E71" i="3"/>
  <c r="D71" i="3"/>
  <c r="C71" i="3"/>
  <c r="R70" i="3"/>
  <c r="AD70" i="3" s="1"/>
  <c r="Q70" i="3"/>
  <c r="P70" i="3"/>
  <c r="O70" i="3"/>
  <c r="N70" i="3"/>
  <c r="L70" i="3"/>
  <c r="K70" i="3"/>
  <c r="J70" i="3"/>
  <c r="I70" i="3"/>
  <c r="H70" i="3"/>
  <c r="G70" i="3"/>
  <c r="F70" i="3"/>
  <c r="E70" i="3"/>
  <c r="D70" i="3"/>
  <c r="C70" i="3"/>
  <c r="R69" i="3"/>
  <c r="AD69" i="3" s="1"/>
  <c r="Q69" i="3"/>
  <c r="P69" i="3"/>
  <c r="O69" i="3"/>
  <c r="N69" i="3"/>
  <c r="L69" i="3"/>
  <c r="K69" i="3"/>
  <c r="J69" i="3"/>
  <c r="I69" i="3"/>
  <c r="H69" i="3"/>
  <c r="G69" i="3"/>
  <c r="F69" i="3"/>
  <c r="E69" i="3"/>
  <c r="D69" i="3"/>
  <c r="C69" i="3"/>
  <c r="R68" i="3"/>
  <c r="AD68" i="3" s="1"/>
  <c r="Q68" i="3"/>
  <c r="P68" i="3"/>
  <c r="O68" i="3"/>
  <c r="N68" i="3"/>
  <c r="L68" i="3"/>
  <c r="K68" i="3"/>
  <c r="J68" i="3"/>
  <c r="I68" i="3"/>
  <c r="H68" i="3"/>
  <c r="G68" i="3"/>
  <c r="F68" i="3"/>
  <c r="E68" i="3"/>
  <c r="D68" i="3"/>
  <c r="C68" i="3"/>
  <c r="R67" i="3"/>
  <c r="AD67" i="3" s="1"/>
  <c r="Q67" i="3"/>
  <c r="P67" i="3"/>
  <c r="O67" i="3"/>
  <c r="N67" i="3"/>
  <c r="L67" i="3"/>
  <c r="K67" i="3"/>
  <c r="J67" i="3"/>
  <c r="I67" i="3"/>
  <c r="H67" i="3"/>
  <c r="G67" i="3"/>
  <c r="F67" i="3"/>
  <c r="E67" i="3"/>
  <c r="D67" i="3"/>
  <c r="C67" i="3"/>
  <c r="R66" i="3"/>
  <c r="AD66" i="3" s="1"/>
  <c r="Q66" i="3"/>
  <c r="P66" i="3"/>
  <c r="O66" i="3"/>
  <c r="N66" i="3"/>
  <c r="L66" i="3"/>
  <c r="K66" i="3"/>
  <c r="J66" i="3"/>
  <c r="I66" i="3"/>
  <c r="H66" i="3"/>
  <c r="G66" i="3"/>
  <c r="F66" i="3"/>
  <c r="E66" i="3"/>
  <c r="D66" i="3"/>
  <c r="C66" i="3"/>
  <c r="R65" i="3"/>
  <c r="AD65" i="3" s="1"/>
  <c r="Q65" i="3"/>
  <c r="P65" i="3"/>
  <c r="O65" i="3"/>
  <c r="N65" i="3"/>
  <c r="L65" i="3"/>
  <c r="K65" i="3"/>
  <c r="J65" i="3"/>
  <c r="I65" i="3"/>
  <c r="H65" i="3"/>
  <c r="G65" i="3"/>
  <c r="F65" i="3"/>
  <c r="E65" i="3"/>
  <c r="D65" i="3"/>
  <c r="C65" i="3"/>
  <c r="R64" i="3"/>
  <c r="AD64" i="3" s="1"/>
  <c r="Q64" i="3"/>
  <c r="P64" i="3"/>
  <c r="O64" i="3"/>
  <c r="N64" i="3"/>
  <c r="L64" i="3"/>
  <c r="K64" i="3"/>
  <c r="J64" i="3"/>
  <c r="I64" i="3"/>
  <c r="H64" i="3"/>
  <c r="G64" i="3"/>
  <c r="F64" i="3"/>
  <c r="E64" i="3"/>
  <c r="D64" i="3"/>
  <c r="C64" i="3"/>
  <c r="R63" i="3"/>
  <c r="AD63" i="3" s="1"/>
  <c r="Q63" i="3"/>
  <c r="P63" i="3"/>
  <c r="O63" i="3"/>
  <c r="N63" i="3"/>
  <c r="L63" i="3"/>
  <c r="K63" i="3"/>
  <c r="J63" i="3"/>
  <c r="I63" i="3"/>
  <c r="H63" i="3"/>
  <c r="G63" i="3"/>
  <c r="F63" i="3"/>
  <c r="E63" i="3"/>
  <c r="D63" i="3"/>
  <c r="C63" i="3"/>
  <c r="R62" i="3"/>
  <c r="AD62" i="3" s="1"/>
  <c r="Q62" i="3"/>
  <c r="P62" i="3"/>
  <c r="O62" i="3"/>
  <c r="N62" i="3"/>
  <c r="L62" i="3"/>
  <c r="K62" i="3"/>
  <c r="J62" i="3"/>
  <c r="I62" i="3"/>
  <c r="H62" i="3"/>
  <c r="G62" i="3"/>
  <c r="F62" i="3"/>
  <c r="E62" i="3"/>
  <c r="D62" i="3"/>
  <c r="C62" i="3"/>
  <c r="R61" i="3"/>
  <c r="AD61" i="3" s="1"/>
  <c r="Q61" i="3"/>
  <c r="P61" i="3"/>
  <c r="O61" i="3"/>
  <c r="N61" i="3"/>
  <c r="L61" i="3"/>
  <c r="K61" i="3"/>
  <c r="J61" i="3"/>
  <c r="I61" i="3"/>
  <c r="H61" i="3"/>
  <c r="G61" i="3"/>
  <c r="F61" i="3"/>
  <c r="E61" i="3"/>
  <c r="D61" i="3"/>
  <c r="C61" i="3"/>
  <c r="R60" i="3"/>
  <c r="AD60" i="3" s="1"/>
  <c r="Q60" i="3"/>
  <c r="P60" i="3"/>
  <c r="O60" i="3"/>
  <c r="N60" i="3"/>
  <c r="L60" i="3"/>
  <c r="K60" i="3"/>
  <c r="J60" i="3"/>
  <c r="I60" i="3"/>
  <c r="H60" i="3"/>
  <c r="G60" i="3"/>
  <c r="F60" i="3"/>
  <c r="E60" i="3"/>
  <c r="D60" i="3"/>
  <c r="C60" i="3"/>
  <c r="R59" i="3"/>
  <c r="AD59" i="3" s="1"/>
  <c r="Q59" i="3"/>
  <c r="P59" i="3"/>
  <c r="O59" i="3"/>
  <c r="N59" i="3"/>
  <c r="L59" i="3"/>
  <c r="K59" i="3"/>
  <c r="J59" i="3"/>
  <c r="I59" i="3"/>
  <c r="H59" i="3"/>
  <c r="G59" i="3"/>
  <c r="F59" i="3"/>
  <c r="E59" i="3"/>
  <c r="D59" i="3"/>
  <c r="C59" i="3"/>
  <c r="R58" i="3"/>
  <c r="AD58" i="3" s="1"/>
  <c r="Q58" i="3"/>
  <c r="P58" i="3"/>
  <c r="O58" i="3"/>
  <c r="N58" i="3"/>
  <c r="L58" i="3"/>
  <c r="K58" i="3"/>
  <c r="J58" i="3"/>
  <c r="I58" i="3"/>
  <c r="H58" i="3"/>
  <c r="G58" i="3"/>
  <c r="F58" i="3"/>
  <c r="E58" i="3"/>
  <c r="D58" i="3"/>
  <c r="C58" i="3"/>
  <c r="R57" i="3"/>
  <c r="AD57" i="3" s="1"/>
  <c r="Q57" i="3"/>
  <c r="P57" i="3"/>
  <c r="O57" i="3"/>
  <c r="N57" i="3"/>
  <c r="L57" i="3"/>
  <c r="K57" i="3"/>
  <c r="J57" i="3"/>
  <c r="I57" i="3"/>
  <c r="H57" i="3"/>
  <c r="G57" i="3"/>
  <c r="F57" i="3"/>
  <c r="E57" i="3"/>
  <c r="D57" i="3"/>
  <c r="C57" i="3"/>
  <c r="R56" i="3"/>
  <c r="AD56" i="3" s="1"/>
  <c r="Q56" i="3"/>
  <c r="P56" i="3"/>
  <c r="O56" i="3"/>
  <c r="N56" i="3"/>
  <c r="L56" i="3"/>
  <c r="K56" i="3"/>
  <c r="J56" i="3"/>
  <c r="I56" i="3"/>
  <c r="H56" i="3"/>
  <c r="G56" i="3"/>
  <c r="F56" i="3"/>
  <c r="E56" i="3"/>
  <c r="D56" i="3"/>
  <c r="C56" i="3"/>
  <c r="R55" i="3"/>
  <c r="AD55" i="3" s="1"/>
  <c r="Q55" i="3"/>
  <c r="P55" i="3"/>
  <c r="O55" i="3"/>
  <c r="N55" i="3"/>
  <c r="L55" i="3"/>
  <c r="K55" i="3"/>
  <c r="J55" i="3"/>
  <c r="I55" i="3"/>
  <c r="H55" i="3"/>
  <c r="G55" i="3"/>
  <c r="F55" i="3"/>
  <c r="E55" i="3"/>
  <c r="D55" i="3"/>
  <c r="C55" i="3"/>
  <c r="R54" i="3"/>
  <c r="AD54" i="3" s="1"/>
  <c r="Q54" i="3"/>
  <c r="P54" i="3"/>
  <c r="O54" i="3"/>
  <c r="N54" i="3"/>
  <c r="L54" i="3"/>
  <c r="K54" i="3"/>
  <c r="J54" i="3"/>
  <c r="I54" i="3"/>
  <c r="H54" i="3"/>
  <c r="G54" i="3"/>
  <c r="F54" i="3"/>
  <c r="E54" i="3"/>
  <c r="D54" i="3"/>
  <c r="C54" i="3"/>
  <c r="R53" i="3"/>
  <c r="AD53" i="3" s="1"/>
  <c r="Q53" i="3"/>
  <c r="P53" i="3"/>
  <c r="O53" i="3"/>
  <c r="N53" i="3"/>
  <c r="L53" i="3"/>
  <c r="K53" i="3"/>
  <c r="J53" i="3"/>
  <c r="I53" i="3"/>
  <c r="H53" i="3"/>
  <c r="G53" i="3"/>
  <c r="F53" i="3"/>
  <c r="E53" i="3"/>
  <c r="D53" i="3"/>
  <c r="C53" i="3"/>
  <c r="R52" i="3"/>
  <c r="AD52" i="3" s="1"/>
  <c r="Q52" i="3"/>
  <c r="P52" i="3"/>
  <c r="O52" i="3"/>
  <c r="N52" i="3"/>
  <c r="L52" i="3"/>
  <c r="K52" i="3"/>
  <c r="J52" i="3"/>
  <c r="I52" i="3"/>
  <c r="H52" i="3"/>
  <c r="G52" i="3"/>
  <c r="F52" i="3"/>
  <c r="E52" i="3"/>
  <c r="D52" i="3"/>
  <c r="C52" i="3"/>
  <c r="R51" i="3"/>
  <c r="AD51" i="3" s="1"/>
  <c r="Q51" i="3"/>
  <c r="P51" i="3"/>
  <c r="O51" i="3"/>
  <c r="N51" i="3"/>
  <c r="L51" i="3"/>
  <c r="K51" i="3"/>
  <c r="J51" i="3"/>
  <c r="I51" i="3"/>
  <c r="H51" i="3"/>
  <c r="G51" i="3"/>
  <c r="F51" i="3"/>
  <c r="E51" i="3"/>
  <c r="D51" i="3"/>
  <c r="C51" i="3"/>
  <c r="R50" i="3"/>
  <c r="AD50" i="3" s="1"/>
  <c r="Q50" i="3"/>
  <c r="P50" i="3"/>
  <c r="O50" i="3"/>
  <c r="N50" i="3"/>
  <c r="L50" i="3"/>
  <c r="K50" i="3"/>
  <c r="J50" i="3"/>
  <c r="I50" i="3"/>
  <c r="H50" i="3"/>
  <c r="G50" i="3"/>
  <c r="F50" i="3"/>
  <c r="E50" i="3"/>
  <c r="D50" i="3"/>
  <c r="C50" i="3"/>
  <c r="R49" i="3"/>
  <c r="AD49" i="3" s="1"/>
  <c r="Q49" i="3"/>
  <c r="P49" i="3"/>
  <c r="O49" i="3"/>
  <c r="N49" i="3"/>
  <c r="L49" i="3"/>
  <c r="K49" i="3"/>
  <c r="J49" i="3"/>
  <c r="I49" i="3"/>
  <c r="H49" i="3"/>
  <c r="G49" i="3"/>
  <c r="F49" i="3"/>
  <c r="E49" i="3"/>
  <c r="D49" i="3"/>
  <c r="C49" i="3"/>
  <c r="R48" i="3"/>
  <c r="AD48" i="3" s="1"/>
  <c r="Q48" i="3"/>
  <c r="P48" i="3"/>
  <c r="O48" i="3"/>
  <c r="N48" i="3"/>
  <c r="L48" i="3"/>
  <c r="K48" i="3"/>
  <c r="J48" i="3"/>
  <c r="I48" i="3"/>
  <c r="H48" i="3"/>
  <c r="G48" i="3"/>
  <c r="F48" i="3"/>
  <c r="E48" i="3"/>
  <c r="D48" i="3"/>
  <c r="C48" i="3"/>
  <c r="R47" i="3"/>
  <c r="AD47" i="3" s="1"/>
  <c r="Q47" i="3"/>
  <c r="P47" i="3"/>
  <c r="O47" i="3"/>
  <c r="N47" i="3"/>
  <c r="L47" i="3"/>
  <c r="K47" i="3"/>
  <c r="J47" i="3"/>
  <c r="I47" i="3"/>
  <c r="H47" i="3"/>
  <c r="G47" i="3"/>
  <c r="F47" i="3"/>
  <c r="E47" i="3"/>
  <c r="D47" i="3"/>
  <c r="C47" i="3"/>
  <c r="R46" i="3"/>
  <c r="AD46" i="3" s="1"/>
  <c r="Q46" i="3"/>
  <c r="P46" i="3"/>
  <c r="O46" i="3"/>
  <c r="N46" i="3"/>
  <c r="L46" i="3"/>
  <c r="K46" i="3"/>
  <c r="J46" i="3"/>
  <c r="I46" i="3"/>
  <c r="H46" i="3"/>
  <c r="G46" i="3"/>
  <c r="F46" i="3"/>
  <c r="E46" i="3"/>
  <c r="D46" i="3"/>
  <c r="C46" i="3"/>
  <c r="R45" i="3"/>
  <c r="AD45" i="3" s="1"/>
  <c r="Q45" i="3"/>
  <c r="P45" i="3"/>
  <c r="O45" i="3"/>
  <c r="N45" i="3"/>
  <c r="L45" i="3"/>
  <c r="K45" i="3"/>
  <c r="J45" i="3"/>
  <c r="I45" i="3"/>
  <c r="H45" i="3"/>
  <c r="G45" i="3"/>
  <c r="F45" i="3"/>
  <c r="E45" i="3"/>
  <c r="D45" i="3"/>
  <c r="C45" i="3"/>
  <c r="R44" i="3"/>
  <c r="AD44" i="3" s="1"/>
  <c r="Q44" i="3"/>
  <c r="P44" i="3"/>
  <c r="O44" i="3"/>
  <c r="N44" i="3"/>
  <c r="L44" i="3"/>
  <c r="K44" i="3"/>
  <c r="J44" i="3"/>
  <c r="I44" i="3"/>
  <c r="H44" i="3"/>
  <c r="G44" i="3"/>
  <c r="F44" i="3"/>
  <c r="E44" i="3"/>
  <c r="D44" i="3"/>
  <c r="C44" i="3"/>
  <c r="R43" i="3"/>
  <c r="AD43" i="3" s="1"/>
  <c r="Q43" i="3"/>
  <c r="P43" i="3"/>
  <c r="O43" i="3"/>
  <c r="N43" i="3"/>
  <c r="L43" i="3"/>
  <c r="K43" i="3"/>
  <c r="J43" i="3"/>
  <c r="I43" i="3"/>
  <c r="H43" i="3"/>
  <c r="G43" i="3"/>
  <c r="F43" i="3"/>
  <c r="E43" i="3"/>
  <c r="D43" i="3"/>
  <c r="C43" i="3"/>
  <c r="R42" i="3"/>
  <c r="AD42" i="3" s="1"/>
  <c r="Q42" i="3"/>
  <c r="P42" i="3"/>
  <c r="O42" i="3"/>
  <c r="N42" i="3"/>
  <c r="L42" i="3"/>
  <c r="K42" i="3"/>
  <c r="J42" i="3"/>
  <c r="I42" i="3"/>
  <c r="H42" i="3"/>
  <c r="G42" i="3"/>
  <c r="F42" i="3"/>
  <c r="E42" i="3"/>
  <c r="D42" i="3"/>
  <c r="C42" i="3"/>
  <c r="R41" i="3"/>
  <c r="AD41" i="3" s="1"/>
  <c r="Q41" i="3"/>
  <c r="P41" i="3"/>
  <c r="O41" i="3"/>
  <c r="N41" i="3"/>
  <c r="L41" i="3"/>
  <c r="K41" i="3"/>
  <c r="J41" i="3"/>
  <c r="I41" i="3"/>
  <c r="H41" i="3"/>
  <c r="G41" i="3"/>
  <c r="F41" i="3"/>
  <c r="E41" i="3"/>
  <c r="D41" i="3"/>
  <c r="C41" i="3"/>
  <c r="R40" i="3"/>
  <c r="AD40" i="3" s="1"/>
  <c r="Q40" i="3"/>
  <c r="P40" i="3"/>
  <c r="O40" i="3"/>
  <c r="N40" i="3"/>
  <c r="L40" i="3"/>
  <c r="K40" i="3"/>
  <c r="J40" i="3"/>
  <c r="I40" i="3"/>
  <c r="H40" i="3"/>
  <c r="G40" i="3"/>
  <c r="F40" i="3"/>
  <c r="E40" i="3"/>
  <c r="D40" i="3"/>
  <c r="C40" i="3"/>
  <c r="R39" i="3"/>
  <c r="AD39" i="3" s="1"/>
  <c r="Q39" i="3"/>
  <c r="P39" i="3"/>
  <c r="O39" i="3"/>
  <c r="N39" i="3"/>
  <c r="L39" i="3"/>
  <c r="K39" i="3"/>
  <c r="J39" i="3"/>
  <c r="I39" i="3"/>
  <c r="H39" i="3"/>
  <c r="G39" i="3"/>
  <c r="F39" i="3"/>
  <c r="E39" i="3"/>
  <c r="D39" i="3"/>
  <c r="C39" i="3"/>
  <c r="R38" i="3"/>
  <c r="AD38" i="3" s="1"/>
  <c r="Q38" i="3"/>
  <c r="P38" i="3"/>
  <c r="O38" i="3"/>
  <c r="N38" i="3"/>
  <c r="L38" i="3"/>
  <c r="K38" i="3"/>
  <c r="J38" i="3"/>
  <c r="I38" i="3"/>
  <c r="H38" i="3"/>
  <c r="G38" i="3"/>
  <c r="F38" i="3"/>
  <c r="E38" i="3"/>
  <c r="D38" i="3"/>
  <c r="C38" i="3"/>
  <c r="R37" i="3"/>
  <c r="Q37" i="3"/>
  <c r="P37" i="3"/>
  <c r="O37" i="3"/>
  <c r="N37" i="3"/>
  <c r="L37" i="3"/>
  <c r="K37" i="3"/>
  <c r="J37" i="3"/>
  <c r="I37" i="3"/>
  <c r="H37" i="3"/>
  <c r="G37" i="3"/>
  <c r="F37" i="3"/>
  <c r="E37" i="3"/>
  <c r="D37" i="3"/>
  <c r="C37" i="3"/>
  <c r="R36" i="3"/>
  <c r="Q36" i="3"/>
  <c r="P36" i="3"/>
  <c r="O36" i="3"/>
  <c r="N36" i="3"/>
  <c r="L36" i="3"/>
  <c r="K36" i="3"/>
  <c r="J36" i="3"/>
  <c r="I36" i="3"/>
  <c r="H36" i="3"/>
  <c r="G36" i="3"/>
  <c r="F36" i="3"/>
  <c r="E36" i="3"/>
  <c r="D36" i="3"/>
  <c r="C36" i="3"/>
  <c r="R35" i="3"/>
  <c r="Q35" i="3"/>
  <c r="P35" i="3"/>
  <c r="O35" i="3"/>
  <c r="N35" i="3"/>
  <c r="L35" i="3"/>
  <c r="K35" i="3"/>
  <c r="J35" i="3"/>
  <c r="I35" i="3"/>
  <c r="H35" i="3"/>
  <c r="G35" i="3"/>
  <c r="F35" i="3"/>
  <c r="E35" i="3"/>
  <c r="D35" i="3"/>
  <c r="C35" i="3"/>
  <c r="R34" i="3"/>
  <c r="Q34" i="3"/>
  <c r="P34" i="3"/>
  <c r="O34" i="3"/>
  <c r="N34" i="3"/>
  <c r="L34" i="3"/>
  <c r="K34" i="3"/>
  <c r="J34" i="3"/>
  <c r="I34" i="3"/>
  <c r="H34" i="3"/>
  <c r="G34" i="3"/>
  <c r="F34" i="3"/>
  <c r="E34" i="3"/>
  <c r="D34" i="3"/>
  <c r="C34" i="3"/>
  <c r="R33" i="3"/>
  <c r="Q33" i="3"/>
  <c r="P33" i="3"/>
  <c r="O33" i="3"/>
  <c r="N33" i="3"/>
  <c r="L33" i="3"/>
  <c r="K33" i="3"/>
  <c r="J33" i="3"/>
  <c r="I33" i="3"/>
  <c r="H33" i="3"/>
  <c r="G33" i="3"/>
  <c r="F33" i="3"/>
  <c r="E33" i="3"/>
  <c r="D33" i="3"/>
  <c r="C33" i="3"/>
  <c r="R32" i="3"/>
  <c r="Q32" i="3"/>
  <c r="P32" i="3"/>
  <c r="O32" i="3"/>
  <c r="N32" i="3"/>
  <c r="L32" i="3"/>
  <c r="K32" i="3"/>
  <c r="J32" i="3"/>
  <c r="I32" i="3"/>
  <c r="H32" i="3"/>
  <c r="G32" i="3"/>
  <c r="F32" i="3"/>
  <c r="E32" i="3"/>
  <c r="D32" i="3"/>
  <c r="C32" i="3"/>
  <c r="R31" i="3"/>
  <c r="Q31" i="3"/>
  <c r="P31" i="3"/>
  <c r="O31" i="3"/>
  <c r="N31" i="3"/>
  <c r="L31" i="3"/>
  <c r="K31" i="3"/>
  <c r="J31" i="3"/>
  <c r="I31" i="3"/>
  <c r="H31" i="3"/>
  <c r="G31" i="3"/>
  <c r="F31" i="3"/>
  <c r="E31" i="3"/>
  <c r="D31" i="3"/>
  <c r="C31" i="3"/>
  <c r="R30" i="3"/>
  <c r="Q30" i="3"/>
  <c r="P30" i="3"/>
  <c r="O30" i="3"/>
  <c r="N30" i="3"/>
  <c r="L30" i="3"/>
  <c r="K30" i="3"/>
  <c r="J30" i="3"/>
  <c r="I30" i="3"/>
  <c r="H30" i="3"/>
  <c r="G30" i="3"/>
  <c r="F30" i="3"/>
  <c r="E30" i="3"/>
  <c r="D30" i="3"/>
  <c r="C30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R28" i="3"/>
  <c r="Q28" i="3"/>
  <c r="P28" i="3"/>
  <c r="O28" i="3"/>
  <c r="N28" i="3"/>
  <c r="L28" i="3"/>
  <c r="K28" i="3"/>
  <c r="J28" i="3"/>
  <c r="I28" i="3"/>
  <c r="H28" i="3"/>
  <c r="G28" i="3"/>
  <c r="F28" i="3"/>
  <c r="E28" i="3"/>
  <c r="D28" i="3"/>
  <c r="C28" i="3"/>
  <c r="R27" i="3"/>
  <c r="Q27" i="3"/>
  <c r="P27" i="3"/>
  <c r="O27" i="3"/>
  <c r="N27" i="3"/>
  <c r="L27" i="3"/>
  <c r="K27" i="3"/>
  <c r="J27" i="3"/>
  <c r="I27" i="3"/>
  <c r="H27" i="3"/>
  <c r="G27" i="3"/>
  <c r="F27" i="3"/>
  <c r="E27" i="3"/>
  <c r="D27" i="3"/>
  <c r="C27" i="3"/>
  <c r="R26" i="3"/>
  <c r="Q26" i="3"/>
  <c r="P26" i="3"/>
  <c r="O26" i="3"/>
  <c r="N26" i="3"/>
  <c r="L26" i="3"/>
  <c r="K26" i="3"/>
  <c r="J26" i="3"/>
  <c r="I26" i="3"/>
  <c r="H26" i="3"/>
  <c r="G26" i="3"/>
  <c r="F26" i="3"/>
  <c r="E26" i="3"/>
  <c r="D26" i="3"/>
  <c r="C26" i="3"/>
  <c r="R25" i="3"/>
  <c r="Q25" i="3"/>
  <c r="P25" i="3"/>
  <c r="O25" i="3"/>
  <c r="N25" i="3"/>
  <c r="L25" i="3"/>
  <c r="K25" i="3"/>
  <c r="J25" i="3"/>
  <c r="I25" i="3"/>
  <c r="H25" i="3"/>
  <c r="G25" i="3"/>
  <c r="F25" i="3"/>
  <c r="E25" i="3"/>
  <c r="D25" i="3"/>
  <c r="C25" i="3"/>
  <c r="R24" i="3"/>
  <c r="Q24" i="3"/>
  <c r="P24" i="3"/>
  <c r="O24" i="3"/>
  <c r="N24" i="3"/>
  <c r="L24" i="3"/>
  <c r="K24" i="3"/>
  <c r="J24" i="3"/>
  <c r="I24" i="3"/>
  <c r="H24" i="3"/>
  <c r="G24" i="3"/>
  <c r="F24" i="3"/>
  <c r="E24" i="3"/>
  <c r="D24" i="3"/>
  <c r="C24" i="3"/>
  <c r="R23" i="3"/>
  <c r="Q23" i="3"/>
  <c r="P23" i="3"/>
  <c r="O23" i="3"/>
  <c r="N23" i="3"/>
  <c r="L23" i="3"/>
  <c r="K23" i="3"/>
  <c r="J23" i="3"/>
  <c r="I23" i="3"/>
  <c r="H23" i="3"/>
  <c r="G23" i="3"/>
  <c r="F23" i="3"/>
  <c r="E23" i="3"/>
  <c r="D23" i="3"/>
  <c r="C23" i="3"/>
  <c r="R22" i="3"/>
  <c r="Q22" i="3"/>
  <c r="P22" i="3"/>
  <c r="O22" i="3"/>
  <c r="N22" i="3"/>
  <c r="L22" i="3"/>
  <c r="K22" i="3"/>
  <c r="J22" i="3"/>
  <c r="I22" i="3"/>
  <c r="H22" i="3"/>
  <c r="G22" i="3"/>
  <c r="F22" i="3"/>
  <c r="E22" i="3"/>
  <c r="D22" i="3"/>
  <c r="C22" i="3"/>
  <c r="R21" i="3"/>
  <c r="Q21" i="3"/>
  <c r="P21" i="3"/>
  <c r="O21" i="3"/>
  <c r="N21" i="3"/>
  <c r="L21" i="3"/>
  <c r="K21" i="3"/>
  <c r="J21" i="3"/>
  <c r="I21" i="3"/>
  <c r="H21" i="3"/>
  <c r="G21" i="3"/>
  <c r="F21" i="3"/>
  <c r="E21" i="3"/>
  <c r="D21" i="3"/>
  <c r="C21" i="3"/>
  <c r="R20" i="3"/>
  <c r="Q20" i="3"/>
  <c r="P20" i="3"/>
  <c r="O20" i="3"/>
  <c r="N20" i="3"/>
  <c r="L20" i="3"/>
  <c r="K20" i="3"/>
  <c r="J20" i="3"/>
  <c r="I20" i="3"/>
  <c r="H20" i="3"/>
  <c r="G20" i="3"/>
  <c r="F20" i="3"/>
  <c r="E20" i="3"/>
  <c r="D20" i="3"/>
  <c r="C20" i="3"/>
  <c r="R19" i="3"/>
  <c r="Q19" i="3"/>
  <c r="P19" i="3"/>
  <c r="O19" i="3"/>
  <c r="N19" i="3"/>
  <c r="L19" i="3"/>
  <c r="K19" i="3"/>
  <c r="J19" i="3"/>
  <c r="I19" i="3"/>
  <c r="H19" i="3"/>
  <c r="G19" i="3"/>
  <c r="F19" i="3"/>
  <c r="E19" i="3"/>
  <c r="D19" i="3"/>
  <c r="C19" i="3"/>
  <c r="R18" i="3"/>
  <c r="Q18" i="3"/>
  <c r="P18" i="3"/>
  <c r="O18" i="3"/>
  <c r="N18" i="3"/>
  <c r="L18" i="3"/>
  <c r="K18" i="3"/>
  <c r="J18" i="3"/>
  <c r="I18" i="3"/>
  <c r="H18" i="3"/>
  <c r="G18" i="3"/>
  <c r="F18" i="3"/>
  <c r="E18" i="3"/>
  <c r="D18" i="3"/>
  <c r="C18" i="3"/>
  <c r="R17" i="3"/>
  <c r="Q17" i="3"/>
  <c r="P17" i="3"/>
  <c r="O17" i="3"/>
  <c r="N17" i="3"/>
  <c r="L17" i="3"/>
  <c r="K17" i="3"/>
  <c r="J17" i="3"/>
  <c r="I17" i="3"/>
  <c r="H17" i="3"/>
  <c r="G17" i="3"/>
  <c r="F17" i="3"/>
  <c r="E17" i="3"/>
  <c r="D17" i="3"/>
  <c r="C17" i="3"/>
  <c r="R16" i="3"/>
  <c r="Q16" i="3"/>
  <c r="P16" i="3"/>
  <c r="O16" i="3"/>
  <c r="N16" i="3"/>
  <c r="L16" i="3"/>
  <c r="K16" i="3"/>
  <c r="J16" i="3"/>
  <c r="I16" i="3"/>
  <c r="H16" i="3"/>
  <c r="G16" i="3"/>
  <c r="F16" i="3"/>
  <c r="E16" i="3"/>
  <c r="D16" i="3"/>
  <c r="C16" i="3"/>
  <c r="R15" i="3"/>
  <c r="Q15" i="3"/>
  <c r="P15" i="3"/>
  <c r="O15" i="3"/>
  <c r="N15" i="3"/>
  <c r="L15" i="3"/>
  <c r="K15" i="3"/>
  <c r="J15" i="3"/>
  <c r="I15" i="3"/>
  <c r="H15" i="3"/>
  <c r="G15" i="3"/>
  <c r="F15" i="3"/>
  <c r="E15" i="3"/>
  <c r="D15" i="3"/>
  <c r="C15" i="3"/>
  <c r="R14" i="3"/>
  <c r="Q14" i="3"/>
  <c r="P14" i="3"/>
  <c r="O14" i="3"/>
  <c r="N14" i="3"/>
  <c r="L14" i="3"/>
  <c r="K14" i="3"/>
  <c r="J14" i="3"/>
  <c r="I14" i="3"/>
  <c r="H14" i="3"/>
  <c r="G14" i="3"/>
  <c r="F14" i="3"/>
  <c r="E14" i="3"/>
  <c r="D14" i="3"/>
  <c r="C14" i="3"/>
  <c r="R13" i="3"/>
  <c r="Q13" i="3"/>
  <c r="P13" i="3"/>
  <c r="O13" i="3"/>
  <c r="N13" i="3"/>
  <c r="L13" i="3"/>
  <c r="K13" i="3"/>
  <c r="J13" i="3"/>
  <c r="I13" i="3"/>
  <c r="H13" i="3"/>
  <c r="G13" i="3"/>
  <c r="F13" i="3"/>
  <c r="E13" i="3"/>
  <c r="D13" i="3"/>
  <c r="C13" i="3"/>
  <c r="R12" i="3"/>
  <c r="Q12" i="3"/>
  <c r="P12" i="3"/>
  <c r="O12" i="3"/>
  <c r="N12" i="3"/>
  <c r="L12" i="3"/>
  <c r="K12" i="3"/>
  <c r="J12" i="3"/>
  <c r="I12" i="3"/>
  <c r="H12" i="3"/>
  <c r="G12" i="3"/>
  <c r="F12" i="3"/>
  <c r="E12" i="3"/>
  <c r="D12" i="3"/>
  <c r="C12" i="3"/>
  <c r="R11" i="3"/>
  <c r="Q11" i="3"/>
  <c r="P11" i="3"/>
  <c r="O11" i="3"/>
  <c r="N11" i="3"/>
  <c r="L11" i="3"/>
  <c r="K11" i="3"/>
  <c r="J11" i="3"/>
  <c r="I11" i="3"/>
  <c r="H11" i="3"/>
  <c r="G11" i="3"/>
  <c r="F11" i="3"/>
  <c r="E11" i="3"/>
  <c r="D11" i="3"/>
  <c r="C11" i="3"/>
  <c r="R10" i="3"/>
  <c r="Q10" i="3"/>
  <c r="P10" i="3"/>
  <c r="O10" i="3"/>
  <c r="N10" i="3"/>
  <c r="L10" i="3"/>
  <c r="K10" i="3"/>
  <c r="J10" i="3"/>
  <c r="I10" i="3"/>
  <c r="H10" i="3"/>
  <c r="G10" i="3"/>
  <c r="F10" i="3"/>
  <c r="E10" i="3"/>
  <c r="D10" i="3"/>
  <c r="C10" i="3"/>
  <c r="R9" i="3"/>
  <c r="Q9" i="3"/>
  <c r="P9" i="3"/>
  <c r="O9" i="3"/>
  <c r="N9" i="3"/>
  <c r="L9" i="3"/>
  <c r="K9" i="3"/>
  <c r="J9" i="3"/>
  <c r="I9" i="3"/>
  <c r="H9" i="3"/>
  <c r="G9" i="3"/>
  <c r="F9" i="3"/>
  <c r="E9" i="3"/>
  <c r="D9" i="3"/>
  <c r="C9" i="3"/>
  <c r="R8" i="3"/>
  <c r="Q8" i="3"/>
  <c r="P8" i="3"/>
  <c r="O8" i="3"/>
  <c r="N8" i="3"/>
  <c r="L8" i="3"/>
  <c r="K8" i="3"/>
  <c r="J8" i="3"/>
  <c r="I8" i="3"/>
  <c r="H8" i="3"/>
  <c r="G8" i="3"/>
  <c r="F8" i="3"/>
  <c r="E8" i="3"/>
  <c r="D8" i="3"/>
  <c r="C8" i="3"/>
  <c r="R7" i="3"/>
  <c r="Q7" i="3"/>
  <c r="P7" i="3"/>
  <c r="O7" i="3"/>
  <c r="N7" i="3"/>
  <c r="L7" i="3"/>
  <c r="K7" i="3"/>
  <c r="J7" i="3"/>
  <c r="I7" i="3"/>
  <c r="H7" i="3"/>
  <c r="G7" i="3"/>
  <c r="F7" i="3"/>
  <c r="E7" i="3"/>
  <c r="D7" i="3"/>
  <c r="C7" i="3"/>
  <c r="R6" i="3"/>
  <c r="Q6" i="3"/>
  <c r="P6" i="3"/>
  <c r="O6" i="3"/>
  <c r="N6" i="3"/>
  <c r="L6" i="3"/>
  <c r="K6" i="3"/>
  <c r="J6" i="3"/>
  <c r="I6" i="3"/>
  <c r="H6" i="3"/>
  <c r="G6" i="3"/>
  <c r="F6" i="3"/>
  <c r="E6" i="3"/>
  <c r="D6" i="3"/>
  <c r="C6" i="3"/>
  <c r="R5" i="3"/>
  <c r="Q5" i="3"/>
  <c r="P5" i="3"/>
  <c r="O5" i="3"/>
  <c r="N5" i="3"/>
  <c r="L5" i="3"/>
  <c r="K5" i="3"/>
  <c r="J5" i="3"/>
  <c r="I5" i="3"/>
  <c r="H5" i="3"/>
  <c r="G5" i="3"/>
  <c r="F5" i="3"/>
  <c r="E5" i="3"/>
  <c r="D5" i="3"/>
  <c r="C5" i="3"/>
  <c r="R4" i="3"/>
  <c r="Q4" i="3"/>
  <c r="P4" i="3"/>
  <c r="O4" i="3"/>
  <c r="N4" i="3"/>
  <c r="L4" i="3"/>
  <c r="K4" i="3"/>
  <c r="J4" i="3"/>
  <c r="I4" i="3"/>
  <c r="H4" i="3"/>
  <c r="G4" i="3"/>
  <c r="F4" i="3"/>
  <c r="E4" i="3"/>
  <c r="D4" i="3"/>
  <c r="C4" i="3"/>
  <c r="R3" i="3"/>
  <c r="Q3" i="3"/>
  <c r="P3" i="3"/>
  <c r="O3" i="3"/>
  <c r="N3" i="3"/>
  <c r="L3" i="3"/>
  <c r="K3" i="3"/>
  <c r="J3" i="3"/>
  <c r="I3" i="3"/>
  <c r="H3" i="3"/>
  <c r="G3" i="3"/>
  <c r="F3" i="3"/>
  <c r="E3" i="3"/>
  <c r="D3" i="3"/>
  <c r="C3" i="3"/>
  <c r="R2" i="3"/>
  <c r="Q2" i="3"/>
  <c r="P2" i="3"/>
  <c r="O2" i="3"/>
  <c r="N2" i="3"/>
  <c r="L2" i="3"/>
  <c r="K2" i="3"/>
  <c r="J2" i="3"/>
  <c r="I2" i="3"/>
  <c r="H2" i="3"/>
  <c r="G2" i="3"/>
  <c r="F2" i="3"/>
  <c r="E2" i="3"/>
  <c r="D2" i="3"/>
  <c r="C2" i="3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2" i="1"/>
  <c r="BC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B181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2" i="1"/>
</calcChain>
</file>

<file path=xl/sharedStrings.xml><?xml version="1.0" encoding="utf-8"?>
<sst xmlns="http://schemas.openxmlformats.org/spreadsheetml/2006/main" count="5294" uniqueCount="318">
  <si>
    <t>Timestamp</t>
  </si>
  <si>
    <t>Score</t>
  </si>
  <si>
    <t>Nama Siswa</t>
  </si>
  <si>
    <t>No Absen</t>
  </si>
  <si>
    <t>KELAS</t>
  </si>
  <si>
    <t>SALMA HASNA FATHINAH</t>
  </si>
  <si>
    <t>XI MIPA 4</t>
  </si>
  <si>
    <t>40 N/m</t>
  </si>
  <si>
    <t>Tekanan titik B paling besar</t>
  </si>
  <si>
    <t>900 kg/m^3</t>
  </si>
  <si>
    <t>1800 kg</t>
  </si>
  <si>
    <t>40 cm^3</t>
  </si>
  <si>
    <t>0,4 √2 N/m</t>
  </si>
  <si>
    <t>160 m/s</t>
  </si>
  <si>
    <t>12 m^3</t>
  </si>
  <si>
    <t>(4) saja</t>
  </si>
  <si>
    <t>4√10 m/s</t>
  </si>
  <si>
    <t>vA  &gt; vB dan PA &lt; PB</t>
  </si>
  <si>
    <t>Berbanding lurus dengan luas penampang</t>
  </si>
  <si>
    <t>9,99 x 10^-5 J</t>
  </si>
  <si>
    <t>0,6 m</t>
  </si>
  <si>
    <t xml:space="preserve">RIKA ENY WIDIASTUTI </t>
  </si>
  <si>
    <t>XI MIPA 3</t>
  </si>
  <si>
    <t>50 Nm berlawanan arah jarum jam</t>
  </si>
  <si>
    <t>Momen Inersia: IA &lt; IB ; Momentum Sudut: LA = LB</t>
  </si>
  <si>
    <t>0,04 Kgm^2</t>
  </si>
  <si>
    <t>20 N</t>
  </si>
  <si>
    <t>5 m/s</t>
  </si>
  <si>
    <t>1,6 dari A</t>
  </si>
  <si>
    <t>Pertambahan Panjang pegas A lebih besar daripada pertambahan Panjang pegas B</t>
  </si>
  <si>
    <t>5 x 10^-2</t>
  </si>
  <si>
    <t>16 cm</t>
  </si>
  <si>
    <t>10 N/m</t>
  </si>
  <si>
    <t>Tekanan titik A, B dan C sama besar</t>
  </si>
  <si>
    <t>600 kg</t>
  </si>
  <si>
    <t>10 cm^3</t>
  </si>
  <si>
    <t>0,2 N/m</t>
  </si>
  <si>
    <t>20 m/s</t>
  </si>
  <si>
    <t>7,2 m^3</t>
  </si>
  <si>
    <t>(2) dan (4)</t>
  </si>
  <si>
    <t>Berbanding lurus dengan Panjang logam</t>
  </si>
  <si>
    <t>0,006 m</t>
  </si>
  <si>
    <t>SAFIRA REVIANA</t>
  </si>
  <si>
    <t>0,4 Kgm^2</t>
  </si>
  <si>
    <t>10√(6/13) m/s</t>
  </si>
  <si>
    <t>1,6 dari B</t>
  </si>
  <si>
    <t>2,5 x 10^-3</t>
  </si>
  <si>
    <t>Tekanan titik B dan C lebih besar dari A</t>
  </si>
  <si>
    <t>6000 kg</t>
  </si>
  <si>
    <t>50 cm^3</t>
  </si>
  <si>
    <t>0,2 √2  N/m</t>
  </si>
  <si>
    <t>3,33 x 10^-5 J</t>
  </si>
  <si>
    <t>LEXZA EGA NURMANDA</t>
  </si>
  <si>
    <t>XI MIPA 2</t>
  </si>
  <si>
    <t>Momen Inersia: IA &gt; IB ; Momentum Sudut: LA = LB</t>
  </si>
  <si>
    <t>400 Kgm^2</t>
  </si>
  <si>
    <t>Pertambahan Panjang pegas A lebih kecil daripada pertambahan panjang pegas B</t>
  </si>
  <si>
    <t>2 x 10^-2</t>
  </si>
  <si>
    <t>20 cm^3</t>
  </si>
  <si>
    <t>NOVAN FATHUR RASYID</t>
  </si>
  <si>
    <t>30 Nm searah jarum jam</t>
  </si>
  <si>
    <t>Momen Inersia: IA &gt; IB ; Momentum Sudut: LA &gt; LB</t>
  </si>
  <si>
    <t>10 N</t>
  </si>
  <si>
    <t>24000 kg</t>
  </si>
  <si>
    <t>KURNIA NUR INDAH ISLAMI</t>
  </si>
  <si>
    <t>10 Nm searah jarum jam</t>
  </si>
  <si>
    <t>1 m dari B</t>
  </si>
  <si>
    <t>5 x 10^-1</t>
  </si>
  <si>
    <t>0,6 N/m</t>
  </si>
  <si>
    <t>3,6 m^3</t>
  </si>
  <si>
    <t>(1), (2) dan (3)</t>
  </si>
  <si>
    <t>10√2 m/s</t>
  </si>
  <si>
    <t>YOHANES KEVIN DIMAS PASSUSANTO</t>
  </si>
  <si>
    <t>2400 kg</t>
  </si>
  <si>
    <t>DEVIA DANI</t>
  </si>
  <si>
    <t>08</t>
  </si>
  <si>
    <t>6,25 cm</t>
  </si>
  <si>
    <t>20 N/m</t>
  </si>
  <si>
    <t>700 kg/m^3</t>
  </si>
  <si>
    <t>vA  &lt; vB dan PA &gt; PB</t>
  </si>
  <si>
    <t>Berbanding lurus dengan waktu</t>
  </si>
  <si>
    <t>1000,6 m</t>
  </si>
  <si>
    <t>RAIHAN GANANG SETIYAWAN</t>
  </si>
  <si>
    <t>80 m/s</t>
  </si>
  <si>
    <t>3 m^3</t>
  </si>
  <si>
    <t>LEXIA NAF'AN ARIFAH</t>
  </si>
  <si>
    <t>XI MIPA 1</t>
  </si>
  <si>
    <t>4√2 m/s</t>
  </si>
  <si>
    <t>Berbanding terbalik dengan luas penampang</t>
  </si>
  <si>
    <t>ANDREAS DEALOVA</t>
  </si>
  <si>
    <t>03</t>
  </si>
  <si>
    <t>XI MIPA 5</t>
  </si>
  <si>
    <t>25 N/m</t>
  </si>
  <si>
    <t>0,4 N/m</t>
  </si>
  <si>
    <t>FIRDO ANDROMEDA</t>
  </si>
  <si>
    <t>Momen Inersia: IA &lt; IB ; Momentum Sudut: LA &lt; LB</t>
  </si>
  <si>
    <t>2 x 10^-1</t>
  </si>
  <si>
    <t>Tekanan titik A paling besar</t>
  </si>
  <si>
    <t>AUVITA ISA SAHARA</t>
  </si>
  <si>
    <t>6 m^3</t>
  </si>
  <si>
    <t>vA  &gt; vB dan PA &gt; PB</t>
  </si>
  <si>
    <t>ANGELINA LARASATI WINENGKU RAHAYU</t>
  </si>
  <si>
    <t>06</t>
  </si>
  <si>
    <t>AGNES HERLINDA</t>
  </si>
  <si>
    <t xml:space="preserve">ERVINA MAR'ATU ZAKIYAH </t>
  </si>
  <si>
    <t>5 N</t>
  </si>
  <si>
    <t>Tekanan titk C paling besar</t>
  </si>
  <si>
    <t>30 cm^3</t>
  </si>
  <si>
    <t>ADINDA PALOMITA</t>
  </si>
  <si>
    <t>02</t>
  </si>
  <si>
    <t>5√(2/3) m/s</t>
  </si>
  <si>
    <t>10 m/s</t>
  </si>
  <si>
    <t>FIRASYA SYAKIRA ARSANTHA</t>
  </si>
  <si>
    <t>INTAN DYAH PARAMITA</t>
  </si>
  <si>
    <t>CHAROLIN RATNA SILVIA</t>
  </si>
  <si>
    <t>09</t>
  </si>
  <si>
    <t>50 Nm searah jarum jam</t>
  </si>
  <si>
    <t>6 m</t>
  </si>
  <si>
    <t>DELA SYIFA ARROFIAH</t>
  </si>
  <si>
    <t>10 Nm berlawanan arah jarum jam</t>
  </si>
  <si>
    <t>Momen Inersia: IA = IB ; Momentum Sudut: LA &lt; LB</t>
  </si>
  <si>
    <t>40 Kgm^2</t>
  </si>
  <si>
    <t>ADAM ASTKA SURIA PRATAMA</t>
  </si>
  <si>
    <t>01</t>
  </si>
  <si>
    <t>NOVIA EKA WIDIANTO</t>
  </si>
  <si>
    <t>120 m/s</t>
  </si>
  <si>
    <t>vA  &lt; vB dan PA &lt; PB</t>
  </si>
  <si>
    <t>3,33 x 10^-4 J</t>
  </si>
  <si>
    <t>ANGELINA CELINE SANCHO VICTORY</t>
  </si>
  <si>
    <t>05</t>
  </si>
  <si>
    <t>1,5 dari A</t>
  </si>
  <si>
    <t>Pertambahan Panjang pegas A sama dengan pertambahan Panjang pegas B</t>
  </si>
  <si>
    <t>600 kg/m^3</t>
  </si>
  <si>
    <t>0 J</t>
  </si>
  <si>
    <t>FAICHA ADILLA MACHRUS</t>
  </si>
  <si>
    <t>15 N</t>
  </si>
  <si>
    <t>2√15 m/s</t>
  </si>
  <si>
    <t>0,75 m dari B</t>
  </si>
  <si>
    <t>(1) dan (3)</t>
  </si>
  <si>
    <t>2√10 m/s</t>
  </si>
  <si>
    <t>10,006 m</t>
  </si>
  <si>
    <t xml:space="preserve">ARKANANTA AYU DEWANTY </t>
  </si>
  <si>
    <t xml:space="preserve">INASHOFA ROSYIDIN </t>
  </si>
  <si>
    <t>LUTHFI APRILITA WIEDYANTO</t>
  </si>
  <si>
    <t>HAFIZH HERMOYO A</t>
  </si>
  <si>
    <t xml:space="preserve">ARAYA AULIANISA </t>
  </si>
  <si>
    <t>07</t>
  </si>
  <si>
    <t>0,16 cm</t>
  </si>
  <si>
    <t xml:space="preserve">MAHAMADA WALTACHE A </t>
  </si>
  <si>
    <t>RARA RAFAELLA</t>
  </si>
  <si>
    <t>15 N/m</t>
  </si>
  <si>
    <t>SHOFI ALIA INDRALISTI</t>
  </si>
  <si>
    <t xml:space="preserve">Fahrelia Daeng Mica </t>
  </si>
  <si>
    <t xml:space="preserve">CALISTA ROSITA DEWI </t>
  </si>
  <si>
    <t>LUTHFI NUR MUTTAQIN</t>
  </si>
  <si>
    <t>1200 kg/m^3</t>
  </si>
  <si>
    <t>9,99 x 10^-4 J</t>
  </si>
  <si>
    <t>NABILA FREDLINA MAHARANI</t>
  </si>
  <si>
    <t>NAMIRA FAWWAZ ZAKIA</t>
  </si>
  <si>
    <t>ENGGAL YUDHA RAHMAN FAUZI</t>
  </si>
  <si>
    <t>CARISA ROSITA DEWI</t>
  </si>
  <si>
    <t>GANIS VAKUMADANA</t>
  </si>
  <si>
    <t>FLORA AULIA</t>
  </si>
  <si>
    <t>(1), (2), (3) dan (4)</t>
  </si>
  <si>
    <t>ALYSA MARSHA AZIZAH</t>
  </si>
  <si>
    <t xml:space="preserve">ANISA EKA YULIANI </t>
  </si>
  <si>
    <t>04</t>
  </si>
  <si>
    <t xml:space="preserve">DEWANGGA NDARU UTAMA </t>
  </si>
  <si>
    <t>SELVIA ADI ANINDIA</t>
  </si>
  <si>
    <t xml:space="preserve">SYAHWA SABRINA LIRABIHA </t>
  </si>
  <si>
    <t>RYZA SATIVA PUTRI</t>
  </si>
  <si>
    <t xml:space="preserve">MEYSHA SUFAH ZAIN HARSONO </t>
  </si>
  <si>
    <t>ZULFA NANDA AGRIA SAPUTRI</t>
  </si>
  <si>
    <t>JALU ARDI PRAKOSO</t>
  </si>
  <si>
    <t>ZASKIA AZ ZAHRA</t>
  </si>
  <si>
    <t xml:space="preserve">RENATA AMALIA AZIZAH </t>
  </si>
  <si>
    <t>Salma Hasn Fathinah</t>
  </si>
  <si>
    <t>ALVARETTA SYLVANIA QODIMA</t>
  </si>
  <si>
    <t>LEVYN ERLANGGA SAPUTRA ARIF</t>
  </si>
  <si>
    <t xml:space="preserve">DIANISYAH ZUMAIRIYAH </t>
  </si>
  <si>
    <t xml:space="preserve">RAMDHAN ABRIANSYAH </t>
  </si>
  <si>
    <t>4 Kgm^2</t>
  </si>
  <si>
    <t>Berbanding terbalik dengan perbedaan suhu</t>
  </si>
  <si>
    <t>Rhafa Ramidzar Ramadhan</t>
  </si>
  <si>
    <t>DAFFA RAZZAN MAULANA</t>
  </si>
  <si>
    <t>NAIL RAJHAN KAFI</t>
  </si>
  <si>
    <t>MUHAMMAD SATRIA WIRATAMA</t>
  </si>
  <si>
    <t>KEN MAHESA JORDAN PAMENANG</t>
  </si>
  <si>
    <t>NAURA DWI NANDA HERWIN</t>
  </si>
  <si>
    <t>NADIA SETYA ADILIA</t>
  </si>
  <si>
    <t>MALICHA AULIA MIFTAKHUL JANNAH</t>
  </si>
  <si>
    <t>CHITO RIDWAN FERDIANSYAH</t>
  </si>
  <si>
    <t>Faiz Rajasa Dharmawan</t>
  </si>
  <si>
    <t>Kania Adha Gayatri</t>
  </si>
  <si>
    <t xml:space="preserve">NOVITA NUR RAHMAWATI </t>
  </si>
  <si>
    <t>NASTITI ALEXA LEONDRA</t>
  </si>
  <si>
    <t>Farida Nur Hasanah</t>
  </si>
  <si>
    <t>NAYLA NATHANIA FARDAH</t>
  </si>
  <si>
    <t xml:space="preserve">CISITA ANDROMAYDA HELYAWA </t>
  </si>
  <si>
    <t>SABRINA FATIKA M</t>
  </si>
  <si>
    <t xml:space="preserve">MITA DWI NOFIYANTI </t>
  </si>
  <si>
    <t>62,5 cm</t>
  </si>
  <si>
    <t xml:space="preserve">SHETYAKA ADI PRAMURDYA </t>
  </si>
  <si>
    <t>ZAIMA HANUM TSABITUL AZMI</t>
  </si>
  <si>
    <t>Syaiful Pala Saeputra Nugroho</t>
  </si>
  <si>
    <t>NASYWA AYU PRAMESTHI</t>
  </si>
  <si>
    <t>Pertambahan Panjang pegas berbanding terbalik dengan berat beban</t>
  </si>
  <si>
    <t>TEGAR RAFIANSYAH RAMADHAN</t>
  </si>
  <si>
    <t>ALYA INDAH AMALIA</t>
  </si>
  <si>
    <t>SELSIA WENDI ANTIKA</t>
  </si>
  <si>
    <t>NAIL RAJHAN KAFA</t>
  </si>
  <si>
    <t>FADEL MAWLA GIBRAN</t>
  </si>
  <si>
    <t>RADHYT RAYYA PANGESTU</t>
  </si>
  <si>
    <t>LEMBAYUNG RAHMA WAHYUNINGTYASTUTI</t>
  </si>
  <si>
    <t>AISYAH RAHMA SALSABILA HIMAWAN</t>
  </si>
  <si>
    <t xml:space="preserve">YOSSI ALIFVIA NUR JANAH </t>
  </si>
  <si>
    <t>CINCIN AZZAHRA</t>
  </si>
  <si>
    <t>OKTAVIAN RIZKY RIYADI</t>
  </si>
  <si>
    <t xml:space="preserve">RAFIQ ARYANTO </t>
  </si>
  <si>
    <t>NAILAH SYIFA HAMIDAH</t>
  </si>
  <si>
    <t xml:space="preserve">AMELIA FIBRI ARLANTI </t>
  </si>
  <si>
    <t>VIOLETA ANDEWI L</t>
  </si>
  <si>
    <t xml:space="preserve">RIDHO JAKA ASRIZAL </t>
  </si>
  <si>
    <t>ZAHRA FAUZIA SYAHARANI</t>
  </si>
  <si>
    <t xml:space="preserve">MUHAMMAD FARRAAS HIBATULLAH </t>
  </si>
  <si>
    <t>SILVIA NINGTYAS CANDRA</t>
  </si>
  <si>
    <t>SYAHDA NAIFAH AMRU BUDIKUSUMA</t>
  </si>
  <si>
    <t>ATTAYA AURA NURANISA RAMADHANI</t>
  </si>
  <si>
    <t>SATRIA VERGIANO PRATENDA</t>
  </si>
  <si>
    <t>MUHAMMAD FADHIL WIRATAMA</t>
  </si>
  <si>
    <t>AKMAL WIRAWAN KENJIRO ANUNG</t>
  </si>
  <si>
    <t>RONA ESTETIKA</t>
  </si>
  <si>
    <t>RIZAL HANDIRA WAHYU DIRMAWAN</t>
  </si>
  <si>
    <t xml:space="preserve">ANINDIA NIWANG AYU SALINDRI </t>
  </si>
  <si>
    <t>MUHAMMAD WILDAN HAMID AL HAKIM</t>
  </si>
  <si>
    <t>SILVIA HANAN NABILA</t>
  </si>
  <si>
    <t>MUHAMMAD FADHEL EDY SYAHPUTRA</t>
  </si>
  <si>
    <t xml:space="preserve">TRI BAMBANG WIGATI </t>
  </si>
  <si>
    <t xml:space="preserve">ROAINA SYARIFAH </t>
  </si>
  <si>
    <t>PINKAN SOFIA ZAHRA</t>
  </si>
  <si>
    <t>TIARA ERZA VITTORINA</t>
  </si>
  <si>
    <t xml:space="preserve">AGATHA REVALIA SALSABILA </t>
  </si>
  <si>
    <t>AULIA FARA SUSANTI</t>
  </si>
  <si>
    <t xml:space="preserve">DAFFA RANI EVADEWI </t>
  </si>
  <si>
    <t>Kristian Pandu Wijaya Subijakto</t>
  </si>
  <si>
    <t>FRISCA AZMI ALLIFA</t>
  </si>
  <si>
    <t>FERI PUTRI NINGSIH</t>
  </si>
  <si>
    <t>AZIS IKHWAN PRASETYA</t>
  </si>
  <si>
    <t xml:space="preserve">SARA NADLA AZ ZAHRA </t>
  </si>
  <si>
    <t>MARCELIA NUR SAHWI BELA MAPA</t>
  </si>
  <si>
    <t>Dimas Aria Ola</t>
  </si>
  <si>
    <t xml:space="preserve">NOVENA ANGELA KANAHAYA </t>
  </si>
  <si>
    <t>NABIL RIZAL FATIH</t>
  </si>
  <si>
    <t xml:space="preserve">TIRZA SADAPUTRI ANDREANI </t>
  </si>
  <si>
    <t>NEVIA KUSUMA WARDANI</t>
  </si>
  <si>
    <t>027</t>
  </si>
  <si>
    <t>HANIFAH NAJWA RIYANTI</t>
  </si>
  <si>
    <t>ANISA WAHYU NINGTYAS</t>
  </si>
  <si>
    <t xml:space="preserve">Muhammad Wahyu Fahriza Pratama </t>
  </si>
  <si>
    <t>FARANIDA NAFISA AZZAHRA</t>
  </si>
  <si>
    <t>CAROLINA EKA SUSANTY</t>
  </si>
  <si>
    <t xml:space="preserve">FAHEEMA FEBY SETYAWATI </t>
  </si>
  <si>
    <t>FERA PRIMA RATNAWATY</t>
  </si>
  <si>
    <t xml:space="preserve">LENI SOFIANA PUTRI </t>
  </si>
  <si>
    <t>AULIA OKTAVIA SAFITRI</t>
  </si>
  <si>
    <t>MUHAMMAD NAUFAL SYAKIEB HASBULLAH</t>
  </si>
  <si>
    <t xml:space="preserve">DZAKY PATRIA GUSTIANO </t>
  </si>
  <si>
    <t>800 kg/m^3</t>
  </si>
  <si>
    <t xml:space="preserve">AHMADZAAHIR DHARU SUTORO </t>
  </si>
  <si>
    <t>ERTITA SELSY KARANILA</t>
  </si>
  <si>
    <t>LATHIFA YAYANG NAJWA ZAHRA</t>
  </si>
  <si>
    <t xml:space="preserve">NAHDA GADIZA </t>
  </si>
  <si>
    <t>√2 m/s</t>
  </si>
  <si>
    <t xml:space="preserve">FARAH DILLA IKSANY </t>
  </si>
  <si>
    <t xml:space="preserve">ADELIA INDAH CAHYANI </t>
  </si>
  <si>
    <t>ANNISA AULIA SHOLIHAH</t>
  </si>
  <si>
    <t xml:space="preserve">TIAJI RATU MAMENANGGARI </t>
  </si>
  <si>
    <t xml:space="preserve">ANANDA FEBRINAWATI </t>
  </si>
  <si>
    <t>NATASYA AULIA LAILATUL ZAHRO</t>
  </si>
  <si>
    <t>MARSYA ANANDA PUTRI</t>
  </si>
  <si>
    <t>40 cm</t>
  </si>
  <si>
    <t>DESINTA TRI MAHANANI</t>
  </si>
  <si>
    <t xml:space="preserve">DEA NISRINA NUR LATHIFAH </t>
  </si>
  <si>
    <t>CAHYANINGRUM</t>
  </si>
  <si>
    <t>ALMA ARTIKA SARI</t>
  </si>
  <si>
    <t xml:space="preserve">KARUNIA FEBYAYU PUSPITANINGTYAS </t>
  </si>
  <si>
    <t xml:space="preserve">FARESA ROHMANINGRUM </t>
  </si>
  <si>
    <t xml:space="preserve">DEUTERO YOEL NUANTRA </t>
  </si>
  <si>
    <t>NADYA TAMARISKA</t>
  </si>
  <si>
    <t>Gabriella Viona Kanani Pattiradjawane</t>
  </si>
  <si>
    <t>NAYLA ZAHRA FADIYAH</t>
  </si>
  <si>
    <t>Vika Nindy Wahyu Winarto</t>
  </si>
  <si>
    <t>ANGELINA SARAH PRATICA</t>
  </si>
  <si>
    <t>NAFIRA MULYA PERMATASARI</t>
  </si>
  <si>
    <t>MUHAMMAD RAFI</t>
  </si>
  <si>
    <t xml:space="preserve">KAYLLA ANGEL SASTANINGTYAS </t>
  </si>
  <si>
    <t>MUHAMMAD ANDRI CAESAR RAHARJO</t>
  </si>
  <si>
    <t>KAYLA SEKAR NARESWARI</t>
  </si>
  <si>
    <t>NANDITO ANANDYA CANNAVARO</t>
  </si>
  <si>
    <t xml:space="preserve">TASTBITA SURYA LUCKRISIA </t>
  </si>
  <si>
    <t>INDI OKTA VIOLA YUNIAR</t>
  </si>
  <si>
    <t xml:space="preserve">NASYWA ALFIYA SYAFIQ </t>
  </si>
  <si>
    <t xml:space="preserve">HANUN AZIZAH </t>
  </si>
  <si>
    <t>WIJAYANTI NUR INDAH SARI</t>
  </si>
  <si>
    <t>30 N</t>
  </si>
  <si>
    <t xml:space="preserve">ADINDA TIYASA </t>
  </si>
  <si>
    <t>SRI AMANDA PUTRI AHMAD</t>
  </si>
  <si>
    <t xml:space="preserve">Elisa Mutiara Istimur </t>
  </si>
  <si>
    <t>ABDUR RAZAQ NAUFAL NAWWAF</t>
  </si>
  <si>
    <t>REVITA CHEZY BEAUTYLLA</t>
  </si>
  <si>
    <t>TABITHA AZZAHRA EKA PRATIWI</t>
  </si>
  <si>
    <t>SHAFA QOTRUNADA</t>
  </si>
  <si>
    <t>Gender</t>
  </si>
  <si>
    <t>Essay</t>
  </si>
  <si>
    <t>L</t>
  </si>
  <si>
    <t>P</t>
  </si>
  <si>
    <t>Nilai PAS</t>
  </si>
  <si>
    <t>skor essay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</si>
</sst>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&quot; / 25&quot;"/>
  </numFmts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quotePrefix="1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1" applyAlignment="1">
      <alignment vertical="center"/>
    </xf>
    <xf numFmtId="0" fontId="1" fillId="0" borderId="0" xfId="0" applyFont="1" applyFill="1"/>
    <xf numFmtId="0" fontId="0" fillId="0" borderId="0" xfId="0" applyFill="1"/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right"/>
    </xf>
    <xf numFmtId="0" fontId="0" fillId="0" borderId="0" xfId="0" applyAlignment="1">
      <alignment horizontal="right"/>
    </xf>
  </cellXfs>
  <cellStyles count="2">
    <cellStyle name="Normal" xfId="0" builtinId="0"/>
    <cellStyle name="Normal 2" xfId="1" xr:uid="{B33300AC-B8B9-4676-AEAA-48FDBC10552B}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49542-E91A-4589-A62D-CD5B2B4D176A}">
  <dimension ref="A1:AD182"/>
  <sheetViews>
    <sheetView tabSelected="1" workbookViewId="0">
      <selection activeCell="J7" sqref="J7"/>
    </sheetView>
  </sheetViews>
  <sheetFormatPr defaultRowHeight="12.75"/>
  <cols>
    <col min="1" max="1" width="18.85546875" customWidth="1"/>
    <col min="2" max="2" width="7.28515625" customWidth="1"/>
    <col min="13" max="13" width="9.140625" style="10"/>
    <col min="19" max="19" width="8.85546875" customWidth="1"/>
  </cols>
  <sheetData>
    <row r="1" spans="1:30">
      <c r="A1" s="1" t="s">
        <v>0</v>
      </c>
      <c r="B1" s="7" t="s">
        <v>312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9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 s="1" t="s">
        <v>1</v>
      </c>
      <c r="AC1" t="s">
        <v>313</v>
      </c>
      <c r="AD1" s="6" t="s">
        <v>316</v>
      </c>
    </row>
    <row r="2" spans="1:30">
      <c r="A2" s="2">
        <v>44893.344559062505</v>
      </c>
      <c r="B2" s="7" t="s">
        <v>315</v>
      </c>
      <c r="C2">
        <f>IF('Form Responses 1'!H2="50 Nm berlawanan arah jarum jam",1,0)</f>
        <v>0</v>
      </c>
      <c r="D2">
        <f>IF('Form Responses 1'!I2="Momen Inersia: IA &gt; IB ; Momentum Sudut: LA &gt; LB",1,0)</f>
        <v>0</v>
      </c>
      <c r="E2">
        <f>IF('Form Responses 1'!J2="0,04 Kgm^2",1,0)</f>
        <v>0</v>
      </c>
      <c r="F2">
        <f>IF('Form Responses 1'!K2="10 N",1,0)</f>
        <v>0</v>
      </c>
      <c r="G2">
        <f>IF('Form Responses 1'!L2="5 m/s",1,0)</f>
        <v>0</v>
      </c>
      <c r="H2">
        <f>IF('Form Responses 1'!M2="1,6 dari A",1,0)</f>
        <v>0</v>
      </c>
      <c r="I2">
        <f>IF('Form Responses 1'!N2="Pertambahan Panjang pegas A lebih kecil daripada pertambahan panjang pegas B",1,0)</f>
        <v>0</v>
      </c>
      <c r="J2">
        <f>IF('Form Responses 1'!O2="2 x 10^-2",1,0)</f>
        <v>0</v>
      </c>
      <c r="K2">
        <f>IF('Form Responses 1'!P2="16 cm",1,0)</f>
        <v>0</v>
      </c>
      <c r="L2">
        <f>IF('Form Responses 1'!Q2="10 N/m",1,0)</f>
        <v>0</v>
      </c>
      <c r="M2" s="10">
        <v>0</v>
      </c>
      <c r="N2">
        <f>IF('Form Responses 1'!S2="Tekanan titik A, B dan C sama besar",1,0)</f>
        <v>0</v>
      </c>
      <c r="O2">
        <f>IF('Form Responses 1'!T2="900 kg/m^3",1,0)</f>
        <v>1</v>
      </c>
      <c r="P2">
        <f>IF('Form Responses 1'!U2="2400 kg",1,0)</f>
        <v>0</v>
      </c>
      <c r="Q2">
        <f>IF('Form Responses 1'!V2="10 cm^3",1,0)</f>
        <v>0</v>
      </c>
      <c r="R2">
        <f>IF('Form Responses 1'!W2="0,2 √2  N/m",1,0)</f>
        <v>0</v>
      </c>
      <c r="S2">
        <v>1</v>
      </c>
      <c r="T2">
        <v>0</v>
      </c>
      <c r="U2">
        <v>0</v>
      </c>
      <c r="V2">
        <v>1</v>
      </c>
      <c r="W2">
        <v>1</v>
      </c>
      <c r="X2">
        <v>1</v>
      </c>
      <c r="Y2">
        <v>0</v>
      </c>
      <c r="Z2">
        <v>1</v>
      </c>
      <c r="AA2">
        <v>0</v>
      </c>
      <c r="AB2" s="3">
        <v>6</v>
      </c>
      <c r="AC2" s="1">
        <v>10</v>
      </c>
      <c r="AD2">
        <f>(AB2*3)+AC2</f>
        <v>28</v>
      </c>
    </row>
    <row r="3" spans="1:30">
      <c r="A3" s="2">
        <v>44893.352676226852</v>
      </c>
      <c r="B3" s="7" t="s">
        <v>315</v>
      </c>
      <c r="C3">
        <f>IF('Form Responses 1'!H3="50 Nm berlawanan arah jarum jam",1,0)</f>
        <v>1</v>
      </c>
      <c r="D3">
        <f>IF('Form Responses 1'!I3="Momen Inersia: IA &gt; IB ; Momentum Sudut: LA &gt; LB",1,0)</f>
        <v>0</v>
      </c>
      <c r="E3">
        <f>IF('Form Responses 1'!J3="0,04 Kgm^2",1,0)</f>
        <v>1</v>
      </c>
      <c r="F3">
        <f>IF('Form Responses 1'!K3="10 N",1,0)</f>
        <v>0</v>
      </c>
      <c r="G3">
        <f>IF('Form Responses 1'!L3="5 m/s",1,0)</f>
        <v>1</v>
      </c>
      <c r="H3">
        <f>IF('Form Responses 1'!M3="1,6 dari A",1,0)</f>
        <v>1</v>
      </c>
      <c r="I3">
        <f>IF('Form Responses 1'!N3="Pertambahan Panjang pegas A lebih kecil daripada pertambahan panjang pegas B",1,0)</f>
        <v>0</v>
      </c>
      <c r="J3">
        <f>IF('Form Responses 1'!O3="2 x 10^-2",1,0)</f>
        <v>0</v>
      </c>
      <c r="K3">
        <f>IF('Form Responses 1'!P3="16 cm",1,0)</f>
        <v>1</v>
      </c>
      <c r="L3">
        <f>IF('Form Responses 1'!Q3="10 N/m",1,0)</f>
        <v>1</v>
      </c>
      <c r="M3" s="10">
        <v>1</v>
      </c>
      <c r="N3">
        <f>IF('Form Responses 1'!S3="Tekanan titik A, B dan C sama besar",1,0)</f>
        <v>1</v>
      </c>
      <c r="O3">
        <f>IF('Form Responses 1'!T3="900 kg/m^3",1,0)</f>
        <v>1</v>
      </c>
      <c r="P3">
        <f>IF('Form Responses 1'!U3="2400 kg",1,0)</f>
        <v>0</v>
      </c>
      <c r="Q3">
        <f>IF('Form Responses 1'!V3="10 cm^3",1,0)</f>
        <v>1</v>
      </c>
      <c r="R3">
        <f>IF('Form Responses 1'!W3="0,2 √2  N/m",1,0)</f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0</v>
      </c>
      <c r="Y3">
        <v>0</v>
      </c>
      <c r="Z3">
        <v>1</v>
      </c>
      <c r="AA3">
        <v>1</v>
      </c>
      <c r="AB3" s="3">
        <v>16</v>
      </c>
      <c r="AC3" s="1">
        <v>17</v>
      </c>
      <c r="AD3">
        <f t="shared" ref="AD3:AD66" si="0">(AB3*3)+AC3</f>
        <v>65</v>
      </c>
    </row>
    <row r="4" spans="1:30">
      <c r="A4" s="2">
        <v>44893.352918090277</v>
      </c>
      <c r="B4" s="7" t="s">
        <v>315</v>
      </c>
      <c r="C4">
        <f>IF('Form Responses 1'!H4="50 Nm berlawanan arah jarum jam",1,0)</f>
        <v>1</v>
      </c>
      <c r="D4">
        <f>IF('Form Responses 1'!I4="Momen Inersia: IA &gt; IB ; Momentum Sudut: LA &gt; LB",1,0)</f>
        <v>0</v>
      </c>
      <c r="E4">
        <f>IF('Form Responses 1'!J4="0,04 Kgm^2",1,0)</f>
        <v>0</v>
      </c>
      <c r="F4">
        <f>IF('Form Responses 1'!K4="10 N",1,0)</f>
        <v>0</v>
      </c>
      <c r="G4">
        <f>IF('Form Responses 1'!L4="5 m/s",1,0)</f>
        <v>0</v>
      </c>
      <c r="H4">
        <f>IF('Form Responses 1'!M4="1,6 dari A",1,0)</f>
        <v>0</v>
      </c>
      <c r="I4">
        <f>IF('Form Responses 1'!N4="Pertambahan Panjang pegas A lebih kecil daripada pertambahan panjang pegas B",1,0)</f>
        <v>0</v>
      </c>
      <c r="J4">
        <f>IF('Form Responses 1'!O4="2 x 10^-2",1,0)</f>
        <v>0</v>
      </c>
      <c r="K4">
        <f>IF('Form Responses 1'!P4="16 cm",1,0)</f>
        <v>1</v>
      </c>
      <c r="L4">
        <f>IF('Form Responses 1'!Q4="10 N/m",1,0)</f>
        <v>0</v>
      </c>
      <c r="M4" s="10">
        <v>0</v>
      </c>
      <c r="N4">
        <f>IF('Form Responses 1'!S4="Tekanan titik A, B dan C sama besar",1,0)</f>
        <v>0</v>
      </c>
      <c r="O4">
        <f>IF('Form Responses 1'!T4="900 kg/m^3",1,0)</f>
        <v>1</v>
      </c>
      <c r="P4">
        <f>IF('Form Responses 1'!U4="2400 kg",1,0)</f>
        <v>0</v>
      </c>
      <c r="Q4">
        <f>IF('Form Responses 1'!V4="10 cm^3",1,0)</f>
        <v>0</v>
      </c>
      <c r="R4">
        <f>IF('Form Responses 1'!W4="0,2 √2  N/m",1,0)</f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0</v>
      </c>
      <c r="Z4">
        <v>0</v>
      </c>
      <c r="AA4">
        <v>1</v>
      </c>
      <c r="AB4" s="3">
        <v>10</v>
      </c>
      <c r="AC4" s="1">
        <v>10</v>
      </c>
      <c r="AD4">
        <f t="shared" si="0"/>
        <v>40</v>
      </c>
    </row>
    <row r="5" spans="1:30">
      <c r="A5" s="2">
        <v>44893.353161909719</v>
      </c>
      <c r="B5" s="7" t="s">
        <v>314</v>
      </c>
      <c r="C5">
        <f>IF('Form Responses 1'!H5="50 Nm berlawanan arah jarum jam",1,0)</f>
        <v>1</v>
      </c>
      <c r="D5">
        <f>IF('Form Responses 1'!I5="Momen Inersia: IA &gt; IB ; Momentum Sudut: LA &gt; LB",1,0)</f>
        <v>0</v>
      </c>
      <c r="E5">
        <f>IF('Form Responses 1'!J5="0,04 Kgm^2",1,0)</f>
        <v>0</v>
      </c>
      <c r="F5">
        <f>IF('Form Responses 1'!K5="10 N",1,0)</f>
        <v>0</v>
      </c>
      <c r="G5">
        <f>IF('Form Responses 1'!L5="5 m/s",1,0)</f>
        <v>1</v>
      </c>
      <c r="H5">
        <f>IF('Form Responses 1'!M5="1,6 dari A",1,0)</f>
        <v>1</v>
      </c>
      <c r="I5">
        <f>IF('Form Responses 1'!N5="Pertambahan Panjang pegas A lebih kecil daripada pertambahan panjang pegas B",1,0)</f>
        <v>1</v>
      </c>
      <c r="J5">
        <f>IF('Form Responses 1'!O5="2 x 10^-2",1,0)</f>
        <v>1</v>
      </c>
      <c r="K5">
        <f>IF('Form Responses 1'!P5="16 cm",1,0)</f>
        <v>1</v>
      </c>
      <c r="L5">
        <f>IF('Form Responses 1'!Q5="10 N/m",1,0)</f>
        <v>1</v>
      </c>
      <c r="M5" s="10">
        <v>1</v>
      </c>
      <c r="N5">
        <f>IF('Form Responses 1'!S5="Tekanan titik A, B dan C sama besar",1,0)</f>
        <v>1</v>
      </c>
      <c r="O5">
        <f>IF('Form Responses 1'!T5="900 kg/m^3",1,0)</f>
        <v>1</v>
      </c>
      <c r="P5">
        <f>IF('Form Responses 1'!U5="2400 kg",1,0)</f>
        <v>0</v>
      </c>
      <c r="Q5">
        <f>IF('Form Responses 1'!V5="10 cm^3",1,0)</f>
        <v>0</v>
      </c>
      <c r="R5">
        <f>IF('Form Responses 1'!W5="0,2 √2  N/m",1,0)</f>
        <v>1</v>
      </c>
      <c r="S5">
        <v>0</v>
      </c>
      <c r="T5">
        <v>1</v>
      </c>
      <c r="U5">
        <v>1</v>
      </c>
      <c r="V5">
        <v>1</v>
      </c>
      <c r="W5">
        <v>1</v>
      </c>
      <c r="X5">
        <v>1</v>
      </c>
      <c r="Y5">
        <v>0</v>
      </c>
      <c r="Z5">
        <v>1</v>
      </c>
      <c r="AA5">
        <v>1</v>
      </c>
      <c r="AB5" s="3">
        <v>17</v>
      </c>
      <c r="AC5" s="1">
        <v>10</v>
      </c>
      <c r="AD5">
        <f t="shared" si="0"/>
        <v>61</v>
      </c>
    </row>
    <row r="6" spans="1:30">
      <c r="A6" s="2">
        <v>44893.353450972223</v>
      </c>
      <c r="B6" s="7" t="s">
        <v>314</v>
      </c>
      <c r="C6">
        <f>IF('Form Responses 1'!H6="50 Nm berlawanan arah jarum jam",1,0)</f>
        <v>0</v>
      </c>
      <c r="D6">
        <f>IF('Form Responses 1'!I6="Momen Inersia: IA &gt; IB ; Momentum Sudut: LA &gt; LB",1,0)</f>
        <v>1</v>
      </c>
      <c r="E6">
        <f>IF('Form Responses 1'!J6="0,04 Kgm^2",1,0)</f>
        <v>1</v>
      </c>
      <c r="F6">
        <f>IF('Form Responses 1'!K6="10 N",1,0)</f>
        <v>1</v>
      </c>
      <c r="G6">
        <f>IF('Form Responses 1'!L6="5 m/s",1,0)</f>
        <v>1</v>
      </c>
      <c r="H6">
        <f>IF('Form Responses 1'!M6="1,6 dari A",1,0)</f>
        <v>1</v>
      </c>
      <c r="I6">
        <f>IF('Form Responses 1'!N6="Pertambahan Panjang pegas A lebih kecil daripada pertambahan panjang pegas B",1,0)</f>
        <v>1</v>
      </c>
      <c r="J6">
        <f>IF('Form Responses 1'!O6="2 x 10^-2",1,0)</f>
        <v>0</v>
      </c>
      <c r="K6">
        <f>IF('Form Responses 1'!P6="16 cm",1,0)</f>
        <v>1</v>
      </c>
      <c r="L6">
        <f>IF('Form Responses 1'!Q6="10 N/m",1,0)</f>
        <v>1</v>
      </c>
      <c r="M6" s="10">
        <v>0</v>
      </c>
      <c r="N6">
        <f>IF('Form Responses 1'!S6="Tekanan titik A, B dan C sama besar",1,0)</f>
        <v>1</v>
      </c>
      <c r="O6">
        <f>IF('Form Responses 1'!T6="900 kg/m^3",1,0)</f>
        <v>1</v>
      </c>
      <c r="P6">
        <f>IF('Form Responses 1'!U6="2400 kg",1,0)</f>
        <v>0</v>
      </c>
      <c r="Q6">
        <f>IF('Form Responses 1'!V6="10 cm^3",1,0)</f>
        <v>1</v>
      </c>
      <c r="R6">
        <f>IF('Form Responses 1'!W6="0,2 √2  N/m",1,0)</f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0</v>
      </c>
      <c r="Z6">
        <v>1</v>
      </c>
      <c r="AA6">
        <v>1</v>
      </c>
      <c r="AB6" s="3">
        <v>21</v>
      </c>
      <c r="AC6" s="1">
        <v>13</v>
      </c>
      <c r="AD6">
        <f t="shared" si="0"/>
        <v>76</v>
      </c>
    </row>
    <row r="7" spans="1:30">
      <c r="A7" s="2">
        <v>44893.353608865742</v>
      </c>
      <c r="B7" s="7" t="s">
        <v>315</v>
      </c>
      <c r="C7">
        <f>IF('Form Responses 1'!H7="50 Nm berlawanan arah jarum jam",1,0)</f>
        <v>0</v>
      </c>
      <c r="D7">
        <f>IF('Form Responses 1'!I7="Momen Inersia: IA &gt; IB ; Momentum Sudut: LA &gt; LB",1,0)</f>
        <v>0</v>
      </c>
      <c r="E7">
        <f>IF('Form Responses 1'!J7="0,04 Kgm^2",1,0)</f>
        <v>1</v>
      </c>
      <c r="F7">
        <f>IF('Form Responses 1'!K7="10 N",1,0)</f>
        <v>1</v>
      </c>
      <c r="G7">
        <f>IF('Form Responses 1'!L7="5 m/s",1,0)</f>
        <v>1</v>
      </c>
      <c r="H7">
        <f>IF('Form Responses 1'!M7="1,6 dari A",1,0)</f>
        <v>0</v>
      </c>
      <c r="I7">
        <f>IF('Form Responses 1'!N7="Pertambahan Panjang pegas A lebih kecil daripada pertambahan panjang pegas B",1,0)</f>
        <v>1</v>
      </c>
      <c r="J7">
        <f>IF('Form Responses 1'!O7="2 x 10^-2",1,0)</f>
        <v>0</v>
      </c>
      <c r="K7">
        <f>IF('Form Responses 1'!P7="16 cm",1,0)</f>
        <v>1</v>
      </c>
      <c r="L7">
        <f>IF('Form Responses 1'!Q7="10 N/m",1,0)</f>
        <v>0</v>
      </c>
      <c r="M7" s="10">
        <v>0</v>
      </c>
      <c r="N7">
        <f>IF('Form Responses 1'!S7="Tekanan titik A, B dan C sama besar",1,0)</f>
        <v>0</v>
      </c>
      <c r="O7">
        <f>IF('Form Responses 1'!T7="900 kg/m^3",1,0)</f>
        <v>1</v>
      </c>
      <c r="P7">
        <f>IF('Form Responses 1'!U7="2400 kg",1,0)</f>
        <v>0</v>
      </c>
      <c r="Q7">
        <f>IF('Form Responses 1'!V7="10 cm^3",1,0)</f>
        <v>0</v>
      </c>
      <c r="R7">
        <f>IF('Form Responses 1'!W7="0,2 √2  N/m",1,0)</f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1</v>
      </c>
      <c r="AA7">
        <v>0</v>
      </c>
      <c r="AB7" s="3">
        <v>10</v>
      </c>
      <c r="AC7" s="1">
        <v>7</v>
      </c>
      <c r="AD7">
        <f t="shared" si="0"/>
        <v>37</v>
      </c>
    </row>
    <row r="8" spans="1:30">
      <c r="A8" s="2">
        <v>44893.354845798611</v>
      </c>
      <c r="B8" s="7" t="s">
        <v>314</v>
      </c>
      <c r="C8">
        <f>IF('Form Responses 1'!H8="50 Nm berlawanan arah jarum jam",1,0)</f>
        <v>1</v>
      </c>
      <c r="D8">
        <f>IF('Form Responses 1'!I8="Momen Inersia: IA &gt; IB ; Momentum Sudut: LA &gt; LB",1,0)</f>
        <v>1</v>
      </c>
      <c r="E8">
        <f>IF('Form Responses 1'!J8="0,04 Kgm^2",1,0)</f>
        <v>1</v>
      </c>
      <c r="F8">
        <f>IF('Form Responses 1'!K8="10 N",1,0)</f>
        <v>1</v>
      </c>
      <c r="G8">
        <f>IF('Form Responses 1'!L8="5 m/s",1,0)</f>
        <v>1</v>
      </c>
      <c r="H8">
        <f>IF('Form Responses 1'!M8="1,6 dari A",1,0)</f>
        <v>1</v>
      </c>
      <c r="I8">
        <f>IF('Form Responses 1'!N8="Pertambahan Panjang pegas A lebih kecil daripada pertambahan panjang pegas B",1,0)</f>
        <v>1</v>
      </c>
      <c r="J8">
        <f>IF('Form Responses 1'!O8="2 x 10^-2",1,0)</f>
        <v>0</v>
      </c>
      <c r="K8">
        <f>IF('Form Responses 1'!P8="16 cm",1,0)</f>
        <v>1</v>
      </c>
      <c r="L8">
        <f>IF('Form Responses 1'!Q8="10 N/m",1,0)</f>
        <v>1</v>
      </c>
      <c r="M8" s="10">
        <v>0</v>
      </c>
      <c r="N8">
        <f>IF('Form Responses 1'!S8="Tekanan titik A, B dan C sama besar",1,0)</f>
        <v>1</v>
      </c>
      <c r="O8">
        <f>IF('Form Responses 1'!T8="900 kg/m^3",1,0)</f>
        <v>1</v>
      </c>
      <c r="P8">
        <f>IF('Form Responses 1'!U8="2400 kg",1,0)</f>
        <v>1</v>
      </c>
      <c r="Q8">
        <f>IF('Form Responses 1'!V8="10 cm^3",1,0)</f>
        <v>0</v>
      </c>
      <c r="R8">
        <f>IF('Form Responses 1'!W8="0,2 √2  N/m",1,0)</f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1</v>
      </c>
      <c r="AA8">
        <v>1</v>
      </c>
      <c r="AB8" s="3">
        <v>16</v>
      </c>
      <c r="AC8" s="1">
        <v>10</v>
      </c>
      <c r="AD8">
        <f t="shared" si="0"/>
        <v>58</v>
      </c>
    </row>
    <row r="9" spans="1:30">
      <c r="A9" s="2">
        <v>44893.355434722223</v>
      </c>
      <c r="B9" s="7" t="s">
        <v>314</v>
      </c>
      <c r="C9">
        <f>IF('Form Responses 1'!H9="50 Nm berlawanan arah jarum jam",1,0)</f>
        <v>0</v>
      </c>
      <c r="D9">
        <f>IF('Form Responses 1'!I9="Momen Inersia: IA &gt; IB ; Momentum Sudut: LA &gt; LB",1,0)</f>
        <v>1</v>
      </c>
      <c r="E9">
        <f>IF('Form Responses 1'!J9="0,04 Kgm^2",1,0)</f>
        <v>0</v>
      </c>
      <c r="F9">
        <f>IF('Form Responses 1'!K9="10 N",1,0)</f>
        <v>0</v>
      </c>
      <c r="G9">
        <f>IF('Form Responses 1'!L9="5 m/s",1,0)</f>
        <v>1</v>
      </c>
      <c r="H9">
        <f>IF('Form Responses 1'!M9="1,6 dari A",1,0)</f>
        <v>0</v>
      </c>
      <c r="I9">
        <f>IF('Form Responses 1'!N9="Pertambahan Panjang pegas A lebih kecil daripada pertambahan panjang pegas B",1,0)</f>
        <v>0</v>
      </c>
      <c r="J9">
        <f>IF('Form Responses 1'!O9="2 x 10^-2",1,0)</f>
        <v>1</v>
      </c>
      <c r="K9">
        <f>IF('Form Responses 1'!P9="16 cm",1,0)</f>
        <v>0</v>
      </c>
      <c r="L9">
        <f>IF('Form Responses 1'!Q9="10 N/m",1,0)</f>
        <v>0</v>
      </c>
      <c r="M9" s="10">
        <v>0</v>
      </c>
      <c r="N9">
        <f>IF('Form Responses 1'!S9="Tekanan titik A, B dan C sama besar",1,0)</f>
        <v>1</v>
      </c>
      <c r="O9">
        <f>IF('Form Responses 1'!T9="900 kg/m^3",1,0)</f>
        <v>0</v>
      </c>
      <c r="P9">
        <f>IF('Form Responses 1'!U9="2400 kg",1,0)</f>
        <v>0</v>
      </c>
      <c r="Q9">
        <f>IF('Form Responses 1'!V9="10 cm^3",1,0)</f>
        <v>0</v>
      </c>
      <c r="R9">
        <f>IF('Form Responses 1'!W9="0,2 √2  N/m",1,0)</f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 s="3">
        <v>5</v>
      </c>
      <c r="AC9" s="1">
        <v>10</v>
      </c>
      <c r="AD9">
        <f t="shared" si="0"/>
        <v>25</v>
      </c>
    </row>
    <row r="10" spans="1:30">
      <c r="A10" s="2">
        <v>44893.355965416667</v>
      </c>
      <c r="B10" s="7" t="s">
        <v>314</v>
      </c>
      <c r="C10">
        <f>IF('Form Responses 1'!H10="50 Nm berlawanan arah jarum jam",1,0)</f>
        <v>1</v>
      </c>
      <c r="D10">
        <f>IF('Form Responses 1'!I10="Momen Inersia: IA &gt; IB ; Momentum Sudut: LA &gt; LB",1,0)</f>
        <v>0</v>
      </c>
      <c r="E10">
        <f>IF('Form Responses 1'!J10="0,04 Kgm^2",1,0)</f>
        <v>0</v>
      </c>
      <c r="F10">
        <f>IF('Form Responses 1'!K10="10 N",1,0)</f>
        <v>1</v>
      </c>
      <c r="G10">
        <f>IF('Form Responses 1'!L10="5 m/s",1,0)</f>
        <v>1</v>
      </c>
      <c r="H10">
        <f>IF('Form Responses 1'!M10="1,6 dari A",1,0)</f>
        <v>0</v>
      </c>
      <c r="I10">
        <f>IF('Form Responses 1'!N10="Pertambahan Panjang pegas A lebih kecil daripada pertambahan panjang pegas B",1,0)</f>
        <v>1</v>
      </c>
      <c r="J10">
        <f>IF('Form Responses 1'!O10="2 x 10^-2",1,0)</f>
        <v>0</v>
      </c>
      <c r="K10">
        <f>IF('Form Responses 1'!P10="16 cm",1,0)</f>
        <v>1</v>
      </c>
      <c r="L10">
        <f>IF('Form Responses 1'!Q10="10 N/m",1,0)</f>
        <v>1</v>
      </c>
      <c r="M10" s="10">
        <v>1</v>
      </c>
      <c r="N10">
        <f>IF('Form Responses 1'!S10="Tekanan titik A, B dan C sama besar",1,0)</f>
        <v>1</v>
      </c>
      <c r="O10">
        <f>IF('Form Responses 1'!T10="900 kg/m^3",1,0)</f>
        <v>1</v>
      </c>
      <c r="P10">
        <f>IF('Form Responses 1'!U10="2400 kg",1,0)</f>
        <v>1</v>
      </c>
      <c r="Q10">
        <f>IF('Form Responses 1'!V10="10 cm^3",1,0)</f>
        <v>1</v>
      </c>
      <c r="R10">
        <f>IF('Form Responses 1'!W10="0,2 √2  N/m",1,0)</f>
        <v>1</v>
      </c>
      <c r="S10">
        <v>0</v>
      </c>
      <c r="T10">
        <v>0</v>
      </c>
      <c r="U10">
        <v>1</v>
      </c>
      <c r="V10">
        <v>1</v>
      </c>
      <c r="W10">
        <v>1</v>
      </c>
      <c r="X10">
        <v>1</v>
      </c>
      <c r="Y10">
        <v>0</v>
      </c>
      <c r="Z10">
        <v>1</v>
      </c>
      <c r="AA10">
        <v>1</v>
      </c>
      <c r="AB10" s="3">
        <v>18</v>
      </c>
      <c r="AC10" s="1">
        <v>14</v>
      </c>
      <c r="AD10">
        <f t="shared" si="0"/>
        <v>68</v>
      </c>
    </row>
    <row r="11" spans="1:30">
      <c r="A11" s="2">
        <v>44893.356009675925</v>
      </c>
      <c r="B11" s="7" t="s">
        <v>315</v>
      </c>
      <c r="C11">
        <f>IF('Form Responses 1'!H11="50 Nm berlawanan arah jarum jam",1,0)</f>
        <v>1</v>
      </c>
      <c r="D11">
        <f>IF('Form Responses 1'!I11="Momen Inersia: IA &gt; IB ; Momentum Sudut: LA &gt; LB",1,0)</f>
        <v>0</v>
      </c>
      <c r="E11">
        <f>IF('Form Responses 1'!J11="0,04 Kgm^2",1,0)</f>
        <v>1</v>
      </c>
      <c r="F11">
        <f>IF('Form Responses 1'!K11="10 N",1,0)</f>
        <v>1</v>
      </c>
      <c r="G11">
        <f>IF('Form Responses 1'!L11="5 m/s",1,0)</f>
        <v>1</v>
      </c>
      <c r="H11">
        <f>IF('Form Responses 1'!M11="1,6 dari A",1,0)</f>
        <v>1</v>
      </c>
      <c r="I11">
        <f>IF('Form Responses 1'!N11="Pertambahan Panjang pegas A lebih kecil daripada pertambahan panjang pegas B",1,0)</f>
        <v>0</v>
      </c>
      <c r="J11">
        <f>IF('Form Responses 1'!O11="2 x 10^-2",1,0)</f>
        <v>0</v>
      </c>
      <c r="K11">
        <f>IF('Form Responses 1'!P11="16 cm",1,0)</f>
        <v>1</v>
      </c>
      <c r="L11">
        <f>IF('Form Responses 1'!Q11="10 N/m",1,0)</f>
        <v>1</v>
      </c>
      <c r="M11" s="10">
        <v>1</v>
      </c>
      <c r="N11">
        <f>IF('Form Responses 1'!S11="Tekanan titik A, B dan C sama besar",1,0)</f>
        <v>1</v>
      </c>
      <c r="O11">
        <f>IF('Form Responses 1'!T11="900 kg/m^3",1,0)</f>
        <v>1</v>
      </c>
      <c r="P11">
        <f>IF('Form Responses 1'!U11="2400 kg",1,0)</f>
        <v>0</v>
      </c>
      <c r="Q11">
        <f>IF('Form Responses 1'!V11="10 cm^3",1,0)</f>
        <v>0</v>
      </c>
      <c r="R11">
        <f>IF('Form Responses 1'!W11="0,2 √2  N/m",1,0)</f>
        <v>0</v>
      </c>
      <c r="S11">
        <v>1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1</v>
      </c>
      <c r="AA11">
        <v>0</v>
      </c>
      <c r="AB11" s="3">
        <v>12</v>
      </c>
      <c r="AC11" s="1">
        <v>17.5</v>
      </c>
      <c r="AD11">
        <f t="shared" si="0"/>
        <v>53.5</v>
      </c>
    </row>
    <row r="12" spans="1:30">
      <c r="A12" s="2">
        <v>44893.356138414354</v>
      </c>
      <c r="B12" s="7" t="s">
        <v>314</v>
      </c>
      <c r="C12">
        <f>IF('Form Responses 1'!H12="50 Nm berlawanan arah jarum jam",1,0)</f>
        <v>1</v>
      </c>
      <c r="D12">
        <f>IF('Form Responses 1'!I12="Momen Inersia: IA &gt; IB ; Momentum Sudut: LA &gt; LB",1,0)</f>
        <v>1</v>
      </c>
      <c r="E12">
        <f>IF('Form Responses 1'!J12="0,04 Kgm^2",1,0)</f>
        <v>0</v>
      </c>
      <c r="F12">
        <f>IF('Form Responses 1'!K12="10 N",1,0)</f>
        <v>1</v>
      </c>
      <c r="G12">
        <f>IF('Form Responses 1'!L12="5 m/s",1,0)</f>
        <v>1</v>
      </c>
      <c r="H12">
        <f>IF('Form Responses 1'!M12="1,6 dari A",1,0)</f>
        <v>1</v>
      </c>
      <c r="I12">
        <f>IF('Form Responses 1'!N12="Pertambahan Panjang pegas A lebih kecil daripada pertambahan panjang pegas B",1,0)</f>
        <v>1</v>
      </c>
      <c r="J12">
        <f>IF('Form Responses 1'!O12="2 x 10^-2",1,0)</f>
        <v>0</v>
      </c>
      <c r="K12">
        <f>IF('Form Responses 1'!P12="16 cm",1,0)</f>
        <v>1</v>
      </c>
      <c r="L12">
        <f>IF('Form Responses 1'!Q12="10 N/m",1,0)</f>
        <v>0</v>
      </c>
      <c r="M12" s="10">
        <v>0</v>
      </c>
      <c r="N12">
        <f>IF('Form Responses 1'!S12="Tekanan titik A, B dan C sama besar",1,0)</f>
        <v>1</v>
      </c>
      <c r="O12">
        <f>IF('Form Responses 1'!T12="900 kg/m^3",1,0)</f>
        <v>1</v>
      </c>
      <c r="P12">
        <f>IF('Form Responses 1'!U12="2400 kg",1,0)</f>
        <v>1</v>
      </c>
      <c r="Q12">
        <f>IF('Form Responses 1'!V12="10 cm^3",1,0)</f>
        <v>0</v>
      </c>
      <c r="R12">
        <f>IF('Form Responses 1'!W12="0,2 √2  N/m",1,0)</f>
        <v>0</v>
      </c>
      <c r="S12">
        <v>1</v>
      </c>
      <c r="T12">
        <v>0</v>
      </c>
      <c r="U12">
        <v>1</v>
      </c>
      <c r="V12">
        <v>1</v>
      </c>
      <c r="W12">
        <v>1</v>
      </c>
      <c r="X12">
        <v>1</v>
      </c>
      <c r="Y12">
        <v>0</v>
      </c>
      <c r="Z12">
        <v>1</v>
      </c>
      <c r="AA12">
        <v>1</v>
      </c>
      <c r="AB12" s="3">
        <v>17</v>
      </c>
      <c r="AC12" s="1">
        <v>12</v>
      </c>
      <c r="AD12">
        <f t="shared" si="0"/>
        <v>63</v>
      </c>
    </row>
    <row r="13" spans="1:30">
      <c r="A13" s="2">
        <v>44893.356145775462</v>
      </c>
      <c r="B13" s="7" t="s">
        <v>314</v>
      </c>
      <c r="C13">
        <f>IF('Form Responses 1'!H13="50 Nm berlawanan arah jarum jam",1,0)</f>
        <v>1</v>
      </c>
      <c r="D13">
        <f>IF('Form Responses 1'!I13="Momen Inersia: IA &gt; IB ; Momentum Sudut: LA &gt; LB",1,0)</f>
        <v>0</v>
      </c>
      <c r="E13">
        <f>IF('Form Responses 1'!J13="0,04 Kgm^2",1,0)</f>
        <v>1</v>
      </c>
      <c r="F13">
        <f>IF('Form Responses 1'!K13="10 N",1,0)</f>
        <v>1</v>
      </c>
      <c r="G13">
        <f>IF('Form Responses 1'!L13="5 m/s",1,0)</f>
        <v>1</v>
      </c>
      <c r="H13">
        <f>IF('Form Responses 1'!M13="1,6 dari A",1,0)</f>
        <v>1</v>
      </c>
      <c r="I13">
        <f>IF('Form Responses 1'!N13="Pertambahan Panjang pegas A lebih kecil daripada pertambahan panjang pegas B",1,0)</f>
        <v>1</v>
      </c>
      <c r="J13">
        <f>IF('Form Responses 1'!O13="2 x 10^-2",1,0)</f>
        <v>0</v>
      </c>
      <c r="K13">
        <f>IF('Form Responses 1'!P13="16 cm",1,0)</f>
        <v>1</v>
      </c>
      <c r="L13">
        <f>IF('Form Responses 1'!Q13="10 N/m",1,0)</f>
        <v>0</v>
      </c>
      <c r="M13" s="10">
        <v>1</v>
      </c>
      <c r="N13">
        <f>IF('Form Responses 1'!S13="Tekanan titik A, B dan C sama besar",1,0)</f>
        <v>0</v>
      </c>
      <c r="O13">
        <f>IF('Form Responses 1'!T13="900 kg/m^3",1,0)</f>
        <v>1</v>
      </c>
      <c r="P13">
        <f>IF('Form Responses 1'!U13="2400 kg",1,0)</f>
        <v>0</v>
      </c>
      <c r="Q13">
        <f>IF('Form Responses 1'!V13="10 cm^3",1,0)</f>
        <v>0</v>
      </c>
      <c r="R13">
        <f>IF('Form Responses 1'!W13="0,2 √2  N/m",1,0)</f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0</v>
      </c>
      <c r="Z13">
        <v>1</v>
      </c>
      <c r="AA13">
        <v>1</v>
      </c>
      <c r="AB13" s="3">
        <v>18</v>
      </c>
      <c r="AC13" s="1">
        <v>14</v>
      </c>
      <c r="AD13">
        <f t="shared" si="0"/>
        <v>68</v>
      </c>
    </row>
    <row r="14" spans="1:30">
      <c r="A14" s="2">
        <v>44893.356527511569</v>
      </c>
      <c r="B14" s="7" t="s">
        <v>315</v>
      </c>
      <c r="C14">
        <f>IF('Form Responses 1'!H14="50 Nm berlawanan arah jarum jam",1,0)</f>
        <v>1</v>
      </c>
      <c r="D14">
        <f>IF('Form Responses 1'!I14="Momen Inersia: IA &gt; IB ; Momentum Sudut: LA &gt; LB",1,0)</f>
        <v>0</v>
      </c>
      <c r="E14">
        <f>IF('Form Responses 1'!J14="0,04 Kgm^2",1,0)</f>
        <v>0</v>
      </c>
      <c r="F14">
        <f>IF('Form Responses 1'!K14="10 N",1,0)</f>
        <v>0</v>
      </c>
      <c r="G14">
        <f>IF('Form Responses 1'!L14="5 m/s",1,0)</f>
        <v>1</v>
      </c>
      <c r="H14">
        <f>IF('Form Responses 1'!M14="1,6 dari A",1,0)</f>
        <v>1</v>
      </c>
      <c r="I14">
        <f>IF('Form Responses 1'!N14="Pertambahan Panjang pegas A lebih kecil daripada pertambahan panjang pegas B",1,0)</f>
        <v>1</v>
      </c>
      <c r="J14">
        <f>IF('Form Responses 1'!O14="2 x 10^-2",1,0)</f>
        <v>0</v>
      </c>
      <c r="K14">
        <f>IF('Form Responses 1'!P14="16 cm",1,0)</f>
        <v>1</v>
      </c>
      <c r="L14">
        <f>IF('Form Responses 1'!Q14="10 N/m",1,0)</f>
        <v>1</v>
      </c>
      <c r="M14" s="10">
        <v>1</v>
      </c>
      <c r="N14">
        <f>IF('Form Responses 1'!S14="Tekanan titik A, B dan C sama besar",1,0)</f>
        <v>0</v>
      </c>
      <c r="O14">
        <f>IF('Form Responses 1'!T14="900 kg/m^3",1,0)</f>
        <v>1</v>
      </c>
      <c r="P14">
        <f>IF('Form Responses 1'!U14="2400 kg",1,0)</f>
        <v>0</v>
      </c>
      <c r="Q14">
        <f>IF('Form Responses 1'!V14="10 cm^3",1,0)</f>
        <v>0</v>
      </c>
      <c r="R14">
        <f>IF('Form Responses 1'!W14="0,2 √2  N/m",1,0)</f>
        <v>1</v>
      </c>
      <c r="S14">
        <v>1</v>
      </c>
      <c r="T14">
        <v>0</v>
      </c>
      <c r="U14">
        <v>1</v>
      </c>
      <c r="V14">
        <v>1</v>
      </c>
      <c r="W14">
        <v>0</v>
      </c>
      <c r="X14">
        <v>1</v>
      </c>
      <c r="Y14">
        <v>0</v>
      </c>
      <c r="Z14">
        <v>1</v>
      </c>
      <c r="AA14">
        <v>1</v>
      </c>
      <c r="AB14" s="3">
        <v>15</v>
      </c>
      <c r="AC14" s="1">
        <v>6</v>
      </c>
      <c r="AD14">
        <f t="shared" si="0"/>
        <v>51</v>
      </c>
    </row>
    <row r="15" spans="1:30">
      <c r="A15" s="2">
        <v>44893.356565393522</v>
      </c>
      <c r="B15" s="7" t="s">
        <v>315</v>
      </c>
      <c r="C15">
        <f>IF('Form Responses 1'!H15="50 Nm berlawanan arah jarum jam",1,0)</f>
        <v>1</v>
      </c>
      <c r="D15">
        <f>IF('Form Responses 1'!I15="Momen Inersia: IA &gt; IB ; Momentum Sudut: LA &gt; LB",1,0)</f>
        <v>0</v>
      </c>
      <c r="E15">
        <f>IF('Form Responses 1'!J15="0,04 Kgm^2",1,0)</f>
        <v>0</v>
      </c>
      <c r="F15">
        <f>IF('Form Responses 1'!K15="10 N",1,0)</f>
        <v>0</v>
      </c>
      <c r="G15">
        <f>IF('Form Responses 1'!L15="5 m/s",1,0)</f>
        <v>1</v>
      </c>
      <c r="H15">
        <f>IF('Form Responses 1'!M15="1,6 dari A",1,0)</f>
        <v>1</v>
      </c>
      <c r="I15">
        <f>IF('Form Responses 1'!N15="Pertambahan Panjang pegas A lebih kecil daripada pertambahan panjang pegas B",1,0)</f>
        <v>1</v>
      </c>
      <c r="J15">
        <f>IF('Form Responses 1'!O15="2 x 10^-2",1,0)</f>
        <v>0</v>
      </c>
      <c r="K15">
        <f>IF('Form Responses 1'!P15="16 cm",1,0)</f>
        <v>1</v>
      </c>
      <c r="L15">
        <f>IF('Form Responses 1'!Q15="10 N/m",1,0)</f>
        <v>1</v>
      </c>
      <c r="M15" s="10">
        <v>1</v>
      </c>
      <c r="N15">
        <f>IF('Form Responses 1'!S15="Tekanan titik A, B dan C sama besar",1,0)</f>
        <v>1</v>
      </c>
      <c r="O15">
        <f>IF('Form Responses 1'!T15="900 kg/m^3",1,0)</f>
        <v>1</v>
      </c>
      <c r="P15">
        <f>IF('Form Responses 1'!U15="2400 kg",1,0)</f>
        <v>0</v>
      </c>
      <c r="Q15">
        <f>IF('Form Responses 1'!V15="10 cm^3",1,0)</f>
        <v>0</v>
      </c>
      <c r="R15">
        <f>IF('Form Responses 1'!W15="0,2 √2  N/m",1,0)</f>
        <v>1</v>
      </c>
      <c r="S15">
        <v>1</v>
      </c>
      <c r="T15">
        <v>0</v>
      </c>
      <c r="U15">
        <v>1</v>
      </c>
      <c r="V15">
        <v>1</v>
      </c>
      <c r="W15">
        <v>1</v>
      </c>
      <c r="X15">
        <v>1</v>
      </c>
      <c r="Y15">
        <v>0</v>
      </c>
      <c r="Z15">
        <v>1</v>
      </c>
      <c r="AA15">
        <v>1</v>
      </c>
      <c r="AB15" s="3">
        <v>17</v>
      </c>
      <c r="AC15" s="1">
        <v>15</v>
      </c>
      <c r="AD15">
        <f t="shared" si="0"/>
        <v>66</v>
      </c>
    </row>
    <row r="16" spans="1:30">
      <c r="A16" s="2">
        <v>44893.356624687498</v>
      </c>
      <c r="B16" s="7" t="s">
        <v>315</v>
      </c>
      <c r="C16">
        <f>IF('Form Responses 1'!H16="50 Nm berlawanan arah jarum jam",1,0)</f>
        <v>1</v>
      </c>
      <c r="D16">
        <f>IF('Form Responses 1'!I16="Momen Inersia: IA &gt; IB ; Momentum Sudut: LA &gt; LB",1,0)</f>
        <v>0</v>
      </c>
      <c r="E16">
        <f>IF('Form Responses 1'!J16="0,04 Kgm^2",1,0)</f>
        <v>0</v>
      </c>
      <c r="F16">
        <f>IF('Form Responses 1'!K16="10 N",1,0)</f>
        <v>0</v>
      </c>
      <c r="G16">
        <f>IF('Form Responses 1'!L16="5 m/s",1,0)</f>
        <v>1</v>
      </c>
      <c r="H16">
        <f>IF('Form Responses 1'!M16="1,6 dari A",1,0)</f>
        <v>1</v>
      </c>
      <c r="I16">
        <f>IF('Form Responses 1'!N16="Pertambahan Panjang pegas A lebih kecil daripada pertambahan panjang pegas B",1,0)</f>
        <v>1</v>
      </c>
      <c r="J16">
        <f>IF('Form Responses 1'!O16="2 x 10^-2",1,0)</f>
        <v>0</v>
      </c>
      <c r="K16">
        <f>IF('Form Responses 1'!P16="16 cm",1,0)</f>
        <v>1</v>
      </c>
      <c r="L16">
        <f>IF('Form Responses 1'!Q16="10 N/m",1,0)</f>
        <v>1</v>
      </c>
      <c r="M16" s="10">
        <v>1</v>
      </c>
      <c r="N16">
        <f>IF('Form Responses 1'!S16="Tekanan titik A, B dan C sama besar",1,0)</f>
        <v>0</v>
      </c>
      <c r="O16">
        <f>IF('Form Responses 1'!T16="900 kg/m^3",1,0)</f>
        <v>1</v>
      </c>
      <c r="P16">
        <f>IF('Form Responses 1'!U16="2400 kg",1,0)</f>
        <v>0</v>
      </c>
      <c r="Q16">
        <f>IF('Form Responses 1'!V16="10 cm^3",1,0)</f>
        <v>0</v>
      </c>
      <c r="R16">
        <f>IF('Form Responses 1'!W16="0,2 √2  N/m",1,0)</f>
        <v>1</v>
      </c>
      <c r="S16">
        <v>1</v>
      </c>
      <c r="T16">
        <v>0</v>
      </c>
      <c r="U16">
        <v>1</v>
      </c>
      <c r="V16">
        <v>1</v>
      </c>
      <c r="W16">
        <v>1</v>
      </c>
      <c r="X16">
        <v>1</v>
      </c>
      <c r="Y16">
        <v>0</v>
      </c>
      <c r="Z16">
        <v>1</v>
      </c>
      <c r="AA16">
        <v>1</v>
      </c>
      <c r="AB16" s="3">
        <v>16</v>
      </c>
      <c r="AC16" s="1">
        <v>9</v>
      </c>
      <c r="AD16">
        <f t="shared" si="0"/>
        <v>57</v>
      </c>
    </row>
    <row r="17" spans="1:30">
      <c r="A17" s="2">
        <v>44893.356680219906</v>
      </c>
      <c r="B17" s="7" t="s">
        <v>315</v>
      </c>
      <c r="C17">
        <f>IF('Form Responses 1'!H17="50 Nm berlawanan arah jarum jam",1,0)</f>
        <v>1</v>
      </c>
      <c r="D17">
        <f>IF('Form Responses 1'!I17="Momen Inersia: IA &gt; IB ; Momentum Sudut: LA &gt; LB",1,0)</f>
        <v>0</v>
      </c>
      <c r="E17">
        <f>IF('Form Responses 1'!J17="0,04 Kgm^2",1,0)</f>
        <v>1</v>
      </c>
      <c r="F17">
        <f>IF('Form Responses 1'!K17="10 N",1,0)</f>
        <v>0</v>
      </c>
      <c r="G17">
        <f>IF('Form Responses 1'!L17="5 m/s",1,0)</f>
        <v>1</v>
      </c>
      <c r="H17">
        <f>IF('Form Responses 1'!M17="1,6 dari A",1,0)</f>
        <v>1</v>
      </c>
      <c r="I17">
        <f>IF('Form Responses 1'!N17="Pertambahan Panjang pegas A lebih kecil daripada pertambahan panjang pegas B",1,0)</f>
        <v>0</v>
      </c>
      <c r="J17">
        <f>IF('Form Responses 1'!O17="2 x 10^-2",1,0)</f>
        <v>0</v>
      </c>
      <c r="K17">
        <f>IF('Form Responses 1'!P17="16 cm",1,0)</f>
        <v>0</v>
      </c>
      <c r="L17">
        <f>IF('Form Responses 1'!Q17="10 N/m",1,0)</f>
        <v>1</v>
      </c>
      <c r="M17" s="10">
        <v>1</v>
      </c>
      <c r="N17">
        <f>IF('Form Responses 1'!S17="Tekanan titik A, B dan C sama besar",1,0)</f>
        <v>0</v>
      </c>
      <c r="O17">
        <f>IF('Form Responses 1'!T17="900 kg/m^3",1,0)</f>
        <v>1</v>
      </c>
      <c r="P17">
        <f>IF('Form Responses 1'!U17="2400 kg",1,0)</f>
        <v>1</v>
      </c>
      <c r="Q17">
        <f>IF('Form Responses 1'!V17="10 cm^3",1,0)</f>
        <v>0</v>
      </c>
      <c r="R17">
        <f>IF('Form Responses 1'!W17="0,2 √2  N/m",1,0)</f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0</v>
      </c>
      <c r="Z17">
        <v>1</v>
      </c>
      <c r="AA17">
        <v>1</v>
      </c>
      <c r="AB17" s="3">
        <v>18</v>
      </c>
      <c r="AC17" s="1">
        <v>22</v>
      </c>
      <c r="AD17">
        <f t="shared" si="0"/>
        <v>76</v>
      </c>
    </row>
    <row r="18" spans="1:30">
      <c r="A18" s="2">
        <v>44893.357039467592</v>
      </c>
      <c r="B18" s="7" t="s">
        <v>315</v>
      </c>
      <c r="C18">
        <f>IF('Form Responses 1'!H18="50 Nm berlawanan arah jarum jam",1,0)</f>
        <v>0</v>
      </c>
      <c r="D18">
        <f>IF('Form Responses 1'!I18="Momen Inersia: IA &gt; IB ; Momentum Sudut: LA &gt; LB",1,0)</f>
        <v>1</v>
      </c>
      <c r="E18">
        <f>IF('Form Responses 1'!J18="0,04 Kgm^2",1,0)</f>
        <v>1</v>
      </c>
      <c r="F18">
        <f>IF('Form Responses 1'!K18="10 N",1,0)</f>
        <v>1</v>
      </c>
      <c r="G18">
        <f>IF('Form Responses 1'!L18="5 m/s",1,0)</f>
        <v>0</v>
      </c>
      <c r="H18">
        <f>IF('Form Responses 1'!M18="1,6 dari A",1,0)</f>
        <v>1</v>
      </c>
      <c r="I18">
        <f>IF('Form Responses 1'!N18="Pertambahan Panjang pegas A lebih kecil daripada pertambahan panjang pegas B",1,0)</f>
        <v>1</v>
      </c>
      <c r="J18">
        <f>IF('Form Responses 1'!O18="2 x 10^-2",1,0)</f>
        <v>0</v>
      </c>
      <c r="K18">
        <f>IF('Form Responses 1'!P18="16 cm",1,0)</f>
        <v>1</v>
      </c>
      <c r="L18">
        <f>IF('Form Responses 1'!Q18="10 N/m",1,0)</f>
        <v>1</v>
      </c>
      <c r="M18" s="10">
        <v>1</v>
      </c>
      <c r="N18">
        <f>IF('Form Responses 1'!S18="Tekanan titik A, B dan C sama besar",1,0)</f>
        <v>1</v>
      </c>
      <c r="O18">
        <f>IF('Form Responses 1'!T18="900 kg/m^3",1,0)</f>
        <v>1</v>
      </c>
      <c r="P18">
        <f>IF('Form Responses 1'!U18="2400 kg",1,0)</f>
        <v>1</v>
      </c>
      <c r="Q18">
        <f>IF('Form Responses 1'!V18="10 cm^3",1,0)</f>
        <v>1</v>
      </c>
      <c r="R18">
        <f>IF('Form Responses 1'!W18="0,2 √2  N/m",1,0)</f>
        <v>1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0</v>
      </c>
      <c r="Z18">
        <v>1</v>
      </c>
      <c r="AA18">
        <v>1</v>
      </c>
      <c r="AB18" s="3">
        <v>21</v>
      </c>
      <c r="AC18" s="1">
        <v>18</v>
      </c>
      <c r="AD18">
        <f t="shared" si="0"/>
        <v>81</v>
      </c>
    </row>
    <row r="19" spans="1:30">
      <c r="A19" s="2">
        <v>44893.357044780088</v>
      </c>
      <c r="B19" s="7" t="s">
        <v>315</v>
      </c>
      <c r="C19">
        <f>IF('Form Responses 1'!H19="50 Nm berlawanan arah jarum jam",1,0)</f>
        <v>0</v>
      </c>
      <c r="D19">
        <f>IF('Form Responses 1'!I19="Momen Inersia: IA &gt; IB ; Momentum Sudut: LA &gt; LB",1,0)</f>
        <v>1</v>
      </c>
      <c r="E19">
        <f>IF('Form Responses 1'!J19="0,04 Kgm^2",1,0)</f>
        <v>0</v>
      </c>
      <c r="F19">
        <f>IF('Form Responses 1'!K19="10 N",1,0)</f>
        <v>1</v>
      </c>
      <c r="G19">
        <f>IF('Form Responses 1'!L19="5 m/s",1,0)</f>
        <v>0</v>
      </c>
      <c r="H19">
        <f>IF('Form Responses 1'!M19="1,6 dari A",1,0)</f>
        <v>1</v>
      </c>
      <c r="I19">
        <f>IF('Form Responses 1'!N19="Pertambahan Panjang pegas A lebih kecil daripada pertambahan panjang pegas B",1,0)</f>
        <v>1</v>
      </c>
      <c r="J19">
        <f>IF('Form Responses 1'!O19="2 x 10^-2",1,0)</f>
        <v>0</v>
      </c>
      <c r="K19">
        <f>IF('Form Responses 1'!P19="16 cm",1,0)</f>
        <v>1</v>
      </c>
      <c r="L19">
        <f>IF('Form Responses 1'!Q19="10 N/m",1,0)</f>
        <v>0</v>
      </c>
      <c r="M19" s="10">
        <v>1</v>
      </c>
      <c r="N19">
        <f>IF('Form Responses 1'!S19="Tekanan titik A, B dan C sama besar",1,0)</f>
        <v>1</v>
      </c>
      <c r="O19">
        <f>IF('Form Responses 1'!T19="900 kg/m^3",1,0)</f>
        <v>1</v>
      </c>
      <c r="P19">
        <f>IF('Form Responses 1'!U19="2400 kg",1,0)</f>
        <v>0</v>
      </c>
      <c r="Q19">
        <f>IF('Form Responses 1'!V19="10 cm^3",1,0)</f>
        <v>0</v>
      </c>
      <c r="R19">
        <f>IF('Form Responses 1'!W19="0,2 √2  N/m",1,0)</f>
        <v>1</v>
      </c>
      <c r="S19">
        <v>1</v>
      </c>
      <c r="T19">
        <v>0</v>
      </c>
      <c r="U19">
        <v>1</v>
      </c>
      <c r="V19">
        <v>1</v>
      </c>
      <c r="W19">
        <v>1</v>
      </c>
      <c r="X19">
        <v>1</v>
      </c>
      <c r="Y19">
        <v>0</v>
      </c>
      <c r="Z19">
        <v>1</v>
      </c>
      <c r="AA19">
        <v>0</v>
      </c>
      <c r="AB19" s="3">
        <v>16</v>
      </c>
      <c r="AC19" s="1">
        <v>9</v>
      </c>
      <c r="AD19">
        <f t="shared" si="0"/>
        <v>57</v>
      </c>
    </row>
    <row r="20" spans="1:30">
      <c r="A20" s="2">
        <v>44893.357059421294</v>
      </c>
      <c r="B20" s="7" t="s">
        <v>315</v>
      </c>
      <c r="C20">
        <f>IF('Form Responses 1'!H20="50 Nm berlawanan arah jarum jam",1,0)</f>
        <v>1</v>
      </c>
      <c r="D20">
        <f>IF('Form Responses 1'!I20="Momen Inersia: IA &gt; IB ; Momentum Sudut: LA &gt; LB",1,0)</f>
        <v>0</v>
      </c>
      <c r="E20">
        <f>IF('Form Responses 1'!J20="0,04 Kgm^2",1,0)</f>
        <v>0</v>
      </c>
      <c r="F20">
        <f>IF('Form Responses 1'!K20="10 N",1,0)</f>
        <v>1</v>
      </c>
      <c r="G20">
        <f>IF('Form Responses 1'!L20="5 m/s",1,0)</f>
        <v>1</v>
      </c>
      <c r="H20">
        <f>IF('Form Responses 1'!M20="1,6 dari A",1,0)</f>
        <v>1</v>
      </c>
      <c r="I20">
        <f>IF('Form Responses 1'!N20="Pertambahan Panjang pegas A lebih kecil daripada pertambahan panjang pegas B",1,0)</f>
        <v>1</v>
      </c>
      <c r="J20">
        <f>IF('Form Responses 1'!O20="2 x 10^-2",1,0)</f>
        <v>0</v>
      </c>
      <c r="K20">
        <f>IF('Form Responses 1'!P20="16 cm",1,0)</f>
        <v>1</v>
      </c>
      <c r="L20">
        <f>IF('Form Responses 1'!Q20="10 N/m",1,0)</f>
        <v>1</v>
      </c>
      <c r="M20" s="10">
        <v>1</v>
      </c>
      <c r="N20">
        <f>IF('Form Responses 1'!S20="Tekanan titik A, B dan C sama besar",1,0)</f>
        <v>1</v>
      </c>
      <c r="O20">
        <f>IF('Form Responses 1'!T20="900 kg/m^3",1,0)</f>
        <v>1</v>
      </c>
      <c r="P20">
        <f>IF('Form Responses 1'!U20="2400 kg",1,0)</f>
        <v>0</v>
      </c>
      <c r="Q20">
        <f>IF('Form Responses 1'!V20="10 cm^3",1,0)</f>
        <v>0</v>
      </c>
      <c r="R20">
        <f>IF('Form Responses 1'!W20="0,2 √2  N/m",1,0)</f>
        <v>1</v>
      </c>
      <c r="S20">
        <v>1</v>
      </c>
      <c r="T20">
        <v>0</v>
      </c>
      <c r="U20">
        <v>1</v>
      </c>
      <c r="V20">
        <v>1</v>
      </c>
      <c r="W20">
        <v>1</v>
      </c>
      <c r="X20">
        <v>1</v>
      </c>
      <c r="Y20">
        <v>0</v>
      </c>
      <c r="Z20">
        <v>1</v>
      </c>
      <c r="AA20">
        <v>1</v>
      </c>
      <c r="AB20" s="3">
        <v>18</v>
      </c>
      <c r="AC20" s="1">
        <v>18</v>
      </c>
      <c r="AD20">
        <f t="shared" si="0"/>
        <v>72</v>
      </c>
    </row>
    <row r="21" spans="1:30">
      <c r="A21" s="2">
        <v>44893.357111423611</v>
      </c>
      <c r="B21" s="7" t="s">
        <v>315</v>
      </c>
      <c r="C21">
        <f>IF('Form Responses 1'!H21="50 Nm berlawanan arah jarum jam",1,0)</f>
        <v>0</v>
      </c>
      <c r="D21">
        <f>IF('Form Responses 1'!I21="Momen Inersia: IA &gt; IB ; Momentum Sudut: LA &gt; LB",1,0)</f>
        <v>0</v>
      </c>
      <c r="E21">
        <f>IF('Form Responses 1'!J21="0,04 Kgm^2",1,0)</f>
        <v>0</v>
      </c>
      <c r="F21">
        <f>IF('Form Responses 1'!K21="10 N",1,0)</f>
        <v>1</v>
      </c>
      <c r="G21">
        <f>IF('Form Responses 1'!L21="5 m/s",1,0)</f>
        <v>1</v>
      </c>
      <c r="H21">
        <f>IF('Form Responses 1'!M21="1,6 dari A",1,0)</f>
        <v>1</v>
      </c>
      <c r="I21">
        <f>IF('Form Responses 1'!N21="Pertambahan Panjang pegas A lebih kecil daripada pertambahan panjang pegas B",1,0)</f>
        <v>1</v>
      </c>
      <c r="J21">
        <f>IF('Form Responses 1'!O21="2 x 10^-2",1,0)</f>
        <v>0</v>
      </c>
      <c r="K21">
        <f>IF('Form Responses 1'!P21="16 cm",1,0)</f>
        <v>1</v>
      </c>
      <c r="L21">
        <f>IF('Form Responses 1'!Q21="10 N/m",1,0)</f>
        <v>0</v>
      </c>
      <c r="M21" s="10">
        <v>0</v>
      </c>
      <c r="N21">
        <f>IF('Form Responses 1'!S21="Tekanan titik A, B dan C sama besar",1,0)</f>
        <v>1</v>
      </c>
      <c r="O21">
        <f>IF('Form Responses 1'!T21="900 kg/m^3",1,0)</f>
        <v>1</v>
      </c>
      <c r="P21">
        <f>IF('Form Responses 1'!U21="2400 kg",1,0)</f>
        <v>0</v>
      </c>
      <c r="Q21">
        <f>IF('Form Responses 1'!V21="10 cm^3",1,0)</f>
        <v>0</v>
      </c>
      <c r="R21">
        <f>IF('Form Responses 1'!W21="0,2 √2  N/m",1,0)</f>
        <v>0</v>
      </c>
      <c r="S21">
        <v>1</v>
      </c>
      <c r="T21">
        <v>0</v>
      </c>
      <c r="U21">
        <v>1</v>
      </c>
      <c r="V21">
        <v>0</v>
      </c>
      <c r="W21">
        <v>0</v>
      </c>
      <c r="X21">
        <v>1</v>
      </c>
      <c r="Y21">
        <v>0</v>
      </c>
      <c r="Z21">
        <v>1</v>
      </c>
      <c r="AA21">
        <v>0</v>
      </c>
      <c r="AB21" s="3">
        <v>11</v>
      </c>
      <c r="AC21" s="1">
        <v>8</v>
      </c>
      <c r="AD21">
        <f t="shared" si="0"/>
        <v>41</v>
      </c>
    </row>
    <row r="22" spans="1:30">
      <c r="A22" s="2">
        <v>44893.357458634258</v>
      </c>
      <c r="B22" s="7" t="s">
        <v>315</v>
      </c>
      <c r="C22">
        <f>IF('Form Responses 1'!H22="50 Nm berlawanan arah jarum jam",1,0)</f>
        <v>0</v>
      </c>
      <c r="D22">
        <f>IF('Form Responses 1'!I22="Momen Inersia: IA &gt; IB ; Momentum Sudut: LA &gt; LB",1,0)</f>
        <v>0</v>
      </c>
      <c r="E22">
        <f>IF('Form Responses 1'!J22="0,04 Kgm^2",1,0)</f>
        <v>0</v>
      </c>
      <c r="F22">
        <f>IF('Form Responses 1'!K22="10 N",1,0)</f>
        <v>1</v>
      </c>
      <c r="G22">
        <f>IF('Form Responses 1'!L22="5 m/s",1,0)</f>
        <v>1</v>
      </c>
      <c r="H22">
        <f>IF('Form Responses 1'!M22="1,6 dari A",1,0)</f>
        <v>1</v>
      </c>
      <c r="I22">
        <f>IF('Form Responses 1'!N22="Pertambahan Panjang pegas A lebih kecil daripada pertambahan panjang pegas B",1,0)</f>
        <v>1</v>
      </c>
      <c r="J22">
        <f>IF('Form Responses 1'!O22="2 x 10^-2",1,0)</f>
        <v>0</v>
      </c>
      <c r="K22">
        <f>IF('Form Responses 1'!P22="16 cm",1,0)</f>
        <v>1</v>
      </c>
      <c r="L22">
        <f>IF('Form Responses 1'!Q22="10 N/m",1,0)</f>
        <v>1</v>
      </c>
      <c r="M22" s="10">
        <v>1</v>
      </c>
      <c r="N22">
        <f>IF('Form Responses 1'!S22="Tekanan titik A, B dan C sama besar",1,0)</f>
        <v>1</v>
      </c>
      <c r="O22">
        <f>IF('Form Responses 1'!T22="900 kg/m^3",1,0)</f>
        <v>1</v>
      </c>
      <c r="P22">
        <f>IF('Form Responses 1'!U22="2400 kg",1,0)</f>
        <v>0</v>
      </c>
      <c r="Q22">
        <f>IF('Form Responses 1'!V22="10 cm^3",1,0)</f>
        <v>0</v>
      </c>
      <c r="R22">
        <f>IF('Form Responses 1'!W22="0,2 √2  N/m",1,0)</f>
        <v>0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0</v>
      </c>
      <c r="Z22">
        <v>1</v>
      </c>
      <c r="AA22">
        <v>1</v>
      </c>
      <c r="AB22" s="3">
        <v>17</v>
      </c>
      <c r="AC22" s="1">
        <v>10</v>
      </c>
      <c r="AD22">
        <f t="shared" si="0"/>
        <v>61</v>
      </c>
    </row>
    <row r="23" spans="1:30">
      <c r="A23" s="2">
        <v>44893.357613298613</v>
      </c>
      <c r="B23" s="7" t="s">
        <v>314</v>
      </c>
      <c r="C23">
        <f>IF('Form Responses 1'!H23="50 Nm berlawanan arah jarum jam",1,0)</f>
        <v>1</v>
      </c>
      <c r="D23">
        <f>IF('Form Responses 1'!I23="Momen Inersia: IA &gt; IB ; Momentum Sudut: LA &gt; LB",1,0)</f>
        <v>1</v>
      </c>
      <c r="E23">
        <f>IF('Form Responses 1'!J23="0,04 Kgm^2",1,0)</f>
        <v>1</v>
      </c>
      <c r="F23">
        <f>IF('Form Responses 1'!K23="10 N",1,0)</f>
        <v>1</v>
      </c>
      <c r="G23">
        <f>IF('Form Responses 1'!L23="5 m/s",1,0)</f>
        <v>1</v>
      </c>
      <c r="H23">
        <f>IF('Form Responses 1'!M23="1,6 dari A",1,0)</f>
        <v>1</v>
      </c>
      <c r="I23">
        <f>IF('Form Responses 1'!N23="Pertambahan Panjang pegas A lebih kecil daripada pertambahan panjang pegas B",1,0)</f>
        <v>1</v>
      </c>
      <c r="J23">
        <f>IF('Form Responses 1'!O23="2 x 10^-2",1,0)</f>
        <v>0</v>
      </c>
      <c r="K23">
        <f>IF('Form Responses 1'!P23="16 cm",1,0)</f>
        <v>1</v>
      </c>
      <c r="L23">
        <f>IF('Form Responses 1'!Q23="10 N/m",1,0)</f>
        <v>1</v>
      </c>
      <c r="M23" s="10">
        <v>1</v>
      </c>
      <c r="N23">
        <f>IF('Form Responses 1'!S23="Tekanan titik A, B dan C sama besar",1,0)</f>
        <v>1</v>
      </c>
      <c r="O23">
        <f>IF('Form Responses 1'!T23="900 kg/m^3",1,0)</f>
        <v>1</v>
      </c>
      <c r="P23">
        <f>IF('Form Responses 1'!U23="2400 kg",1,0)</f>
        <v>0</v>
      </c>
      <c r="Q23">
        <f>IF('Form Responses 1'!V23="10 cm^3",1,0)</f>
        <v>1</v>
      </c>
      <c r="R23">
        <f>IF('Form Responses 1'!W23="0,2 √2  N/m",1,0)</f>
        <v>1</v>
      </c>
      <c r="S23">
        <v>1</v>
      </c>
      <c r="T23">
        <v>0</v>
      </c>
      <c r="U23">
        <v>1</v>
      </c>
      <c r="V23">
        <v>1</v>
      </c>
      <c r="W23">
        <v>1</v>
      </c>
      <c r="X23">
        <v>1</v>
      </c>
      <c r="Y23">
        <v>0</v>
      </c>
      <c r="Z23">
        <v>1</v>
      </c>
      <c r="AA23">
        <v>1</v>
      </c>
      <c r="AB23" s="3">
        <v>21</v>
      </c>
      <c r="AC23" s="1">
        <v>10</v>
      </c>
      <c r="AD23">
        <f t="shared" si="0"/>
        <v>73</v>
      </c>
    </row>
    <row r="24" spans="1:30">
      <c r="A24" s="2">
        <v>44893.357968668977</v>
      </c>
      <c r="B24" s="7" t="s">
        <v>315</v>
      </c>
      <c r="C24">
        <f>IF('Form Responses 1'!H24="50 Nm berlawanan arah jarum jam",1,0)</f>
        <v>1</v>
      </c>
      <c r="D24">
        <f>IF('Form Responses 1'!I24="Momen Inersia: IA &gt; IB ; Momentum Sudut: LA &gt; LB",1,0)</f>
        <v>0</v>
      </c>
      <c r="E24">
        <f>IF('Form Responses 1'!J24="0,04 Kgm^2",1,0)</f>
        <v>1</v>
      </c>
      <c r="F24">
        <f>IF('Form Responses 1'!K24="10 N",1,0)</f>
        <v>1</v>
      </c>
      <c r="G24">
        <f>IF('Form Responses 1'!L24="5 m/s",1,0)</f>
        <v>1</v>
      </c>
      <c r="H24">
        <f>IF('Form Responses 1'!M24="1,6 dari A",1,0)</f>
        <v>1</v>
      </c>
      <c r="I24">
        <f>IF('Form Responses 1'!N24="Pertambahan Panjang pegas A lebih kecil daripada pertambahan panjang pegas B",1,0)</f>
        <v>1</v>
      </c>
      <c r="J24">
        <f>IF('Form Responses 1'!O24="2 x 10^-2",1,0)</f>
        <v>0</v>
      </c>
      <c r="K24">
        <f>IF('Form Responses 1'!P24="16 cm",1,0)</f>
        <v>1</v>
      </c>
      <c r="L24">
        <f>IF('Form Responses 1'!Q24="10 N/m",1,0)</f>
        <v>1</v>
      </c>
      <c r="M24" s="10">
        <v>1</v>
      </c>
      <c r="N24">
        <f>IF('Form Responses 1'!S24="Tekanan titik A, B dan C sama besar",1,0)</f>
        <v>1</v>
      </c>
      <c r="O24">
        <f>IF('Form Responses 1'!T24="900 kg/m^3",1,0)</f>
        <v>1</v>
      </c>
      <c r="P24">
        <f>IF('Form Responses 1'!U24="2400 kg",1,0)</f>
        <v>0</v>
      </c>
      <c r="Q24">
        <f>IF('Form Responses 1'!V24="10 cm^3",1,0)</f>
        <v>0</v>
      </c>
      <c r="R24">
        <f>IF('Form Responses 1'!W24="0,2 √2  N/m",1,0)</f>
        <v>0</v>
      </c>
      <c r="S24">
        <v>0</v>
      </c>
      <c r="T24">
        <v>0</v>
      </c>
      <c r="U24">
        <v>1</v>
      </c>
      <c r="V24">
        <v>1</v>
      </c>
      <c r="W24">
        <v>0</v>
      </c>
      <c r="X24">
        <v>0</v>
      </c>
      <c r="Y24">
        <v>0</v>
      </c>
      <c r="Z24">
        <v>0</v>
      </c>
      <c r="AA24">
        <v>1</v>
      </c>
      <c r="AB24" s="3">
        <v>13</v>
      </c>
      <c r="AC24" s="1">
        <v>10</v>
      </c>
      <c r="AD24">
        <f t="shared" si="0"/>
        <v>49</v>
      </c>
    </row>
    <row r="25" spans="1:30">
      <c r="A25" s="2">
        <v>44893.357991921293</v>
      </c>
      <c r="B25" s="7" t="s">
        <v>315</v>
      </c>
      <c r="C25">
        <f>IF('Form Responses 1'!H25="50 Nm berlawanan arah jarum jam",1,0)</f>
        <v>1</v>
      </c>
      <c r="D25">
        <f>IF('Form Responses 1'!I25="Momen Inersia: IA &gt; IB ; Momentum Sudut: LA &gt; LB",1,0)</f>
        <v>1</v>
      </c>
      <c r="E25">
        <f>IF('Form Responses 1'!J25="0,04 Kgm^2",1,0)</f>
        <v>0</v>
      </c>
      <c r="F25">
        <f>IF('Form Responses 1'!K25="10 N",1,0)</f>
        <v>0</v>
      </c>
      <c r="G25">
        <f>IF('Form Responses 1'!L25="5 m/s",1,0)</f>
        <v>0</v>
      </c>
      <c r="H25">
        <f>IF('Form Responses 1'!M25="1,6 dari A",1,0)</f>
        <v>0</v>
      </c>
      <c r="I25">
        <f>IF('Form Responses 1'!N25="Pertambahan Panjang pegas A lebih kecil daripada pertambahan panjang pegas B",1,0)</f>
        <v>0</v>
      </c>
      <c r="J25">
        <f>IF('Form Responses 1'!O25="2 x 10^-2",1,0)</f>
        <v>0</v>
      </c>
      <c r="K25">
        <f>IF('Form Responses 1'!P25="16 cm",1,0)</f>
        <v>0</v>
      </c>
      <c r="L25">
        <f>IF('Form Responses 1'!Q25="10 N/m",1,0)</f>
        <v>0</v>
      </c>
      <c r="M25" s="10">
        <v>0</v>
      </c>
      <c r="N25">
        <f>IF('Form Responses 1'!S25="Tekanan titik A, B dan C sama besar",1,0)</f>
        <v>1</v>
      </c>
      <c r="O25">
        <f>IF('Form Responses 1'!T25="900 kg/m^3",1,0)</f>
        <v>0</v>
      </c>
      <c r="P25">
        <f>IF('Form Responses 1'!U25="2400 kg",1,0)</f>
        <v>0</v>
      </c>
      <c r="Q25">
        <f>IF('Form Responses 1'!V25="10 cm^3",1,0)</f>
        <v>0</v>
      </c>
      <c r="R25">
        <f>IF('Form Responses 1'!W25="0,2 √2  N/m",1,0)</f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 s="3">
        <v>3</v>
      </c>
      <c r="AC25" s="1">
        <v>10</v>
      </c>
      <c r="AD25">
        <f t="shared" si="0"/>
        <v>19</v>
      </c>
    </row>
    <row r="26" spans="1:30">
      <c r="A26" s="2">
        <v>44893.357996782404</v>
      </c>
      <c r="B26" s="7" t="s">
        <v>315</v>
      </c>
      <c r="C26">
        <f>IF('Form Responses 1'!H26="50 Nm berlawanan arah jarum jam",1,0)</f>
        <v>0</v>
      </c>
      <c r="D26">
        <f>IF('Form Responses 1'!I26="Momen Inersia: IA &gt; IB ; Momentum Sudut: LA &gt; LB",1,0)</f>
        <v>0</v>
      </c>
      <c r="E26">
        <f>IF('Form Responses 1'!J26="0,04 Kgm^2",1,0)</f>
        <v>1</v>
      </c>
      <c r="F26">
        <f>IF('Form Responses 1'!K26="10 N",1,0)</f>
        <v>0</v>
      </c>
      <c r="G26">
        <f>IF('Form Responses 1'!L26="5 m/s",1,0)</f>
        <v>0</v>
      </c>
      <c r="H26">
        <f>IF('Form Responses 1'!M26="1,6 dari A",1,0)</f>
        <v>0</v>
      </c>
      <c r="I26">
        <f>IF('Form Responses 1'!N26="Pertambahan Panjang pegas A lebih kecil daripada pertambahan panjang pegas B",1,0)</f>
        <v>0</v>
      </c>
      <c r="J26">
        <f>IF('Form Responses 1'!O26="2 x 10^-2",1,0)</f>
        <v>0</v>
      </c>
      <c r="K26">
        <f>IF('Form Responses 1'!P26="16 cm",1,0)</f>
        <v>1</v>
      </c>
      <c r="L26">
        <f>IF('Form Responses 1'!Q26="10 N/m",1,0)</f>
        <v>1</v>
      </c>
      <c r="M26" s="10">
        <v>0</v>
      </c>
      <c r="N26">
        <f>IF('Form Responses 1'!S26="Tekanan titik A, B dan C sama besar",1,0)</f>
        <v>0</v>
      </c>
      <c r="O26">
        <f>IF('Form Responses 1'!T26="900 kg/m^3",1,0)</f>
        <v>1</v>
      </c>
      <c r="P26">
        <f>IF('Form Responses 1'!U26="2400 kg",1,0)</f>
        <v>0</v>
      </c>
      <c r="Q26">
        <f>IF('Form Responses 1'!V26="10 cm^3",1,0)</f>
        <v>0</v>
      </c>
      <c r="R26">
        <f>IF('Form Responses 1'!W26="0,2 √2  N/m",1,0)</f>
        <v>1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 s="3">
        <v>7</v>
      </c>
      <c r="AC26" s="1">
        <v>18</v>
      </c>
      <c r="AD26">
        <f t="shared" si="0"/>
        <v>39</v>
      </c>
    </row>
    <row r="27" spans="1:30">
      <c r="A27" s="2">
        <v>44893.358057800928</v>
      </c>
      <c r="B27" s="7" t="s">
        <v>315</v>
      </c>
      <c r="C27">
        <f>IF('Form Responses 1'!H27="50 Nm berlawanan arah jarum jam",1,0)</f>
        <v>1</v>
      </c>
      <c r="D27">
        <f>IF('Form Responses 1'!I27="Momen Inersia: IA &gt; IB ; Momentum Sudut: LA &gt; LB",1,0)</f>
        <v>1</v>
      </c>
      <c r="E27">
        <f>IF('Form Responses 1'!J27="0,04 Kgm^2",1,0)</f>
        <v>1</v>
      </c>
      <c r="F27">
        <f>IF('Form Responses 1'!K27="10 N",1,0)</f>
        <v>0</v>
      </c>
      <c r="G27">
        <f>IF('Form Responses 1'!L27="5 m/s",1,0)</f>
        <v>0</v>
      </c>
      <c r="H27">
        <f>IF('Form Responses 1'!M27="1,6 dari A",1,0)</f>
        <v>1</v>
      </c>
      <c r="I27">
        <f>IF('Form Responses 1'!N27="Pertambahan Panjang pegas A lebih kecil daripada pertambahan panjang pegas B",1,0)</f>
        <v>1</v>
      </c>
      <c r="J27">
        <f>IF('Form Responses 1'!O27="2 x 10^-2",1,0)</f>
        <v>0</v>
      </c>
      <c r="K27">
        <f>IF('Form Responses 1'!P27="16 cm",1,0)</f>
        <v>1</v>
      </c>
      <c r="L27">
        <f>IF('Form Responses 1'!Q27="10 N/m",1,0)</f>
        <v>0</v>
      </c>
      <c r="M27" s="10">
        <v>0</v>
      </c>
      <c r="N27">
        <f>IF('Form Responses 1'!S27="Tekanan titik A, B dan C sama besar",1,0)</f>
        <v>1</v>
      </c>
      <c r="O27">
        <f>IF('Form Responses 1'!T27="900 kg/m^3",1,0)</f>
        <v>1</v>
      </c>
      <c r="P27">
        <f>IF('Form Responses 1'!U27="2400 kg",1,0)</f>
        <v>1</v>
      </c>
      <c r="Q27">
        <f>IF('Form Responses 1'!V27="10 cm^3",1,0)</f>
        <v>0</v>
      </c>
      <c r="R27">
        <f>IF('Form Responses 1'!W27="0,2 √2  N/m",1,0)</f>
        <v>0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0</v>
      </c>
      <c r="Z27">
        <v>1</v>
      </c>
      <c r="AA27">
        <v>1</v>
      </c>
      <c r="AB27" s="3">
        <v>17</v>
      </c>
      <c r="AC27" s="1">
        <v>12</v>
      </c>
      <c r="AD27">
        <f t="shared" si="0"/>
        <v>63</v>
      </c>
    </row>
    <row r="28" spans="1:30">
      <c r="A28" s="2">
        <v>44893.358070590279</v>
      </c>
      <c r="B28" s="7" t="s">
        <v>315</v>
      </c>
      <c r="C28">
        <f>IF('Form Responses 1'!H28="50 Nm berlawanan arah jarum jam",1,0)</f>
        <v>1</v>
      </c>
      <c r="D28">
        <f>IF('Form Responses 1'!I28="Momen Inersia: IA &gt; IB ; Momentum Sudut: LA &gt; LB",1,0)</f>
        <v>1</v>
      </c>
      <c r="E28">
        <f>IF('Form Responses 1'!J28="0,04 Kgm^2",1,0)</f>
        <v>0</v>
      </c>
      <c r="F28">
        <f>IF('Form Responses 1'!K28="10 N",1,0)</f>
        <v>1</v>
      </c>
      <c r="G28">
        <f>IF('Form Responses 1'!L28="5 m/s",1,0)</f>
        <v>1</v>
      </c>
      <c r="H28">
        <f>IF('Form Responses 1'!M28="1,6 dari A",1,0)</f>
        <v>1</v>
      </c>
      <c r="I28">
        <f>IF('Form Responses 1'!N28="Pertambahan Panjang pegas A lebih kecil daripada pertambahan panjang pegas B",1,0)</f>
        <v>1</v>
      </c>
      <c r="J28">
        <f>IF('Form Responses 1'!O28="2 x 10^-2",1,0)</f>
        <v>0</v>
      </c>
      <c r="K28">
        <f>IF('Form Responses 1'!P28="16 cm",1,0)</f>
        <v>1</v>
      </c>
      <c r="L28">
        <f>IF('Form Responses 1'!Q28="10 N/m",1,0)</f>
        <v>1</v>
      </c>
      <c r="M28" s="10">
        <v>1</v>
      </c>
      <c r="N28">
        <f>IF('Form Responses 1'!S28="Tekanan titik A, B dan C sama besar",1,0)</f>
        <v>1</v>
      </c>
      <c r="O28">
        <f>IF('Form Responses 1'!T28="900 kg/m^3",1,0)</f>
        <v>1</v>
      </c>
      <c r="P28">
        <f>IF('Form Responses 1'!U28="2400 kg",1,0)</f>
        <v>1</v>
      </c>
      <c r="Q28">
        <f>IF('Form Responses 1'!V28="10 cm^3",1,0)</f>
        <v>0</v>
      </c>
      <c r="R28">
        <f>IF('Form Responses 1'!W28="0,2 √2  N/m",1,0)</f>
        <v>0</v>
      </c>
      <c r="S28">
        <v>0</v>
      </c>
      <c r="T28">
        <v>1</v>
      </c>
      <c r="U28">
        <v>0</v>
      </c>
      <c r="V28">
        <v>1</v>
      </c>
      <c r="W28">
        <v>1</v>
      </c>
      <c r="X28">
        <v>1</v>
      </c>
      <c r="Y28">
        <v>0</v>
      </c>
      <c r="Z28">
        <v>1</v>
      </c>
      <c r="AA28">
        <v>1</v>
      </c>
      <c r="AB28" s="3">
        <v>18</v>
      </c>
      <c r="AC28" s="1">
        <v>20</v>
      </c>
      <c r="AD28">
        <f t="shared" si="0"/>
        <v>74</v>
      </c>
    </row>
    <row r="29" spans="1:30">
      <c r="A29" s="2">
        <v>44893.358179675924</v>
      </c>
      <c r="B29" s="7" t="s">
        <v>315</v>
      </c>
      <c r="C29">
        <f>IF('Form Responses 1'!H29="50 Nm berlawanan arah jarum jam",1,0)</f>
        <v>1</v>
      </c>
      <c r="D29">
        <f>IF('Form Responses 1'!I29="Momen Inersia: IA &gt; IB ; Momentum Sudut: LA &gt; LB",1,0)</f>
        <v>1</v>
      </c>
      <c r="E29">
        <f>IF('Form Responses 1'!J29="0,04 Kgm^2",1,0)</f>
        <v>1</v>
      </c>
      <c r="F29">
        <f>IF('Form Responses 1'!K29="10 N",1,0)</f>
        <v>0</v>
      </c>
      <c r="G29">
        <f>IF('Form Responses 1'!L29="5 m/s",1,0)</f>
        <v>0</v>
      </c>
      <c r="H29">
        <f>IF('Form Responses 1'!M29="1,6 dari A",1,0)</f>
        <v>1</v>
      </c>
      <c r="I29">
        <f>IF('Form Responses 1'!N29="Pertambahan Panjang pegas A lebih kecil daripada pertambahan panjang pegas B",1,0)</f>
        <v>1</v>
      </c>
      <c r="J29">
        <f>IF('Form Responses 1'!O29="2 x 10^-2",1,0)</f>
        <v>0</v>
      </c>
      <c r="K29">
        <f>IF('Form Responses 1'!P29="16 cm",1,0)</f>
        <v>1</v>
      </c>
      <c r="L29">
        <f>IF('Form Responses 1'!Q29="10 N/m",1,0)</f>
        <v>0</v>
      </c>
      <c r="M29" s="10">
        <v>0</v>
      </c>
      <c r="N29">
        <f>IF('Form Responses 1'!S29="Tekanan titik A, B dan C sama besar",1,0)</f>
        <v>1</v>
      </c>
      <c r="O29">
        <f>IF('Form Responses 1'!T29="900 kg/m^3",1,0)</f>
        <v>1</v>
      </c>
      <c r="P29">
        <f>IF('Form Responses 1'!U29="2400 kg",1,0)</f>
        <v>1</v>
      </c>
      <c r="Q29">
        <f>IF('Form Responses 1'!V29="10 cm^3",1,0)</f>
        <v>0</v>
      </c>
      <c r="R29">
        <f>IF('Form Responses 1'!W29="0,2 √2  N/m",1,0)</f>
        <v>0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0</v>
      </c>
      <c r="Z29">
        <v>1</v>
      </c>
      <c r="AA29">
        <v>1</v>
      </c>
      <c r="AB29" s="3">
        <v>17</v>
      </c>
      <c r="AC29" s="1">
        <v>8</v>
      </c>
      <c r="AD29">
        <f t="shared" si="0"/>
        <v>59</v>
      </c>
    </row>
    <row r="30" spans="1:30">
      <c r="A30" s="2">
        <v>44893.358331678246</v>
      </c>
      <c r="B30" s="7" t="s">
        <v>314</v>
      </c>
      <c r="C30">
        <f>IF('Form Responses 1'!H30="50 Nm berlawanan arah jarum jam",1,0)</f>
        <v>1</v>
      </c>
      <c r="D30">
        <f>IF('Form Responses 1'!I30="Momen Inersia: IA &gt; IB ; Momentum Sudut: LA &gt; LB",1,0)</f>
        <v>1</v>
      </c>
      <c r="E30">
        <f>IF('Form Responses 1'!J30="0,04 Kgm^2",1,0)</f>
        <v>1</v>
      </c>
      <c r="F30">
        <f>IF('Form Responses 1'!K30="10 N",1,0)</f>
        <v>0</v>
      </c>
      <c r="G30">
        <f>IF('Form Responses 1'!L30="5 m/s",1,0)</f>
        <v>1</v>
      </c>
      <c r="H30">
        <f>IF('Form Responses 1'!M30="1,6 dari A",1,0)</f>
        <v>1</v>
      </c>
      <c r="I30">
        <f>IF('Form Responses 1'!N30="Pertambahan Panjang pegas A lebih kecil daripada pertambahan panjang pegas B",1,0)</f>
        <v>1</v>
      </c>
      <c r="J30">
        <f>IF('Form Responses 1'!O30="2 x 10^-2",1,0)</f>
        <v>0</v>
      </c>
      <c r="K30">
        <f>IF('Form Responses 1'!P30="16 cm",1,0)</f>
        <v>1</v>
      </c>
      <c r="L30">
        <f>IF('Form Responses 1'!Q30="10 N/m",1,0)</f>
        <v>1</v>
      </c>
      <c r="M30" s="10">
        <v>1</v>
      </c>
      <c r="N30">
        <f>IF('Form Responses 1'!S30="Tekanan titik A, B dan C sama besar",1,0)</f>
        <v>0</v>
      </c>
      <c r="O30">
        <f>IF('Form Responses 1'!T30="900 kg/m^3",1,0)</f>
        <v>1</v>
      </c>
      <c r="P30">
        <f>IF('Form Responses 1'!U30="2400 kg",1,0)</f>
        <v>0</v>
      </c>
      <c r="Q30">
        <f>IF('Form Responses 1'!V30="10 cm^3",1,0)</f>
        <v>1</v>
      </c>
      <c r="R30">
        <f>IF('Form Responses 1'!W30="0,2 √2  N/m",1,0)</f>
        <v>1</v>
      </c>
      <c r="S30">
        <v>1</v>
      </c>
      <c r="T30">
        <v>0</v>
      </c>
      <c r="U30">
        <v>1</v>
      </c>
      <c r="V30">
        <v>1</v>
      </c>
      <c r="W30">
        <v>1</v>
      </c>
      <c r="X30">
        <v>1</v>
      </c>
      <c r="Y30">
        <v>0</v>
      </c>
      <c r="Z30">
        <v>1</v>
      </c>
      <c r="AA30">
        <v>1</v>
      </c>
      <c r="AB30" s="3">
        <v>19</v>
      </c>
      <c r="AC30" s="1">
        <v>10</v>
      </c>
      <c r="AD30">
        <f t="shared" si="0"/>
        <v>67</v>
      </c>
    </row>
    <row r="31" spans="1:30">
      <c r="A31" s="2">
        <v>44893.358354872689</v>
      </c>
      <c r="B31" s="7" t="s">
        <v>315</v>
      </c>
      <c r="C31">
        <f>IF('Form Responses 1'!H31="50 Nm berlawanan arah jarum jam",1,0)</f>
        <v>0</v>
      </c>
      <c r="D31">
        <f>IF('Form Responses 1'!I31="Momen Inersia: IA &gt; IB ; Momentum Sudut: LA &gt; LB",1,0)</f>
        <v>0</v>
      </c>
      <c r="E31">
        <f>IF('Form Responses 1'!J31="0,04 Kgm^2",1,0)</f>
        <v>0</v>
      </c>
      <c r="F31">
        <f>IF('Form Responses 1'!K31="10 N",1,0)</f>
        <v>1</v>
      </c>
      <c r="G31">
        <f>IF('Form Responses 1'!L31="5 m/s",1,0)</f>
        <v>1</v>
      </c>
      <c r="H31">
        <f>IF('Form Responses 1'!M31="1,6 dari A",1,0)</f>
        <v>1</v>
      </c>
      <c r="I31">
        <f>IF('Form Responses 1'!N31="Pertambahan Panjang pegas A lebih kecil daripada pertambahan panjang pegas B",1,0)</f>
        <v>1</v>
      </c>
      <c r="J31">
        <f>IF('Form Responses 1'!O31="2 x 10^-2",1,0)</f>
        <v>0</v>
      </c>
      <c r="K31">
        <f>IF('Form Responses 1'!P31="16 cm",1,0)</f>
        <v>0</v>
      </c>
      <c r="L31">
        <f>IF('Form Responses 1'!Q31="10 N/m",1,0)</f>
        <v>0</v>
      </c>
      <c r="M31" s="10">
        <v>1</v>
      </c>
      <c r="N31">
        <f>IF('Form Responses 1'!S31="Tekanan titik A, B dan C sama besar",1,0)</f>
        <v>0</v>
      </c>
      <c r="O31">
        <f>IF('Form Responses 1'!T31="900 kg/m^3",1,0)</f>
        <v>1</v>
      </c>
      <c r="P31">
        <f>IF('Form Responses 1'!U31="2400 kg",1,0)</f>
        <v>0</v>
      </c>
      <c r="Q31">
        <f>IF('Form Responses 1'!V31="10 cm^3",1,0)</f>
        <v>0</v>
      </c>
      <c r="R31">
        <f>IF('Form Responses 1'!W31="0,2 √2  N/m",1,0)</f>
        <v>1</v>
      </c>
      <c r="S31">
        <v>1</v>
      </c>
      <c r="T31">
        <v>0</v>
      </c>
      <c r="U31">
        <v>1</v>
      </c>
      <c r="V31">
        <v>1</v>
      </c>
      <c r="W31">
        <v>1</v>
      </c>
      <c r="X31">
        <v>1</v>
      </c>
      <c r="Y31">
        <v>0</v>
      </c>
      <c r="Z31">
        <v>1</v>
      </c>
      <c r="AA31">
        <v>0</v>
      </c>
      <c r="AB31" s="3">
        <v>14</v>
      </c>
      <c r="AC31" s="1">
        <v>10</v>
      </c>
      <c r="AD31">
        <f t="shared" si="0"/>
        <v>52</v>
      </c>
    </row>
    <row r="32" spans="1:30">
      <c r="A32" s="2">
        <v>44893.358702546291</v>
      </c>
      <c r="B32" s="7" t="s">
        <v>314</v>
      </c>
      <c r="C32">
        <f>IF('Form Responses 1'!H32="50 Nm berlawanan arah jarum jam",1,0)</f>
        <v>0</v>
      </c>
      <c r="D32">
        <f>IF('Form Responses 1'!I32="Momen Inersia: IA &gt; IB ; Momentum Sudut: LA &gt; LB",1,0)</f>
        <v>0</v>
      </c>
      <c r="E32">
        <f>IF('Form Responses 1'!J32="0,04 Kgm^2",1,0)</f>
        <v>0</v>
      </c>
      <c r="F32">
        <f>IF('Form Responses 1'!K32="10 N",1,0)</f>
        <v>1</v>
      </c>
      <c r="G32">
        <f>IF('Form Responses 1'!L32="5 m/s",1,0)</f>
        <v>1</v>
      </c>
      <c r="H32">
        <f>IF('Form Responses 1'!M32="1,6 dari A",1,0)</f>
        <v>1</v>
      </c>
      <c r="I32">
        <f>IF('Form Responses 1'!N32="Pertambahan Panjang pegas A lebih kecil daripada pertambahan panjang pegas B",1,0)</f>
        <v>1</v>
      </c>
      <c r="J32">
        <f>IF('Form Responses 1'!O32="2 x 10^-2",1,0)</f>
        <v>0</v>
      </c>
      <c r="K32">
        <f>IF('Form Responses 1'!P32="16 cm",1,0)</f>
        <v>1</v>
      </c>
      <c r="L32">
        <f>IF('Form Responses 1'!Q32="10 N/m",1,0)</f>
        <v>1</v>
      </c>
      <c r="M32" s="10">
        <v>1</v>
      </c>
      <c r="N32">
        <f>IF('Form Responses 1'!S32="Tekanan titik A, B dan C sama besar",1,0)</f>
        <v>1</v>
      </c>
      <c r="O32">
        <f>IF('Form Responses 1'!T32="900 kg/m^3",1,0)</f>
        <v>1</v>
      </c>
      <c r="P32">
        <f>IF('Form Responses 1'!U32="2400 kg",1,0)</f>
        <v>1</v>
      </c>
      <c r="Q32">
        <f>IF('Form Responses 1'!V32="10 cm^3",1,0)</f>
        <v>0</v>
      </c>
      <c r="R32">
        <f>IF('Form Responses 1'!W32="0,2 √2  N/m",1,0)</f>
        <v>0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0</v>
      </c>
      <c r="Z32">
        <v>1</v>
      </c>
      <c r="AA32">
        <v>1</v>
      </c>
      <c r="AB32" s="3">
        <v>19</v>
      </c>
      <c r="AC32" s="1">
        <v>11</v>
      </c>
      <c r="AD32">
        <f t="shared" si="0"/>
        <v>68</v>
      </c>
    </row>
    <row r="33" spans="1:30">
      <c r="A33" s="2">
        <v>44893.358728495368</v>
      </c>
      <c r="B33" s="7" t="s">
        <v>315</v>
      </c>
      <c r="C33">
        <f>IF('Form Responses 1'!H33="50 Nm berlawanan arah jarum jam",1,0)</f>
        <v>1</v>
      </c>
      <c r="D33">
        <f>IF('Form Responses 1'!I33="Momen Inersia: IA &gt; IB ; Momentum Sudut: LA &gt; LB",1,0)</f>
        <v>1</v>
      </c>
      <c r="E33">
        <f>IF('Form Responses 1'!J33="0,04 Kgm^2",1,0)</f>
        <v>1</v>
      </c>
      <c r="F33">
        <f>IF('Form Responses 1'!K33="10 N",1,0)</f>
        <v>0</v>
      </c>
      <c r="G33">
        <f>IF('Form Responses 1'!L33="5 m/s",1,0)</f>
        <v>1</v>
      </c>
      <c r="H33">
        <f>IF('Form Responses 1'!M33="1,6 dari A",1,0)</f>
        <v>0</v>
      </c>
      <c r="I33">
        <f>IF('Form Responses 1'!N33="Pertambahan Panjang pegas A lebih kecil daripada pertambahan panjang pegas B",1,0)</f>
        <v>0</v>
      </c>
      <c r="J33">
        <f>IF('Form Responses 1'!O33="2 x 10^-2",1,0)</f>
        <v>0</v>
      </c>
      <c r="K33">
        <f>IF('Form Responses 1'!P33="16 cm",1,0)</f>
        <v>1</v>
      </c>
      <c r="L33">
        <f>IF('Form Responses 1'!Q33="10 N/m",1,0)</f>
        <v>0</v>
      </c>
      <c r="M33" s="10">
        <v>1</v>
      </c>
      <c r="N33">
        <f>IF('Form Responses 1'!S33="Tekanan titik A, B dan C sama besar",1,0)</f>
        <v>0</v>
      </c>
      <c r="O33">
        <f>IF('Form Responses 1'!T33="900 kg/m^3",1,0)</f>
        <v>1</v>
      </c>
      <c r="P33">
        <f>IF('Form Responses 1'!U33="2400 kg",1,0)</f>
        <v>1</v>
      </c>
      <c r="Q33">
        <f>IF('Form Responses 1'!V33="10 cm^3",1,0)</f>
        <v>0</v>
      </c>
      <c r="R33">
        <f>IF('Form Responses 1'!W33="0,2 √2  N/m",1,0)</f>
        <v>1</v>
      </c>
      <c r="S33">
        <v>0</v>
      </c>
      <c r="T33">
        <v>0</v>
      </c>
      <c r="U33">
        <v>1</v>
      </c>
      <c r="V33">
        <v>0</v>
      </c>
      <c r="W33">
        <v>0</v>
      </c>
      <c r="X33">
        <v>1</v>
      </c>
      <c r="Y33">
        <v>0</v>
      </c>
      <c r="Z33">
        <v>1</v>
      </c>
      <c r="AA33">
        <v>1</v>
      </c>
      <c r="AB33" s="3">
        <v>12</v>
      </c>
      <c r="AC33" s="1">
        <v>15</v>
      </c>
      <c r="AD33">
        <f t="shared" si="0"/>
        <v>51</v>
      </c>
    </row>
    <row r="34" spans="1:30">
      <c r="A34" s="2">
        <v>44893.35900945602</v>
      </c>
      <c r="B34" s="7" t="s">
        <v>315</v>
      </c>
      <c r="C34">
        <f>IF('Form Responses 1'!H34="50 Nm berlawanan arah jarum jam",1,0)</f>
        <v>1</v>
      </c>
      <c r="D34">
        <f>IF('Form Responses 1'!I34="Momen Inersia: IA &gt; IB ; Momentum Sudut: LA &gt; LB",1,0)</f>
        <v>1</v>
      </c>
      <c r="E34">
        <f>IF('Form Responses 1'!J34="0,04 Kgm^2",1,0)</f>
        <v>1</v>
      </c>
      <c r="F34">
        <f>IF('Form Responses 1'!K34="10 N",1,0)</f>
        <v>1</v>
      </c>
      <c r="G34">
        <f>IF('Form Responses 1'!L34="5 m/s",1,0)</f>
        <v>1</v>
      </c>
      <c r="H34">
        <f>IF('Form Responses 1'!M34="1,6 dari A",1,0)</f>
        <v>1</v>
      </c>
      <c r="I34">
        <f>IF('Form Responses 1'!N34="Pertambahan Panjang pegas A lebih kecil daripada pertambahan panjang pegas B",1,0)</f>
        <v>0</v>
      </c>
      <c r="J34">
        <f>IF('Form Responses 1'!O34="2 x 10^-2",1,0)</f>
        <v>0</v>
      </c>
      <c r="K34">
        <f>IF('Form Responses 1'!P34="16 cm",1,0)</f>
        <v>0</v>
      </c>
      <c r="L34">
        <f>IF('Form Responses 1'!Q34="10 N/m",1,0)</f>
        <v>1</v>
      </c>
      <c r="M34" s="10">
        <v>0</v>
      </c>
      <c r="N34">
        <f>IF('Form Responses 1'!S34="Tekanan titik A, B dan C sama besar",1,0)</f>
        <v>1</v>
      </c>
      <c r="O34">
        <f>IF('Form Responses 1'!T34="900 kg/m^3",1,0)</f>
        <v>1</v>
      </c>
      <c r="P34">
        <f>IF('Form Responses 1'!U34="2400 kg",1,0)</f>
        <v>0</v>
      </c>
      <c r="Q34">
        <f>IF('Form Responses 1'!V34="10 cm^3",1,0)</f>
        <v>0</v>
      </c>
      <c r="R34">
        <f>IF('Form Responses 1'!W34="0,2 √2  N/m",1,0)</f>
        <v>0</v>
      </c>
      <c r="S34">
        <v>0</v>
      </c>
      <c r="T34">
        <v>1</v>
      </c>
      <c r="U34">
        <v>1</v>
      </c>
      <c r="V34">
        <v>1</v>
      </c>
      <c r="W34">
        <v>1</v>
      </c>
      <c r="X34">
        <v>1</v>
      </c>
      <c r="Y34">
        <v>0</v>
      </c>
      <c r="Z34">
        <v>1</v>
      </c>
      <c r="AA34">
        <v>1</v>
      </c>
      <c r="AB34" s="3">
        <v>15</v>
      </c>
      <c r="AC34" s="1">
        <v>13</v>
      </c>
      <c r="AD34">
        <f t="shared" si="0"/>
        <v>58</v>
      </c>
    </row>
    <row r="35" spans="1:30">
      <c r="A35" s="2">
        <v>44893.359131030091</v>
      </c>
      <c r="B35" s="7" t="s">
        <v>315</v>
      </c>
      <c r="C35">
        <f>IF('Form Responses 1'!H35="50 Nm berlawanan arah jarum jam",1,0)</f>
        <v>1</v>
      </c>
      <c r="D35">
        <f>IF('Form Responses 1'!I35="Momen Inersia: IA &gt; IB ; Momentum Sudut: LA &gt; LB",1,0)</f>
        <v>1</v>
      </c>
      <c r="E35">
        <f>IF('Form Responses 1'!J35="0,04 Kgm^2",1,0)</f>
        <v>1</v>
      </c>
      <c r="F35">
        <f>IF('Form Responses 1'!K35="10 N",1,0)</f>
        <v>1</v>
      </c>
      <c r="G35">
        <f>IF('Form Responses 1'!L35="5 m/s",1,0)</f>
        <v>1</v>
      </c>
      <c r="H35">
        <f>IF('Form Responses 1'!M35="1,6 dari A",1,0)</f>
        <v>1</v>
      </c>
      <c r="I35">
        <f>IF('Form Responses 1'!N35="Pertambahan Panjang pegas A lebih kecil daripada pertambahan panjang pegas B",1,0)</f>
        <v>1</v>
      </c>
      <c r="J35">
        <f>IF('Form Responses 1'!O35="2 x 10^-2",1,0)</f>
        <v>0</v>
      </c>
      <c r="K35">
        <f>IF('Form Responses 1'!P35="16 cm",1,0)</f>
        <v>0</v>
      </c>
      <c r="L35">
        <f>IF('Form Responses 1'!Q35="10 N/m",1,0)</f>
        <v>1</v>
      </c>
      <c r="M35" s="10">
        <v>0</v>
      </c>
      <c r="N35">
        <f>IF('Form Responses 1'!S35="Tekanan titik A, B dan C sama besar",1,0)</f>
        <v>1</v>
      </c>
      <c r="O35">
        <f>IF('Form Responses 1'!T35="900 kg/m^3",1,0)</f>
        <v>1</v>
      </c>
      <c r="P35">
        <f>IF('Form Responses 1'!U35="2400 kg",1,0)</f>
        <v>1</v>
      </c>
      <c r="Q35">
        <f>IF('Form Responses 1'!V35="10 cm^3",1,0)</f>
        <v>0</v>
      </c>
      <c r="R35">
        <f>IF('Form Responses 1'!W35="0,2 √2  N/m",1,0)</f>
        <v>0</v>
      </c>
      <c r="S35">
        <v>1</v>
      </c>
      <c r="T35">
        <v>1</v>
      </c>
      <c r="U35">
        <v>1</v>
      </c>
      <c r="V35">
        <v>1</v>
      </c>
      <c r="W35">
        <v>1</v>
      </c>
      <c r="X35">
        <v>0</v>
      </c>
      <c r="Y35">
        <v>0</v>
      </c>
      <c r="Z35">
        <v>1</v>
      </c>
      <c r="AA35">
        <v>1</v>
      </c>
      <c r="AB35" s="3">
        <v>18</v>
      </c>
      <c r="AC35" s="1">
        <v>11</v>
      </c>
      <c r="AD35">
        <f t="shared" si="0"/>
        <v>65</v>
      </c>
    </row>
    <row r="36" spans="1:30">
      <c r="A36" s="2">
        <v>44893.359206516208</v>
      </c>
      <c r="B36" s="7" t="s">
        <v>315</v>
      </c>
      <c r="C36">
        <f>IF('Form Responses 1'!H36="50 Nm berlawanan arah jarum jam",1,0)</f>
        <v>1</v>
      </c>
      <c r="D36">
        <f>IF('Form Responses 1'!I36="Momen Inersia: IA &gt; IB ; Momentum Sudut: LA &gt; LB",1,0)</f>
        <v>1</v>
      </c>
      <c r="E36">
        <f>IF('Form Responses 1'!J36="0,04 Kgm^2",1,0)</f>
        <v>0</v>
      </c>
      <c r="F36">
        <f>IF('Form Responses 1'!K36="10 N",1,0)</f>
        <v>1</v>
      </c>
      <c r="G36">
        <f>IF('Form Responses 1'!L36="5 m/s",1,0)</f>
        <v>1</v>
      </c>
      <c r="H36">
        <f>IF('Form Responses 1'!M36="1,6 dari A",1,0)</f>
        <v>1</v>
      </c>
      <c r="I36">
        <f>IF('Form Responses 1'!N36="Pertambahan Panjang pegas A lebih kecil daripada pertambahan panjang pegas B",1,0)</f>
        <v>1</v>
      </c>
      <c r="J36">
        <f>IF('Form Responses 1'!O36="2 x 10^-2",1,0)</f>
        <v>0</v>
      </c>
      <c r="K36">
        <f>IF('Form Responses 1'!P36="16 cm",1,0)</f>
        <v>1</v>
      </c>
      <c r="L36">
        <f>IF('Form Responses 1'!Q36="10 N/m",1,0)</f>
        <v>1</v>
      </c>
      <c r="M36" s="10">
        <v>0</v>
      </c>
      <c r="N36">
        <f>IF('Form Responses 1'!S36="Tekanan titik A, B dan C sama besar",1,0)</f>
        <v>1</v>
      </c>
      <c r="O36">
        <f>IF('Form Responses 1'!T36="900 kg/m^3",1,0)</f>
        <v>1</v>
      </c>
      <c r="P36">
        <f>IF('Form Responses 1'!U36="2400 kg",1,0)</f>
        <v>1</v>
      </c>
      <c r="Q36">
        <f>IF('Form Responses 1'!V36="10 cm^3",1,0)</f>
        <v>0</v>
      </c>
      <c r="R36">
        <f>IF('Form Responses 1'!W36="0,2 √2  N/m",1,0)</f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0</v>
      </c>
      <c r="Z36">
        <v>1</v>
      </c>
      <c r="AA36">
        <v>1</v>
      </c>
      <c r="AB36" s="3">
        <v>19</v>
      </c>
      <c r="AC36" s="1">
        <v>12</v>
      </c>
      <c r="AD36">
        <f t="shared" si="0"/>
        <v>69</v>
      </c>
    </row>
    <row r="37" spans="1:30">
      <c r="A37" s="2">
        <v>44893.359339988427</v>
      </c>
      <c r="B37" s="7" t="s">
        <v>314</v>
      </c>
      <c r="C37">
        <f>IF('Form Responses 1'!H37="50 Nm berlawanan arah jarum jam",1,0)</f>
        <v>1</v>
      </c>
      <c r="D37">
        <f>IF('Form Responses 1'!I37="Momen Inersia: IA &gt; IB ; Momentum Sudut: LA &gt; LB",1,0)</f>
        <v>1</v>
      </c>
      <c r="E37">
        <f>IF('Form Responses 1'!J37="0,04 Kgm^2",1,0)</f>
        <v>0</v>
      </c>
      <c r="F37">
        <f>IF('Form Responses 1'!K37="10 N",1,0)</f>
        <v>1</v>
      </c>
      <c r="G37">
        <f>IF('Form Responses 1'!L37="5 m/s",1,0)</f>
        <v>1</v>
      </c>
      <c r="H37">
        <f>IF('Form Responses 1'!M37="1,6 dari A",1,0)</f>
        <v>1</v>
      </c>
      <c r="I37">
        <f>IF('Form Responses 1'!N37="Pertambahan Panjang pegas A lebih kecil daripada pertambahan panjang pegas B",1,0)</f>
        <v>1</v>
      </c>
      <c r="J37">
        <f>IF('Form Responses 1'!O37="2 x 10^-2",1,0)</f>
        <v>0</v>
      </c>
      <c r="K37">
        <f>IF('Form Responses 1'!P37="16 cm",1,0)</f>
        <v>0</v>
      </c>
      <c r="L37">
        <f>IF('Form Responses 1'!Q37="10 N/m",1,0)</f>
        <v>0</v>
      </c>
      <c r="M37" s="10">
        <v>0</v>
      </c>
      <c r="N37">
        <f>IF('Form Responses 1'!S37="Tekanan titik A, B dan C sama besar",1,0)</f>
        <v>1</v>
      </c>
      <c r="O37">
        <f>IF('Form Responses 1'!T37="900 kg/m^3",1,0)</f>
        <v>0</v>
      </c>
      <c r="P37">
        <f>IF('Form Responses 1'!U37="2400 kg",1,0)</f>
        <v>0</v>
      </c>
      <c r="Q37">
        <f>IF('Form Responses 1'!V37="10 cm^3",1,0)</f>
        <v>0</v>
      </c>
      <c r="R37">
        <f>IF('Form Responses 1'!W37="0,2 √2  N/m",1,0)</f>
        <v>1</v>
      </c>
      <c r="S37">
        <v>0</v>
      </c>
      <c r="T37">
        <v>0</v>
      </c>
      <c r="U37">
        <v>1</v>
      </c>
      <c r="V37">
        <v>0</v>
      </c>
      <c r="W37">
        <v>0</v>
      </c>
      <c r="X37">
        <v>1</v>
      </c>
      <c r="Y37">
        <v>0</v>
      </c>
      <c r="Z37">
        <v>0</v>
      </c>
      <c r="AA37">
        <v>1</v>
      </c>
      <c r="AB37" s="3">
        <v>11</v>
      </c>
      <c r="AC37" s="1">
        <v>9</v>
      </c>
      <c r="AD37">
        <f t="shared" si="0"/>
        <v>42</v>
      </c>
    </row>
    <row r="38" spans="1:30">
      <c r="A38" s="2">
        <v>44893.359494097225</v>
      </c>
      <c r="B38" s="7" t="s">
        <v>315</v>
      </c>
      <c r="C38">
        <f>IF('Form Responses 1'!H38="50 Nm berlawanan arah jarum jam",1,0)</f>
        <v>1</v>
      </c>
      <c r="D38">
        <f>IF('Form Responses 1'!I38="Momen Inersia: IA &gt; IB ; Momentum Sudut: LA &gt; LB",1,0)</f>
        <v>1</v>
      </c>
      <c r="E38">
        <f>IF('Form Responses 1'!J38="0,04 Kgm^2",1,0)</f>
        <v>1</v>
      </c>
      <c r="F38">
        <f>IF('Form Responses 1'!K38="10 N",1,0)</f>
        <v>1</v>
      </c>
      <c r="G38">
        <f>IF('Form Responses 1'!L38="5 m/s",1,0)</f>
        <v>1</v>
      </c>
      <c r="H38">
        <f>IF('Form Responses 1'!M38="1,6 dari A",1,0)</f>
        <v>1</v>
      </c>
      <c r="I38">
        <f>IF('Form Responses 1'!N38="Pertambahan Panjang pegas A lebih kecil daripada pertambahan panjang pegas B",1,0)</f>
        <v>1</v>
      </c>
      <c r="J38">
        <f>IF('Form Responses 1'!O38="2 x 10^-2",1,0)</f>
        <v>0</v>
      </c>
      <c r="K38">
        <f>IF('Form Responses 1'!P38="16 cm",1,0)</f>
        <v>1</v>
      </c>
      <c r="L38">
        <f>IF('Form Responses 1'!Q38="10 N/m",1,0)</f>
        <v>0</v>
      </c>
      <c r="M38" s="10">
        <v>0</v>
      </c>
      <c r="N38">
        <f>IF('Form Responses 1'!S38="Tekanan titik A, B dan C sama besar",1,0)</f>
        <v>1</v>
      </c>
      <c r="O38">
        <f>IF('Form Responses 1'!T38="900 kg/m^3",1,0)</f>
        <v>1</v>
      </c>
      <c r="P38">
        <f>IF('Form Responses 1'!U38="2400 kg",1,0)</f>
        <v>1</v>
      </c>
      <c r="Q38">
        <f>IF('Form Responses 1'!V38="10 cm^3",1,0)</f>
        <v>0</v>
      </c>
      <c r="R38">
        <f>IF('Form Responses 1'!W38="0,2 √2  N/m",1,0)</f>
        <v>0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0</v>
      </c>
      <c r="Z38">
        <v>1</v>
      </c>
      <c r="AA38">
        <v>1</v>
      </c>
      <c r="AB38" s="3">
        <v>19</v>
      </c>
      <c r="AC38" s="1">
        <v>10</v>
      </c>
      <c r="AD38">
        <f t="shared" si="0"/>
        <v>67</v>
      </c>
    </row>
    <row r="39" spans="1:30">
      <c r="A39" s="2">
        <v>44893.359499733793</v>
      </c>
      <c r="B39" s="7" t="s">
        <v>315</v>
      </c>
      <c r="C39">
        <f>IF('Form Responses 1'!H39="50 Nm berlawanan arah jarum jam",1,0)</f>
        <v>1</v>
      </c>
      <c r="D39">
        <f>IF('Form Responses 1'!I39="Momen Inersia: IA &gt; IB ; Momentum Sudut: LA &gt; LB",1,0)</f>
        <v>0</v>
      </c>
      <c r="E39">
        <f>IF('Form Responses 1'!J39="0,04 Kgm^2",1,0)</f>
        <v>0</v>
      </c>
      <c r="F39">
        <f>IF('Form Responses 1'!K39="10 N",1,0)</f>
        <v>1</v>
      </c>
      <c r="G39">
        <f>IF('Form Responses 1'!L39="5 m/s",1,0)</f>
        <v>1</v>
      </c>
      <c r="H39">
        <f>IF('Form Responses 1'!M39="1,6 dari A",1,0)</f>
        <v>1</v>
      </c>
      <c r="I39">
        <f>IF('Form Responses 1'!N39="Pertambahan Panjang pegas A lebih kecil daripada pertambahan panjang pegas B",1,0)</f>
        <v>1</v>
      </c>
      <c r="J39">
        <f>IF('Form Responses 1'!O39="2 x 10^-2",1,0)</f>
        <v>0</v>
      </c>
      <c r="K39">
        <f>IF('Form Responses 1'!P39="16 cm",1,0)</f>
        <v>1</v>
      </c>
      <c r="L39">
        <f>IF('Form Responses 1'!Q39="10 N/m",1,0)</f>
        <v>1</v>
      </c>
      <c r="M39" s="10">
        <v>1</v>
      </c>
      <c r="N39">
        <f>IF('Form Responses 1'!S39="Tekanan titik A, B dan C sama besar",1,0)</f>
        <v>1</v>
      </c>
      <c r="O39">
        <f>IF('Form Responses 1'!T39="900 kg/m^3",1,0)</f>
        <v>1</v>
      </c>
      <c r="P39">
        <f>IF('Form Responses 1'!U39="2400 kg",1,0)</f>
        <v>1</v>
      </c>
      <c r="Q39">
        <f>IF('Form Responses 1'!V39="10 cm^3",1,0)</f>
        <v>0</v>
      </c>
      <c r="R39">
        <f>IF('Form Responses 1'!W39="0,2 √2  N/m",1,0)</f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0</v>
      </c>
      <c r="Z39">
        <v>1</v>
      </c>
      <c r="AA39">
        <v>1</v>
      </c>
      <c r="AB39" s="3">
        <v>19</v>
      </c>
      <c r="AC39" s="1">
        <v>15</v>
      </c>
      <c r="AD39">
        <f t="shared" si="0"/>
        <v>72</v>
      </c>
    </row>
    <row r="40" spans="1:30">
      <c r="A40" s="2">
        <v>44893.359532430557</v>
      </c>
      <c r="B40" s="7" t="s">
        <v>314</v>
      </c>
      <c r="C40">
        <f>IF('Form Responses 1'!H40="50 Nm berlawanan arah jarum jam",1,0)</f>
        <v>1</v>
      </c>
      <c r="D40">
        <f>IF('Form Responses 1'!I40="Momen Inersia: IA &gt; IB ; Momentum Sudut: LA &gt; LB",1,0)</f>
        <v>1</v>
      </c>
      <c r="E40">
        <f>IF('Form Responses 1'!J40="0,04 Kgm^2",1,0)</f>
        <v>1</v>
      </c>
      <c r="F40">
        <f>IF('Form Responses 1'!K40="10 N",1,0)</f>
        <v>1</v>
      </c>
      <c r="G40">
        <f>IF('Form Responses 1'!L40="5 m/s",1,0)</f>
        <v>1</v>
      </c>
      <c r="H40">
        <f>IF('Form Responses 1'!M40="1,6 dari A",1,0)</f>
        <v>1</v>
      </c>
      <c r="I40">
        <f>IF('Form Responses 1'!N40="Pertambahan Panjang pegas A lebih kecil daripada pertambahan panjang pegas B",1,0)</f>
        <v>1</v>
      </c>
      <c r="J40">
        <f>IF('Form Responses 1'!O40="2 x 10^-2",1,0)</f>
        <v>0</v>
      </c>
      <c r="K40">
        <f>IF('Form Responses 1'!P40="16 cm",1,0)</f>
        <v>1</v>
      </c>
      <c r="L40">
        <f>IF('Form Responses 1'!Q40="10 N/m",1,0)</f>
        <v>1</v>
      </c>
      <c r="M40" s="10">
        <v>1</v>
      </c>
      <c r="N40">
        <f>IF('Form Responses 1'!S40="Tekanan titik A, B dan C sama besar",1,0)</f>
        <v>1</v>
      </c>
      <c r="O40">
        <f>IF('Form Responses 1'!T40="900 kg/m^3",1,0)</f>
        <v>1</v>
      </c>
      <c r="P40">
        <f>IF('Form Responses 1'!U40="2400 kg",1,0)</f>
        <v>0</v>
      </c>
      <c r="Q40">
        <f>IF('Form Responses 1'!V40="10 cm^3",1,0)</f>
        <v>1</v>
      </c>
      <c r="R40">
        <f>IF('Form Responses 1'!W40="0,2 √2  N/m",1,0)</f>
        <v>1</v>
      </c>
      <c r="S40">
        <v>1</v>
      </c>
      <c r="T40">
        <v>0</v>
      </c>
      <c r="U40">
        <v>1</v>
      </c>
      <c r="V40">
        <v>1</v>
      </c>
      <c r="W40">
        <v>1</v>
      </c>
      <c r="X40">
        <v>1</v>
      </c>
      <c r="Y40">
        <v>0</v>
      </c>
      <c r="Z40">
        <v>1</v>
      </c>
      <c r="AA40">
        <v>1</v>
      </c>
      <c r="AB40" s="3">
        <v>21</v>
      </c>
      <c r="AC40" s="1">
        <v>13</v>
      </c>
      <c r="AD40">
        <f t="shared" si="0"/>
        <v>76</v>
      </c>
    </row>
    <row r="41" spans="1:30">
      <c r="A41" s="2">
        <v>44893.359574340277</v>
      </c>
      <c r="B41" s="7" t="s">
        <v>315</v>
      </c>
      <c r="C41">
        <f>IF('Form Responses 1'!H41="50 Nm berlawanan arah jarum jam",1,0)</f>
        <v>1</v>
      </c>
      <c r="D41">
        <f>IF('Form Responses 1'!I41="Momen Inersia: IA &gt; IB ; Momentum Sudut: LA &gt; LB",1,0)</f>
        <v>1</v>
      </c>
      <c r="E41">
        <f>IF('Form Responses 1'!J41="0,04 Kgm^2",1,0)</f>
        <v>1</v>
      </c>
      <c r="F41">
        <f>IF('Form Responses 1'!K41="10 N",1,0)</f>
        <v>1</v>
      </c>
      <c r="G41">
        <f>IF('Form Responses 1'!L41="5 m/s",1,0)</f>
        <v>1</v>
      </c>
      <c r="H41">
        <f>IF('Form Responses 1'!M41="1,6 dari A",1,0)</f>
        <v>1</v>
      </c>
      <c r="I41">
        <f>IF('Form Responses 1'!N41="Pertambahan Panjang pegas A lebih kecil daripada pertambahan panjang pegas B",1,0)</f>
        <v>1</v>
      </c>
      <c r="J41">
        <f>IF('Form Responses 1'!O41="2 x 10^-2",1,0)</f>
        <v>1</v>
      </c>
      <c r="K41">
        <f>IF('Form Responses 1'!P41="16 cm",1,0)</f>
        <v>1</v>
      </c>
      <c r="L41">
        <f>IF('Form Responses 1'!Q41="10 N/m",1,0)</f>
        <v>0</v>
      </c>
      <c r="M41" s="10">
        <v>0</v>
      </c>
      <c r="N41">
        <f>IF('Form Responses 1'!S41="Tekanan titik A, B dan C sama besar",1,0)</f>
        <v>1</v>
      </c>
      <c r="O41">
        <f>IF('Form Responses 1'!T41="900 kg/m^3",1,0)</f>
        <v>1</v>
      </c>
      <c r="P41">
        <f>IF('Form Responses 1'!U41="2400 kg",1,0)</f>
        <v>1</v>
      </c>
      <c r="Q41">
        <f>IF('Form Responses 1'!V41="10 cm^3",1,0)</f>
        <v>0</v>
      </c>
      <c r="R41">
        <f>IF('Form Responses 1'!W41="0,2 √2  N/m",1,0)</f>
        <v>0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0</v>
      </c>
      <c r="Z41">
        <v>1</v>
      </c>
      <c r="AA41">
        <v>1</v>
      </c>
      <c r="AB41" s="3">
        <v>19</v>
      </c>
      <c r="AC41" s="1">
        <v>12</v>
      </c>
      <c r="AD41">
        <f t="shared" si="0"/>
        <v>69</v>
      </c>
    </row>
    <row r="42" spans="1:30">
      <c r="A42" s="2">
        <v>44893.359695127314</v>
      </c>
      <c r="B42" s="7" t="s">
        <v>315</v>
      </c>
      <c r="C42">
        <f>IF('Form Responses 1'!H42="50 Nm berlawanan arah jarum jam",1,0)</f>
        <v>1</v>
      </c>
      <c r="D42">
        <f>IF('Form Responses 1'!I42="Momen Inersia: IA &gt; IB ; Momentum Sudut: LA &gt; LB",1,0)</f>
        <v>1</v>
      </c>
      <c r="E42">
        <f>IF('Form Responses 1'!J42="0,04 Kgm^2",1,0)</f>
        <v>1</v>
      </c>
      <c r="F42">
        <f>IF('Form Responses 1'!K42="10 N",1,0)</f>
        <v>1</v>
      </c>
      <c r="G42">
        <f>IF('Form Responses 1'!L42="5 m/s",1,0)</f>
        <v>1</v>
      </c>
      <c r="H42">
        <f>IF('Form Responses 1'!M42="1,6 dari A",1,0)</f>
        <v>1</v>
      </c>
      <c r="I42">
        <f>IF('Form Responses 1'!N42="Pertambahan Panjang pegas A lebih kecil daripada pertambahan panjang pegas B",1,0)</f>
        <v>1</v>
      </c>
      <c r="J42">
        <f>IF('Form Responses 1'!O42="2 x 10^-2",1,0)</f>
        <v>0</v>
      </c>
      <c r="K42">
        <f>IF('Form Responses 1'!P42="16 cm",1,0)</f>
        <v>1</v>
      </c>
      <c r="L42">
        <f>IF('Form Responses 1'!Q42="10 N/m",1,0)</f>
        <v>0</v>
      </c>
      <c r="M42" s="10">
        <v>0</v>
      </c>
      <c r="N42">
        <f>IF('Form Responses 1'!S42="Tekanan titik A, B dan C sama besar",1,0)</f>
        <v>1</v>
      </c>
      <c r="O42">
        <f>IF('Form Responses 1'!T42="900 kg/m^3",1,0)</f>
        <v>1</v>
      </c>
      <c r="P42">
        <f>IF('Form Responses 1'!U42="2400 kg",1,0)</f>
        <v>1</v>
      </c>
      <c r="Q42">
        <f>IF('Form Responses 1'!V42="10 cm^3",1,0)</f>
        <v>0</v>
      </c>
      <c r="R42">
        <f>IF('Form Responses 1'!W42="0,2 √2  N/m",1,0)</f>
        <v>0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0</v>
      </c>
      <c r="Z42">
        <v>1</v>
      </c>
      <c r="AA42">
        <v>1</v>
      </c>
      <c r="AB42" s="3">
        <v>19</v>
      </c>
      <c r="AC42" s="1">
        <v>7</v>
      </c>
      <c r="AD42">
        <f t="shared" si="0"/>
        <v>64</v>
      </c>
    </row>
    <row r="43" spans="1:30">
      <c r="A43" s="2">
        <v>44893.359718020831</v>
      </c>
      <c r="B43" s="7" t="s">
        <v>315</v>
      </c>
      <c r="C43">
        <f>IF('Form Responses 1'!H43="50 Nm berlawanan arah jarum jam",1,0)</f>
        <v>0</v>
      </c>
      <c r="D43">
        <f>IF('Form Responses 1'!I43="Momen Inersia: IA &gt; IB ; Momentum Sudut: LA &gt; LB",1,0)</f>
        <v>0</v>
      </c>
      <c r="E43">
        <f>IF('Form Responses 1'!J43="0,04 Kgm^2",1,0)</f>
        <v>1</v>
      </c>
      <c r="F43">
        <f>IF('Form Responses 1'!K43="10 N",1,0)</f>
        <v>1</v>
      </c>
      <c r="G43">
        <f>IF('Form Responses 1'!L43="5 m/s",1,0)</f>
        <v>1</v>
      </c>
      <c r="H43">
        <f>IF('Form Responses 1'!M43="1,6 dari A",1,0)</f>
        <v>0</v>
      </c>
      <c r="I43">
        <f>IF('Form Responses 1'!N43="Pertambahan Panjang pegas A lebih kecil daripada pertambahan panjang pegas B",1,0)</f>
        <v>0</v>
      </c>
      <c r="J43">
        <f>IF('Form Responses 1'!O43="2 x 10^-2",1,0)</f>
        <v>0</v>
      </c>
      <c r="K43">
        <f>IF('Form Responses 1'!P43="16 cm",1,0)</f>
        <v>0</v>
      </c>
      <c r="L43">
        <f>IF('Form Responses 1'!Q43="10 N/m",1,0)</f>
        <v>1</v>
      </c>
      <c r="M43" s="10">
        <v>0</v>
      </c>
      <c r="N43">
        <f>IF('Form Responses 1'!S43="Tekanan titik A, B dan C sama besar",1,0)</f>
        <v>1</v>
      </c>
      <c r="O43">
        <f>IF('Form Responses 1'!T43="900 kg/m^3",1,0)</f>
        <v>1</v>
      </c>
      <c r="P43">
        <f>IF('Form Responses 1'!U43="2400 kg",1,0)</f>
        <v>0</v>
      </c>
      <c r="Q43">
        <f>IF('Form Responses 1'!V43="10 cm^3",1,0)</f>
        <v>0</v>
      </c>
      <c r="R43">
        <f>IF('Form Responses 1'!W43="0,2 √2  N/m",1,0)</f>
        <v>0</v>
      </c>
      <c r="S43">
        <v>0</v>
      </c>
      <c r="T43">
        <v>1</v>
      </c>
      <c r="U43">
        <v>0</v>
      </c>
      <c r="V43">
        <v>1</v>
      </c>
      <c r="W43">
        <v>1</v>
      </c>
      <c r="X43">
        <v>0</v>
      </c>
      <c r="Y43">
        <v>0</v>
      </c>
      <c r="Z43">
        <v>1</v>
      </c>
      <c r="AA43">
        <v>0</v>
      </c>
      <c r="AB43" s="3">
        <v>10</v>
      </c>
      <c r="AC43" s="1">
        <v>14</v>
      </c>
      <c r="AD43">
        <f t="shared" si="0"/>
        <v>44</v>
      </c>
    </row>
    <row r="44" spans="1:30">
      <c r="A44" s="2">
        <v>44893.359736238424</v>
      </c>
      <c r="B44" s="7" t="s">
        <v>315</v>
      </c>
      <c r="C44">
        <f>IF('Form Responses 1'!H44="50 Nm berlawanan arah jarum jam",1,0)</f>
        <v>1</v>
      </c>
      <c r="D44">
        <f>IF('Form Responses 1'!I44="Momen Inersia: IA &gt; IB ; Momentum Sudut: LA &gt; LB",1,0)</f>
        <v>1</v>
      </c>
      <c r="E44">
        <f>IF('Form Responses 1'!J44="0,04 Kgm^2",1,0)</f>
        <v>0</v>
      </c>
      <c r="F44">
        <f>IF('Form Responses 1'!K44="10 N",1,0)</f>
        <v>1</v>
      </c>
      <c r="G44">
        <f>IF('Form Responses 1'!L44="5 m/s",1,0)</f>
        <v>1</v>
      </c>
      <c r="H44">
        <f>IF('Form Responses 1'!M44="1,6 dari A",1,0)</f>
        <v>1</v>
      </c>
      <c r="I44">
        <f>IF('Form Responses 1'!N44="Pertambahan Panjang pegas A lebih kecil daripada pertambahan panjang pegas B",1,0)</f>
        <v>1</v>
      </c>
      <c r="J44">
        <f>IF('Form Responses 1'!O44="2 x 10^-2",1,0)</f>
        <v>0</v>
      </c>
      <c r="K44">
        <f>IF('Form Responses 1'!P44="16 cm",1,0)</f>
        <v>1</v>
      </c>
      <c r="L44">
        <f>IF('Form Responses 1'!Q44="10 N/m",1,0)</f>
        <v>0</v>
      </c>
      <c r="M44" s="10">
        <v>0</v>
      </c>
      <c r="N44">
        <f>IF('Form Responses 1'!S44="Tekanan titik A, B dan C sama besar",1,0)</f>
        <v>1</v>
      </c>
      <c r="O44">
        <f>IF('Form Responses 1'!T44="900 kg/m^3",1,0)</f>
        <v>1</v>
      </c>
      <c r="P44">
        <f>IF('Form Responses 1'!U44="2400 kg",1,0)</f>
        <v>1</v>
      </c>
      <c r="Q44">
        <f>IF('Form Responses 1'!V44="10 cm^3",1,0)</f>
        <v>0</v>
      </c>
      <c r="R44">
        <f>IF('Form Responses 1'!W44="0,2 √2  N/m",1,0)</f>
        <v>0</v>
      </c>
      <c r="S44">
        <v>0</v>
      </c>
      <c r="T44">
        <v>1</v>
      </c>
      <c r="U44">
        <v>1</v>
      </c>
      <c r="V44">
        <v>1</v>
      </c>
      <c r="W44">
        <v>1</v>
      </c>
      <c r="X44">
        <v>1</v>
      </c>
      <c r="Y44">
        <v>0</v>
      </c>
      <c r="Z44">
        <v>1</v>
      </c>
      <c r="AA44">
        <v>1</v>
      </c>
      <c r="AB44" s="3">
        <v>17</v>
      </c>
      <c r="AC44" s="1">
        <v>13</v>
      </c>
      <c r="AD44">
        <f t="shared" si="0"/>
        <v>64</v>
      </c>
    </row>
    <row r="45" spans="1:30">
      <c r="A45" s="2">
        <v>44893.359738425926</v>
      </c>
      <c r="B45" s="7" t="s">
        <v>315</v>
      </c>
      <c r="C45">
        <f>IF('Form Responses 1'!H45="50 Nm berlawanan arah jarum jam",1,0)</f>
        <v>1</v>
      </c>
      <c r="D45">
        <f>IF('Form Responses 1'!I45="Momen Inersia: IA &gt; IB ; Momentum Sudut: LA &gt; LB",1,0)</f>
        <v>1</v>
      </c>
      <c r="E45">
        <f>IF('Form Responses 1'!J45="0,04 Kgm^2",1,0)</f>
        <v>1</v>
      </c>
      <c r="F45">
        <f>IF('Form Responses 1'!K45="10 N",1,0)</f>
        <v>1</v>
      </c>
      <c r="G45">
        <f>IF('Form Responses 1'!L45="5 m/s",1,0)</f>
        <v>1</v>
      </c>
      <c r="H45">
        <f>IF('Form Responses 1'!M45="1,6 dari A",1,0)</f>
        <v>1</v>
      </c>
      <c r="I45">
        <f>IF('Form Responses 1'!N45="Pertambahan Panjang pegas A lebih kecil daripada pertambahan panjang pegas B",1,0)</f>
        <v>1</v>
      </c>
      <c r="J45">
        <f>IF('Form Responses 1'!O45="2 x 10^-2",1,0)</f>
        <v>0</v>
      </c>
      <c r="K45">
        <f>IF('Form Responses 1'!P45="16 cm",1,0)</f>
        <v>1</v>
      </c>
      <c r="L45">
        <f>IF('Form Responses 1'!Q45="10 N/m",1,0)</f>
        <v>0</v>
      </c>
      <c r="M45" s="10">
        <v>0</v>
      </c>
      <c r="N45">
        <f>IF('Form Responses 1'!S45="Tekanan titik A, B dan C sama besar",1,0)</f>
        <v>1</v>
      </c>
      <c r="O45">
        <f>IF('Form Responses 1'!T45="900 kg/m^3",1,0)</f>
        <v>1</v>
      </c>
      <c r="P45">
        <f>IF('Form Responses 1'!U45="2400 kg",1,0)</f>
        <v>1</v>
      </c>
      <c r="Q45">
        <f>IF('Form Responses 1'!V45="10 cm^3",1,0)</f>
        <v>0</v>
      </c>
      <c r="R45">
        <f>IF('Form Responses 1'!W45="0,2 √2  N/m",1,0)</f>
        <v>0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0</v>
      </c>
      <c r="Z45">
        <v>1</v>
      </c>
      <c r="AA45">
        <v>1</v>
      </c>
      <c r="AB45" s="3">
        <v>19</v>
      </c>
      <c r="AC45" s="1">
        <v>13</v>
      </c>
      <c r="AD45">
        <f t="shared" si="0"/>
        <v>70</v>
      </c>
    </row>
    <row r="46" spans="1:30">
      <c r="A46" s="2">
        <v>44893.359984409719</v>
      </c>
      <c r="B46" s="7" t="s">
        <v>315</v>
      </c>
      <c r="C46">
        <f>IF('Form Responses 1'!H46="50 Nm berlawanan arah jarum jam",1,0)</f>
        <v>1</v>
      </c>
      <c r="D46">
        <f>IF('Form Responses 1'!I46="Momen Inersia: IA &gt; IB ; Momentum Sudut: LA &gt; LB",1,0)</f>
        <v>1</v>
      </c>
      <c r="E46">
        <f>IF('Form Responses 1'!J46="0,04 Kgm^2",1,0)</f>
        <v>0</v>
      </c>
      <c r="F46">
        <f>IF('Form Responses 1'!K46="10 N",1,0)</f>
        <v>1</v>
      </c>
      <c r="G46">
        <f>IF('Form Responses 1'!L46="5 m/s",1,0)</f>
        <v>1</v>
      </c>
      <c r="H46">
        <f>IF('Form Responses 1'!M46="1,6 dari A",1,0)</f>
        <v>1</v>
      </c>
      <c r="I46">
        <f>IF('Form Responses 1'!N46="Pertambahan Panjang pegas A lebih kecil daripada pertambahan panjang pegas B",1,0)</f>
        <v>1</v>
      </c>
      <c r="J46">
        <f>IF('Form Responses 1'!O46="2 x 10^-2",1,0)</f>
        <v>0</v>
      </c>
      <c r="K46">
        <f>IF('Form Responses 1'!P46="16 cm",1,0)</f>
        <v>1</v>
      </c>
      <c r="L46">
        <f>IF('Form Responses 1'!Q46="10 N/m",1,0)</f>
        <v>0</v>
      </c>
      <c r="M46" s="10">
        <v>0</v>
      </c>
      <c r="N46">
        <f>IF('Form Responses 1'!S46="Tekanan titik A, B dan C sama besar",1,0)</f>
        <v>1</v>
      </c>
      <c r="O46">
        <f>IF('Form Responses 1'!T46="900 kg/m^3",1,0)</f>
        <v>1</v>
      </c>
      <c r="P46">
        <f>IF('Form Responses 1'!U46="2400 kg",1,0)</f>
        <v>1</v>
      </c>
      <c r="Q46">
        <f>IF('Form Responses 1'!V46="10 cm^3",1,0)</f>
        <v>0</v>
      </c>
      <c r="R46">
        <f>IF('Form Responses 1'!W46="0,2 √2  N/m",1,0)</f>
        <v>0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0</v>
      </c>
      <c r="Z46">
        <v>1</v>
      </c>
      <c r="AA46">
        <v>1</v>
      </c>
      <c r="AB46" s="3">
        <v>18</v>
      </c>
      <c r="AC46" s="1">
        <v>6</v>
      </c>
      <c r="AD46">
        <f t="shared" si="0"/>
        <v>60</v>
      </c>
    </row>
    <row r="47" spans="1:30">
      <c r="A47" s="2">
        <v>44893.360128275468</v>
      </c>
      <c r="B47" s="7" t="s">
        <v>315</v>
      </c>
      <c r="C47">
        <f>IF('Form Responses 1'!H47="50 Nm berlawanan arah jarum jam",1,0)</f>
        <v>0</v>
      </c>
      <c r="D47">
        <f>IF('Form Responses 1'!I47="Momen Inersia: IA &gt; IB ; Momentum Sudut: LA &gt; LB",1,0)</f>
        <v>0</v>
      </c>
      <c r="E47">
        <f>IF('Form Responses 1'!J47="0,04 Kgm^2",1,0)</f>
        <v>1</v>
      </c>
      <c r="F47">
        <f>IF('Form Responses 1'!K47="10 N",1,0)</f>
        <v>1</v>
      </c>
      <c r="G47">
        <f>IF('Form Responses 1'!L47="5 m/s",1,0)</f>
        <v>1</v>
      </c>
      <c r="H47">
        <f>IF('Form Responses 1'!M47="1,6 dari A",1,0)</f>
        <v>1</v>
      </c>
      <c r="I47">
        <f>IF('Form Responses 1'!N47="Pertambahan Panjang pegas A lebih kecil daripada pertambahan panjang pegas B",1,0)</f>
        <v>1</v>
      </c>
      <c r="J47">
        <f>IF('Form Responses 1'!O47="2 x 10^-2",1,0)</f>
        <v>0</v>
      </c>
      <c r="K47">
        <f>IF('Form Responses 1'!P47="16 cm",1,0)</f>
        <v>1</v>
      </c>
      <c r="L47">
        <f>IF('Form Responses 1'!Q47="10 N/m",1,0)</f>
        <v>1</v>
      </c>
      <c r="M47" s="10">
        <v>1</v>
      </c>
      <c r="N47">
        <f>IF('Form Responses 1'!S47="Tekanan titik A, B dan C sama besar",1,0)</f>
        <v>1</v>
      </c>
      <c r="O47">
        <f>IF('Form Responses 1'!T47="900 kg/m^3",1,0)</f>
        <v>1</v>
      </c>
      <c r="P47">
        <f>IF('Form Responses 1'!U47="2400 kg",1,0)</f>
        <v>1</v>
      </c>
      <c r="Q47">
        <f>IF('Form Responses 1'!V47="10 cm^3",1,0)</f>
        <v>0</v>
      </c>
      <c r="R47">
        <f>IF('Form Responses 1'!W47="0,2 √2  N/m",1,0)</f>
        <v>0</v>
      </c>
      <c r="S47">
        <v>1</v>
      </c>
      <c r="T47">
        <v>0</v>
      </c>
      <c r="U47">
        <v>1</v>
      </c>
      <c r="V47">
        <v>1</v>
      </c>
      <c r="W47">
        <v>1</v>
      </c>
      <c r="X47">
        <v>1</v>
      </c>
      <c r="Y47">
        <v>0</v>
      </c>
      <c r="Z47">
        <v>1</v>
      </c>
      <c r="AA47">
        <v>1</v>
      </c>
      <c r="AB47" s="3">
        <v>19</v>
      </c>
      <c r="AC47" s="1">
        <v>15</v>
      </c>
      <c r="AD47">
        <f t="shared" si="0"/>
        <v>72</v>
      </c>
    </row>
    <row r="48" spans="1:30">
      <c r="A48" s="2">
        <v>44893.360148460648</v>
      </c>
      <c r="B48" s="7" t="s">
        <v>315</v>
      </c>
      <c r="C48">
        <f>IF('Form Responses 1'!H48="50 Nm berlawanan arah jarum jam",1,0)</f>
        <v>1</v>
      </c>
      <c r="D48">
        <f>IF('Form Responses 1'!I48="Momen Inersia: IA &gt; IB ; Momentum Sudut: LA &gt; LB",1,0)</f>
        <v>1</v>
      </c>
      <c r="E48">
        <f>IF('Form Responses 1'!J48="0,04 Kgm^2",1,0)</f>
        <v>0</v>
      </c>
      <c r="F48">
        <f>IF('Form Responses 1'!K48="10 N",1,0)</f>
        <v>1</v>
      </c>
      <c r="G48">
        <f>IF('Form Responses 1'!L48="5 m/s",1,0)</f>
        <v>0</v>
      </c>
      <c r="H48">
        <f>IF('Form Responses 1'!M48="1,6 dari A",1,0)</f>
        <v>1</v>
      </c>
      <c r="I48">
        <f>IF('Form Responses 1'!N48="Pertambahan Panjang pegas A lebih kecil daripada pertambahan panjang pegas B",1,0)</f>
        <v>0</v>
      </c>
      <c r="J48">
        <f>IF('Form Responses 1'!O48="2 x 10^-2",1,0)</f>
        <v>0</v>
      </c>
      <c r="K48">
        <f>IF('Form Responses 1'!P48="16 cm",1,0)</f>
        <v>1</v>
      </c>
      <c r="L48">
        <f>IF('Form Responses 1'!Q48="10 N/m",1,0)</f>
        <v>0</v>
      </c>
      <c r="M48" s="10">
        <v>0</v>
      </c>
      <c r="N48">
        <f>IF('Form Responses 1'!S48="Tekanan titik A, B dan C sama besar",1,0)</f>
        <v>1</v>
      </c>
      <c r="O48">
        <f>IF('Form Responses 1'!T48="900 kg/m^3",1,0)</f>
        <v>1</v>
      </c>
      <c r="P48">
        <f>IF('Form Responses 1'!U48="2400 kg",1,0)</f>
        <v>1</v>
      </c>
      <c r="Q48">
        <f>IF('Form Responses 1'!V48="10 cm^3",1,0)</f>
        <v>0</v>
      </c>
      <c r="R48">
        <f>IF('Form Responses 1'!W48="0,2 √2  N/m",1,0)</f>
        <v>0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0</v>
      </c>
      <c r="Z48">
        <v>1</v>
      </c>
      <c r="AA48">
        <v>1</v>
      </c>
      <c r="AB48" s="3">
        <v>17</v>
      </c>
      <c r="AC48" s="1">
        <v>12</v>
      </c>
      <c r="AD48">
        <f t="shared" si="0"/>
        <v>63</v>
      </c>
    </row>
    <row r="49" spans="1:30">
      <c r="A49" s="2">
        <v>44893.360207349542</v>
      </c>
      <c r="B49" s="7" t="s">
        <v>315</v>
      </c>
      <c r="C49">
        <f>IF('Form Responses 1'!H49="50 Nm berlawanan arah jarum jam",1,0)</f>
        <v>1</v>
      </c>
      <c r="D49">
        <f>IF('Form Responses 1'!I49="Momen Inersia: IA &gt; IB ; Momentum Sudut: LA &gt; LB",1,0)</f>
        <v>1</v>
      </c>
      <c r="E49">
        <f>IF('Form Responses 1'!J49="0,04 Kgm^2",1,0)</f>
        <v>1</v>
      </c>
      <c r="F49">
        <f>IF('Form Responses 1'!K49="10 N",1,0)</f>
        <v>0</v>
      </c>
      <c r="G49">
        <f>IF('Form Responses 1'!L49="5 m/s",1,0)</f>
        <v>0</v>
      </c>
      <c r="H49">
        <f>IF('Form Responses 1'!M49="1,6 dari A",1,0)</f>
        <v>1</v>
      </c>
      <c r="I49">
        <f>IF('Form Responses 1'!N49="Pertambahan Panjang pegas A lebih kecil daripada pertambahan panjang pegas B",1,0)</f>
        <v>1</v>
      </c>
      <c r="J49">
        <f>IF('Form Responses 1'!O49="2 x 10^-2",1,0)</f>
        <v>0</v>
      </c>
      <c r="K49">
        <f>IF('Form Responses 1'!P49="16 cm",1,0)</f>
        <v>1</v>
      </c>
      <c r="L49">
        <f>IF('Form Responses 1'!Q49="10 N/m",1,0)</f>
        <v>0</v>
      </c>
      <c r="M49" s="10">
        <v>0</v>
      </c>
      <c r="N49">
        <f>IF('Form Responses 1'!S49="Tekanan titik A, B dan C sama besar",1,0)</f>
        <v>1</v>
      </c>
      <c r="O49">
        <f>IF('Form Responses 1'!T49="900 kg/m^3",1,0)</f>
        <v>1</v>
      </c>
      <c r="P49">
        <f>IF('Form Responses 1'!U49="2400 kg",1,0)</f>
        <v>1</v>
      </c>
      <c r="Q49">
        <f>IF('Form Responses 1'!V49="10 cm^3",1,0)</f>
        <v>0</v>
      </c>
      <c r="R49">
        <f>IF('Form Responses 1'!W49="0,2 √2  N/m",1,0)</f>
        <v>0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0</v>
      </c>
      <c r="Z49">
        <v>1</v>
      </c>
      <c r="AA49">
        <v>1</v>
      </c>
      <c r="AB49" s="3">
        <v>17</v>
      </c>
      <c r="AC49" s="1">
        <v>11</v>
      </c>
      <c r="AD49">
        <f t="shared" si="0"/>
        <v>62</v>
      </c>
    </row>
    <row r="50" spans="1:30">
      <c r="A50" s="2">
        <v>44893.360231932871</v>
      </c>
      <c r="B50" s="7" t="s">
        <v>315</v>
      </c>
      <c r="C50">
        <f>IF('Form Responses 1'!H50="50 Nm berlawanan arah jarum jam",1,0)</f>
        <v>0</v>
      </c>
      <c r="D50">
        <f>IF('Form Responses 1'!I50="Momen Inersia: IA &gt; IB ; Momentum Sudut: LA &gt; LB",1,0)</f>
        <v>0</v>
      </c>
      <c r="E50">
        <f>IF('Form Responses 1'!J50="0,04 Kgm^2",1,0)</f>
        <v>0</v>
      </c>
      <c r="F50">
        <f>IF('Form Responses 1'!K50="10 N",1,0)</f>
        <v>0</v>
      </c>
      <c r="G50">
        <f>IF('Form Responses 1'!L50="5 m/s",1,0)</f>
        <v>1</v>
      </c>
      <c r="H50">
        <f>IF('Form Responses 1'!M50="1,6 dari A",1,0)</f>
        <v>1</v>
      </c>
      <c r="I50">
        <f>IF('Form Responses 1'!N50="Pertambahan Panjang pegas A lebih kecil daripada pertambahan panjang pegas B",1,0)</f>
        <v>1</v>
      </c>
      <c r="J50">
        <f>IF('Form Responses 1'!O50="2 x 10^-2",1,0)</f>
        <v>0</v>
      </c>
      <c r="K50">
        <f>IF('Form Responses 1'!P50="16 cm",1,0)</f>
        <v>1</v>
      </c>
      <c r="L50">
        <f>IF('Form Responses 1'!Q50="10 N/m",1,0)</f>
        <v>1</v>
      </c>
      <c r="M50" s="10">
        <v>1</v>
      </c>
      <c r="N50">
        <f>IF('Form Responses 1'!S50="Tekanan titik A, B dan C sama besar",1,0)</f>
        <v>0</v>
      </c>
      <c r="O50">
        <f>IF('Form Responses 1'!T50="900 kg/m^3",1,0)</f>
        <v>1</v>
      </c>
      <c r="P50">
        <f>IF('Form Responses 1'!U50="2400 kg",1,0)</f>
        <v>0</v>
      </c>
      <c r="Q50">
        <f>IF('Form Responses 1'!V50="10 cm^3",1,0)</f>
        <v>0</v>
      </c>
      <c r="R50">
        <f>IF('Form Responses 1'!W50="0,2 √2  N/m",1,0)</f>
        <v>1</v>
      </c>
      <c r="S50">
        <v>1</v>
      </c>
      <c r="T50">
        <v>0</v>
      </c>
      <c r="U50">
        <v>1</v>
      </c>
      <c r="V50">
        <v>1</v>
      </c>
      <c r="W50">
        <v>1</v>
      </c>
      <c r="X50">
        <v>1</v>
      </c>
      <c r="Y50">
        <v>0</v>
      </c>
      <c r="Z50">
        <v>1</v>
      </c>
      <c r="AA50">
        <v>1</v>
      </c>
      <c r="AB50" s="3">
        <v>17</v>
      </c>
      <c r="AC50" s="1">
        <v>18</v>
      </c>
      <c r="AD50">
        <f t="shared" si="0"/>
        <v>69</v>
      </c>
    </row>
    <row r="51" spans="1:30">
      <c r="A51" s="2">
        <v>44893.360235682871</v>
      </c>
      <c r="B51" s="7" t="s">
        <v>315</v>
      </c>
      <c r="C51">
        <f>IF('Form Responses 1'!H51="50 Nm berlawanan arah jarum jam",1,0)</f>
        <v>1</v>
      </c>
      <c r="D51">
        <f>IF('Form Responses 1'!I51="Momen Inersia: IA &gt; IB ; Momentum Sudut: LA &gt; LB",1,0)</f>
        <v>1</v>
      </c>
      <c r="E51">
        <f>IF('Form Responses 1'!J51="0,04 Kgm^2",1,0)</f>
        <v>1</v>
      </c>
      <c r="F51">
        <f>IF('Form Responses 1'!K51="10 N",1,0)</f>
        <v>1</v>
      </c>
      <c r="G51">
        <f>IF('Form Responses 1'!L51="5 m/s",1,0)</f>
        <v>1</v>
      </c>
      <c r="H51">
        <f>IF('Form Responses 1'!M51="1,6 dari A",1,0)</f>
        <v>1</v>
      </c>
      <c r="I51">
        <f>IF('Form Responses 1'!N51="Pertambahan Panjang pegas A lebih kecil daripada pertambahan panjang pegas B",1,0)</f>
        <v>1</v>
      </c>
      <c r="J51">
        <f>IF('Form Responses 1'!O51="2 x 10^-2",1,0)</f>
        <v>0</v>
      </c>
      <c r="K51">
        <f>IF('Form Responses 1'!P51="16 cm",1,0)</f>
        <v>1</v>
      </c>
      <c r="L51">
        <f>IF('Form Responses 1'!Q51="10 N/m",1,0)</f>
        <v>0</v>
      </c>
      <c r="M51" s="10">
        <v>0</v>
      </c>
      <c r="N51">
        <f>IF('Form Responses 1'!S51="Tekanan titik A, B dan C sama besar",1,0)</f>
        <v>1</v>
      </c>
      <c r="O51">
        <f>IF('Form Responses 1'!T51="900 kg/m^3",1,0)</f>
        <v>1</v>
      </c>
      <c r="P51">
        <f>IF('Form Responses 1'!U51="2400 kg",1,0)</f>
        <v>1</v>
      </c>
      <c r="Q51">
        <f>IF('Form Responses 1'!V51="10 cm^3",1,0)</f>
        <v>0</v>
      </c>
      <c r="R51">
        <f>IF('Form Responses 1'!W51="0,2 √2  N/m",1,0)</f>
        <v>0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1</v>
      </c>
      <c r="AA51">
        <v>1</v>
      </c>
      <c r="AB51" s="3">
        <v>19</v>
      </c>
      <c r="AC51" s="1">
        <v>11</v>
      </c>
      <c r="AD51">
        <f t="shared" si="0"/>
        <v>68</v>
      </c>
    </row>
    <row r="52" spans="1:30">
      <c r="A52" s="2">
        <v>44893.360237199071</v>
      </c>
      <c r="B52" s="7" t="s">
        <v>314</v>
      </c>
      <c r="C52">
        <f>IF('Form Responses 1'!H52="50 Nm berlawanan arah jarum jam",1,0)</f>
        <v>1</v>
      </c>
      <c r="D52">
        <f>IF('Form Responses 1'!I52="Momen Inersia: IA &gt; IB ; Momentum Sudut: LA &gt; LB",1,0)</f>
        <v>0</v>
      </c>
      <c r="E52">
        <f>IF('Form Responses 1'!J52="0,04 Kgm^2",1,0)</f>
        <v>0</v>
      </c>
      <c r="F52">
        <f>IF('Form Responses 1'!K52="10 N",1,0)</f>
        <v>1</v>
      </c>
      <c r="G52">
        <f>IF('Form Responses 1'!L52="5 m/s",1,0)</f>
        <v>1</v>
      </c>
      <c r="H52">
        <f>IF('Form Responses 1'!M52="1,6 dari A",1,0)</f>
        <v>0</v>
      </c>
      <c r="I52">
        <f>IF('Form Responses 1'!N52="Pertambahan Panjang pegas A lebih kecil daripada pertambahan panjang pegas B",1,0)</f>
        <v>1</v>
      </c>
      <c r="J52">
        <f>IF('Form Responses 1'!O52="2 x 10^-2",1,0)</f>
        <v>0</v>
      </c>
      <c r="K52">
        <f>IF('Form Responses 1'!P52="16 cm",1,0)</f>
        <v>1</v>
      </c>
      <c r="L52">
        <f>IF('Form Responses 1'!Q52="10 N/m",1,0)</f>
        <v>0</v>
      </c>
      <c r="M52" s="10">
        <v>0</v>
      </c>
      <c r="N52">
        <f>IF('Form Responses 1'!S52="Tekanan titik A, B dan C sama besar",1,0)</f>
        <v>1</v>
      </c>
      <c r="O52">
        <f>IF('Form Responses 1'!T52="900 kg/m^3",1,0)</f>
        <v>1</v>
      </c>
      <c r="P52">
        <f>IF('Form Responses 1'!U52="2400 kg",1,0)</f>
        <v>0</v>
      </c>
      <c r="Q52">
        <f>IF('Form Responses 1'!V52="10 cm^3",1,0)</f>
        <v>0</v>
      </c>
      <c r="R52">
        <f>IF('Form Responses 1'!W52="0,2 √2  N/m",1,0)</f>
        <v>0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0</v>
      </c>
      <c r="Z52">
        <v>0</v>
      </c>
      <c r="AA52">
        <v>1</v>
      </c>
      <c r="AB52" s="3">
        <v>14</v>
      </c>
      <c r="AC52" s="1">
        <v>6</v>
      </c>
      <c r="AD52">
        <f t="shared" si="0"/>
        <v>48</v>
      </c>
    </row>
    <row r="53" spans="1:30">
      <c r="A53" s="2">
        <v>44893.36026548611</v>
      </c>
      <c r="B53" s="7" t="s">
        <v>315</v>
      </c>
      <c r="C53">
        <f>IF('Form Responses 1'!H53="50 Nm berlawanan arah jarum jam",1,0)</f>
        <v>1</v>
      </c>
      <c r="D53">
        <f>IF('Form Responses 1'!I53="Momen Inersia: IA &gt; IB ; Momentum Sudut: LA &gt; LB",1,0)</f>
        <v>1</v>
      </c>
      <c r="E53">
        <f>IF('Form Responses 1'!J53="0,04 Kgm^2",1,0)</f>
        <v>1</v>
      </c>
      <c r="F53">
        <f>IF('Form Responses 1'!K53="10 N",1,0)</f>
        <v>1</v>
      </c>
      <c r="G53">
        <f>IF('Form Responses 1'!L53="5 m/s",1,0)</f>
        <v>1</v>
      </c>
      <c r="H53">
        <f>IF('Form Responses 1'!M53="1,6 dari A",1,0)</f>
        <v>1</v>
      </c>
      <c r="I53">
        <f>IF('Form Responses 1'!N53="Pertambahan Panjang pegas A lebih kecil daripada pertambahan panjang pegas B",1,0)</f>
        <v>1</v>
      </c>
      <c r="J53">
        <f>IF('Form Responses 1'!O53="2 x 10^-2",1,0)</f>
        <v>0</v>
      </c>
      <c r="K53">
        <f>IF('Form Responses 1'!P53="16 cm",1,0)</f>
        <v>1</v>
      </c>
      <c r="L53">
        <f>IF('Form Responses 1'!Q53="10 N/m",1,0)</f>
        <v>0</v>
      </c>
      <c r="M53" s="10">
        <v>0</v>
      </c>
      <c r="N53">
        <f>IF('Form Responses 1'!S53="Tekanan titik A, B dan C sama besar",1,0)</f>
        <v>0</v>
      </c>
      <c r="O53">
        <f>IF('Form Responses 1'!T53="900 kg/m^3",1,0)</f>
        <v>1</v>
      </c>
      <c r="P53">
        <f>IF('Form Responses 1'!U53="2400 kg",1,0)</f>
        <v>1</v>
      </c>
      <c r="Q53">
        <f>IF('Form Responses 1'!V53="10 cm^3",1,0)</f>
        <v>0</v>
      </c>
      <c r="R53">
        <f>IF('Form Responses 1'!W53="0,2 √2  N/m",1,0)</f>
        <v>0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0</v>
      </c>
      <c r="Z53">
        <v>1</v>
      </c>
      <c r="AA53">
        <v>1</v>
      </c>
      <c r="AB53" s="3">
        <v>18</v>
      </c>
      <c r="AC53" s="1">
        <v>10</v>
      </c>
      <c r="AD53">
        <f t="shared" si="0"/>
        <v>64</v>
      </c>
    </row>
    <row r="54" spans="1:30">
      <c r="A54" s="2">
        <v>44893.360312141202</v>
      </c>
      <c r="B54" s="7" t="s">
        <v>315</v>
      </c>
      <c r="C54">
        <f>IF('Form Responses 1'!H54="50 Nm berlawanan arah jarum jam",1,0)</f>
        <v>1</v>
      </c>
      <c r="D54">
        <f>IF('Form Responses 1'!I54="Momen Inersia: IA &gt; IB ; Momentum Sudut: LA &gt; LB",1,0)</f>
        <v>0</v>
      </c>
      <c r="E54">
        <f>IF('Form Responses 1'!J54="0,04 Kgm^2",1,0)</f>
        <v>0</v>
      </c>
      <c r="F54">
        <f>IF('Form Responses 1'!K54="10 N",1,0)</f>
        <v>1</v>
      </c>
      <c r="G54">
        <f>IF('Form Responses 1'!L54="5 m/s",1,0)</f>
        <v>1</v>
      </c>
      <c r="H54">
        <f>IF('Form Responses 1'!M54="1,6 dari A",1,0)</f>
        <v>1</v>
      </c>
      <c r="I54">
        <f>IF('Form Responses 1'!N54="Pertambahan Panjang pegas A lebih kecil daripada pertambahan panjang pegas B",1,0)</f>
        <v>1</v>
      </c>
      <c r="J54">
        <f>IF('Form Responses 1'!O54="2 x 10^-2",1,0)</f>
        <v>0</v>
      </c>
      <c r="K54">
        <f>IF('Form Responses 1'!P54="16 cm",1,0)</f>
        <v>1</v>
      </c>
      <c r="L54">
        <f>IF('Form Responses 1'!Q54="10 N/m",1,0)</f>
        <v>1</v>
      </c>
      <c r="M54" s="10">
        <v>1</v>
      </c>
      <c r="N54">
        <f>IF('Form Responses 1'!S54="Tekanan titik A, B dan C sama besar",1,0)</f>
        <v>0</v>
      </c>
      <c r="O54">
        <f>IF('Form Responses 1'!T54="900 kg/m^3",1,0)</f>
        <v>1</v>
      </c>
      <c r="P54">
        <f>IF('Form Responses 1'!U54="2400 kg",1,0)</f>
        <v>1</v>
      </c>
      <c r="Q54">
        <f>IF('Form Responses 1'!V54="10 cm^3",1,0)</f>
        <v>1</v>
      </c>
      <c r="R54">
        <f>IF('Form Responses 1'!W54="0,2 √2  N/m",1,0)</f>
        <v>0</v>
      </c>
      <c r="S54">
        <v>1</v>
      </c>
      <c r="T54">
        <v>0</v>
      </c>
      <c r="U54">
        <v>1</v>
      </c>
      <c r="V54">
        <v>1</v>
      </c>
      <c r="W54">
        <v>1</v>
      </c>
      <c r="X54">
        <v>1</v>
      </c>
      <c r="Y54">
        <v>0</v>
      </c>
      <c r="Z54">
        <v>1</v>
      </c>
      <c r="AA54">
        <v>1</v>
      </c>
      <c r="AB54" s="3">
        <v>18</v>
      </c>
      <c r="AC54" s="1">
        <v>13</v>
      </c>
      <c r="AD54">
        <f t="shared" si="0"/>
        <v>67</v>
      </c>
    </row>
    <row r="55" spans="1:30">
      <c r="A55" s="2">
        <v>44893.360338715276</v>
      </c>
      <c r="B55" s="7" t="s">
        <v>315</v>
      </c>
      <c r="C55">
        <f>IF('Form Responses 1'!H55="50 Nm berlawanan arah jarum jam",1,0)</f>
        <v>0</v>
      </c>
      <c r="D55">
        <f>IF('Form Responses 1'!I55="Momen Inersia: IA &gt; IB ; Momentum Sudut: LA &gt; LB",1,0)</f>
        <v>0</v>
      </c>
      <c r="E55">
        <f>IF('Form Responses 1'!J55="0,04 Kgm^2",1,0)</f>
        <v>0</v>
      </c>
      <c r="F55">
        <f>IF('Form Responses 1'!K55="10 N",1,0)</f>
        <v>1</v>
      </c>
      <c r="G55">
        <f>IF('Form Responses 1'!L55="5 m/s",1,0)</f>
        <v>1</v>
      </c>
      <c r="H55">
        <f>IF('Form Responses 1'!M55="1,6 dari A",1,0)</f>
        <v>1</v>
      </c>
      <c r="I55">
        <f>IF('Form Responses 1'!N55="Pertambahan Panjang pegas A lebih kecil daripada pertambahan panjang pegas B",1,0)</f>
        <v>1</v>
      </c>
      <c r="J55">
        <f>IF('Form Responses 1'!O55="2 x 10^-2",1,0)</f>
        <v>0</v>
      </c>
      <c r="K55">
        <f>IF('Form Responses 1'!P55="16 cm",1,0)</f>
        <v>1</v>
      </c>
      <c r="L55">
        <f>IF('Form Responses 1'!Q55="10 N/m",1,0)</f>
        <v>0</v>
      </c>
      <c r="M55" s="10">
        <v>1</v>
      </c>
      <c r="N55">
        <f>IF('Form Responses 1'!S55="Tekanan titik A, B dan C sama besar",1,0)</f>
        <v>0</v>
      </c>
      <c r="O55">
        <f>IF('Form Responses 1'!T55="900 kg/m^3",1,0)</f>
        <v>1</v>
      </c>
      <c r="P55">
        <f>IF('Form Responses 1'!U55="2400 kg",1,0)</f>
        <v>0</v>
      </c>
      <c r="Q55">
        <f>IF('Form Responses 1'!V55="10 cm^3",1,0)</f>
        <v>0</v>
      </c>
      <c r="R55">
        <f>IF('Form Responses 1'!W55="0,2 √2  N/m",1,0)</f>
        <v>0</v>
      </c>
      <c r="S55">
        <v>1</v>
      </c>
      <c r="T55">
        <v>0</v>
      </c>
      <c r="U55">
        <v>0</v>
      </c>
      <c r="V55">
        <v>1</v>
      </c>
      <c r="W55">
        <v>1</v>
      </c>
      <c r="X55">
        <v>1</v>
      </c>
      <c r="Y55">
        <v>0</v>
      </c>
      <c r="Z55">
        <v>1</v>
      </c>
      <c r="AA55">
        <v>0</v>
      </c>
      <c r="AB55" s="3">
        <v>13</v>
      </c>
      <c r="AC55" s="1">
        <v>10</v>
      </c>
      <c r="AD55">
        <f t="shared" si="0"/>
        <v>49</v>
      </c>
    </row>
    <row r="56" spans="1:30">
      <c r="A56" s="2">
        <v>44893.360543541668</v>
      </c>
      <c r="B56" s="7" t="s">
        <v>315</v>
      </c>
      <c r="C56">
        <f>IF('Form Responses 1'!H56="50 Nm berlawanan arah jarum jam",1,0)</f>
        <v>0</v>
      </c>
      <c r="D56">
        <f>IF('Form Responses 1'!I56="Momen Inersia: IA &gt; IB ; Momentum Sudut: LA &gt; LB",1,0)</f>
        <v>0</v>
      </c>
      <c r="E56">
        <f>IF('Form Responses 1'!J56="0,04 Kgm^2",1,0)</f>
        <v>0</v>
      </c>
      <c r="F56">
        <f>IF('Form Responses 1'!K56="10 N",1,0)</f>
        <v>1</v>
      </c>
      <c r="G56">
        <f>IF('Form Responses 1'!L56="5 m/s",1,0)</f>
        <v>0</v>
      </c>
      <c r="H56">
        <f>IF('Form Responses 1'!M56="1,6 dari A",1,0)</f>
        <v>0</v>
      </c>
      <c r="I56">
        <f>IF('Form Responses 1'!N56="Pertambahan Panjang pegas A lebih kecil daripada pertambahan panjang pegas B",1,0)</f>
        <v>1</v>
      </c>
      <c r="J56">
        <f>IF('Form Responses 1'!O56="2 x 10^-2",1,0)</f>
        <v>0</v>
      </c>
      <c r="K56">
        <f>IF('Form Responses 1'!P56="16 cm",1,0)</f>
        <v>0</v>
      </c>
      <c r="L56">
        <f>IF('Form Responses 1'!Q56="10 N/m",1,0)</f>
        <v>0</v>
      </c>
      <c r="M56" s="10">
        <v>0</v>
      </c>
      <c r="N56">
        <f>IF('Form Responses 1'!S56="Tekanan titik A, B dan C sama besar",1,0)</f>
        <v>1</v>
      </c>
      <c r="O56">
        <f>IF('Form Responses 1'!T56="900 kg/m^3",1,0)</f>
        <v>1</v>
      </c>
      <c r="P56">
        <f>IF('Form Responses 1'!U56="2400 kg",1,0)</f>
        <v>1</v>
      </c>
      <c r="Q56">
        <f>IF('Form Responses 1'!V56="10 cm^3",1,0)</f>
        <v>0</v>
      </c>
      <c r="R56">
        <f>IF('Form Responses 1'!W56="0,2 √2  N/m",1,0)</f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1</v>
      </c>
      <c r="AA56">
        <v>0</v>
      </c>
      <c r="AB56" s="3">
        <v>9</v>
      </c>
      <c r="AC56" s="1">
        <v>9</v>
      </c>
      <c r="AD56">
        <f t="shared" si="0"/>
        <v>36</v>
      </c>
    </row>
    <row r="57" spans="1:30">
      <c r="A57" s="2">
        <v>44893.360549444449</v>
      </c>
      <c r="B57" s="7" t="s">
        <v>314</v>
      </c>
      <c r="C57">
        <f>IF('Form Responses 1'!H57="50 Nm berlawanan arah jarum jam",1,0)</f>
        <v>1</v>
      </c>
      <c r="D57">
        <f>IF('Form Responses 1'!I57="Momen Inersia: IA &gt; IB ; Momentum Sudut: LA &gt; LB",1,0)</f>
        <v>1</v>
      </c>
      <c r="E57">
        <f>IF('Form Responses 1'!J57="0,04 Kgm^2",1,0)</f>
        <v>1</v>
      </c>
      <c r="F57">
        <f>IF('Form Responses 1'!K57="10 N",1,0)</f>
        <v>1</v>
      </c>
      <c r="G57">
        <f>IF('Form Responses 1'!L57="5 m/s",1,0)</f>
        <v>1</v>
      </c>
      <c r="H57">
        <f>IF('Form Responses 1'!M57="1,6 dari A",1,0)</f>
        <v>1</v>
      </c>
      <c r="I57">
        <f>IF('Form Responses 1'!N57="Pertambahan Panjang pegas A lebih kecil daripada pertambahan panjang pegas B",1,0)</f>
        <v>1</v>
      </c>
      <c r="J57">
        <f>IF('Form Responses 1'!O57="2 x 10^-2",1,0)</f>
        <v>0</v>
      </c>
      <c r="K57">
        <f>IF('Form Responses 1'!P57="16 cm",1,0)</f>
        <v>1</v>
      </c>
      <c r="L57">
        <f>IF('Form Responses 1'!Q57="10 N/m",1,0)</f>
        <v>0</v>
      </c>
      <c r="M57" s="10">
        <v>1</v>
      </c>
      <c r="N57">
        <f>IF('Form Responses 1'!S57="Tekanan titik A, B dan C sama besar",1,0)</f>
        <v>1</v>
      </c>
      <c r="O57">
        <f>IF('Form Responses 1'!T57="900 kg/m^3",1,0)</f>
        <v>1</v>
      </c>
      <c r="P57">
        <f>IF('Form Responses 1'!U57="2400 kg",1,0)</f>
        <v>1</v>
      </c>
      <c r="Q57">
        <f>IF('Form Responses 1'!V57="10 cm^3",1,0)</f>
        <v>0</v>
      </c>
      <c r="R57">
        <f>IF('Form Responses 1'!W57="0,2 √2  N/m",1,0)</f>
        <v>0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0</v>
      </c>
      <c r="Z57">
        <v>1</v>
      </c>
      <c r="AA57">
        <v>1</v>
      </c>
      <c r="AB57" s="3">
        <v>20</v>
      </c>
      <c r="AC57" s="1">
        <v>11</v>
      </c>
      <c r="AD57">
        <f t="shared" si="0"/>
        <v>71</v>
      </c>
    </row>
    <row r="58" spans="1:30">
      <c r="A58" s="2">
        <v>44893.360641469902</v>
      </c>
      <c r="B58" s="7" t="s">
        <v>315</v>
      </c>
      <c r="C58">
        <f>IF('Form Responses 1'!H58="50 Nm berlawanan arah jarum jam",1,0)</f>
        <v>1</v>
      </c>
      <c r="D58">
        <f>IF('Form Responses 1'!I58="Momen Inersia: IA &gt; IB ; Momentum Sudut: LA &gt; LB",1,0)</f>
        <v>1</v>
      </c>
      <c r="E58">
        <f>IF('Form Responses 1'!J58="0,04 Kgm^2",1,0)</f>
        <v>0</v>
      </c>
      <c r="F58">
        <f>IF('Form Responses 1'!K58="10 N",1,0)</f>
        <v>1</v>
      </c>
      <c r="G58">
        <f>IF('Form Responses 1'!L58="5 m/s",1,0)</f>
        <v>1</v>
      </c>
      <c r="H58">
        <f>IF('Form Responses 1'!M58="1,6 dari A",1,0)</f>
        <v>1</v>
      </c>
      <c r="I58">
        <f>IF('Form Responses 1'!N58="Pertambahan Panjang pegas A lebih kecil daripada pertambahan panjang pegas B",1,0)</f>
        <v>1</v>
      </c>
      <c r="J58">
        <f>IF('Form Responses 1'!O58="2 x 10^-2",1,0)</f>
        <v>0</v>
      </c>
      <c r="K58">
        <f>IF('Form Responses 1'!P58="16 cm",1,0)</f>
        <v>1</v>
      </c>
      <c r="L58">
        <f>IF('Form Responses 1'!Q58="10 N/m",1,0)</f>
        <v>0</v>
      </c>
      <c r="M58" s="10">
        <v>0</v>
      </c>
      <c r="N58">
        <f>IF('Form Responses 1'!S58="Tekanan titik A, B dan C sama besar",1,0)</f>
        <v>1</v>
      </c>
      <c r="O58">
        <f>IF('Form Responses 1'!T58="900 kg/m^3",1,0)</f>
        <v>1</v>
      </c>
      <c r="P58">
        <f>IF('Form Responses 1'!U58="2400 kg",1,0)</f>
        <v>1</v>
      </c>
      <c r="Q58">
        <f>IF('Form Responses 1'!V58="10 cm^3",1,0)</f>
        <v>0</v>
      </c>
      <c r="R58">
        <f>IF('Form Responses 1'!W58="0,2 √2  N/m",1,0)</f>
        <v>0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0</v>
      </c>
      <c r="Z58">
        <v>1</v>
      </c>
      <c r="AA58">
        <v>1</v>
      </c>
      <c r="AB58" s="3">
        <v>18</v>
      </c>
      <c r="AC58" s="1">
        <v>12</v>
      </c>
      <c r="AD58">
        <f t="shared" si="0"/>
        <v>66</v>
      </c>
    </row>
    <row r="59" spans="1:30">
      <c r="A59" s="2">
        <v>44893.360821863425</v>
      </c>
      <c r="B59" s="7" t="s">
        <v>314</v>
      </c>
      <c r="C59">
        <f>IF('Form Responses 1'!H59="50 Nm berlawanan arah jarum jam",1,0)</f>
        <v>1</v>
      </c>
      <c r="D59">
        <f>IF('Form Responses 1'!I59="Momen Inersia: IA &gt; IB ; Momentum Sudut: LA &gt; LB",1,0)</f>
        <v>0</v>
      </c>
      <c r="E59">
        <f>IF('Form Responses 1'!J59="0,04 Kgm^2",1,0)</f>
        <v>0</v>
      </c>
      <c r="F59">
        <f>IF('Form Responses 1'!K59="10 N",1,0)</f>
        <v>0</v>
      </c>
      <c r="G59">
        <f>IF('Form Responses 1'!L59="5 m/s",1,0)</f>
        <v>1</v>
      </c>
      <c r="H59">
        <f>IF('Form Responses 1'!M59="1,6 dari A",1,0)</f>
        <v>0</v>
      </c>
      <c r="I59">
        <f>IF('Form Responses 1'!N59="Pertambahan Panjang pegas A lebih kecil daripada pertambahan panjang pegas B",1,0)</f>
        <v>1</v>
      </c>
      <c r="J59">
        <f>IF('Form Responses 1'!O59="2 x 10^-2",1,0)</f>
        <v>0</v>
      </c>
      <c r="K59">
        <f>IF('Form Responses 1'!P59="16 cm",1,0)</f>
        <v>1</v>
      </c>
      <c r="L59">
        <f>IF('Form Responses 1'!Q59="10 N/m",1,0)</f>
        <v>1</v>
      </c>
      <c r="M59" s="10">
        <v>1</v>
      </c>
      <c r="N59">
        <f>IF('Form Responses 1'!S59="Tekanan titik A, B dan C sama besar",1,0)</f>
        <v>0</v>
      </c>
      <c r="O59">
        <f>IF('Form Responses 1'!T59="900 kg/m^3",1,0)</f>
        <v>0</v>
      </c>
      <c r="P59">
        <f>IF('Form Responses 1'!U59="2400 kg",1,0)</f>
        <v>1</v>
      </c>
      <c r="Q59">
        <f>IF('Form Responses 1'!V59="10 cm^3",1,0)</f>
        <v>0</v>
      </c>
      <c r="R59">
        <f>IF('Form Responses 1'!W59="0,2 √2  N/m",1,0)</f>
        <v>0</v>
      </c>
      <c r="S59">
        <v>0</v>
      </c>
      <c r="T59">
        <v>1</v>
      </c>
      <c r="U59">
        <v>0</v>
      </c>
      <c r="V59">
        <v>0</v>
      </c>
      <c r="W59">
        <v>1</v>
      </c>
      <c r="X59">
        <v>0</v>
      </c>
      <c r="Y59">
        <v>0</v>
      </c>
      <c r="Z59">
        <v>1</v>
      </c>
      <c r="AA59">
        <v>0</v>
      </c>
      <c r="AB59" s="3">
        <v>9</v>
      </c>
      <c r="AC59" s="1">
        <v>5</v>
      </c>
      <c r="AD59">
        <f t="shared" si="0"/>
        <v>32</v>
      </c>
    </row>
    <row r="60" spans="1:30">
      <c r="A60" s="2">
        <v>44893.36091949074</v>
      </c>
      <c r="B60" s="7" t="s">
        <v>314</v>
      </c>
      <c r="C60">
        <f>IF('Form Responses 1'!H60="50 Nm berlawanan arah jarum jam",1,0)</f>
        <v>1</v>
      </c>
      <c r="D60">
        <f>IF('Form Responses 1'!I60="Momen Inersia: IA &gt; IB ; Momentum Sudut: LA &gt; LB",1,0)</f>
        <v>1</v>
      </c>
      <c r="E60">
        <f>IF('Form Responses 1'!J60="0,04 Kgm^2",1,0)</f>
        <v>1</v>
      </c>
      <c r="F60">
        <f>IF('Form Responses 1'!K60="10 N",1,0)</f>
        <v>1</v>
      </c>
      <c r="G60">
        <f>IF('Form Responses 1'!L60="5 m/s",1,0)</f>
        <v>1</v>
      </c>
      <c r="H60">
        <f>IF('Form Responses 1'!M60="1,6 dari A",1,0)</f>
        <v>1</v>
      </c>
      <c r="I60">
        <f>IF('Form Responses 1'!N60="Pertambahan Panjang pegas A lebih kecil daripada pertambahan panjang pegas B",1,0)</f>
        <v>1</v>
      </c>
      <c r="J60">
        <f>IF('Form Responses 1'!O60="2 x 10^-2",1,0)</f>
        <v>0</v>
      </c>
      <c r="K60">
        <f>IF('Form Responses 1'!P60="16 cm",1,0)</f>
        <v>1</v>
      </c>
      <c r="L60">
        <f>IF('Form Responses 1'!Q60="10 N/m",1,0)</f>
        <v>1</v>
      </c>
      <c r="M60" s="10">
        <v>0</v>
      </c>
      <c r="N60">
        <f>IF('Form Responses 1'!S60="Tekanan titik A, B dan C sama besar",1,0)</f>
        <v>1</v>
      </c>
      <c r="O60">
        <f>IF('Form Responses 1'!T60="900 kg/m^3",1,0)</f>
        <v>1</v>
      </c>
      <c r="P60">
        <f>IF('Form Responses 1'!U60="2400 kg",1,0)</f>
        <v>1</v>
      </c>
      <c r="Q60">
        <f>IF('Form Responses 1'!V60="10 cm^3",1,0)</f>
        <v>0</v>
      </c>
      <c r="R60">
        <f>IF('Form Responses 1'!W60="0,2 √2  N/m",1,0)</f>
        <v>0</v>
      </c>
      <c r="S60">
        <v>1</v>
      </c>
      <c r="T60">
        <v>1</v>
      </c>
      <c r="U60">
        <v>1</v>
      </c>
      <c r="V60">
        <v>0</v>
      </c>
      <c r="W60">
        <v>1</v>
      </c>
      <c r="X60">
        <v>1</v>
      </c>
      <c r="Y60">
        <v>0</v>
      </c>
      <c r="Z60">
        <v>1</v>
      </c>
      <c r="AA60">
        <v>1</v>
      </c>
      <c r="AB60" s="3">
        <v>19</v>
      </c>
      <c r="AC60" s="1">
        <v>11</v>
      </c>
      <c r="AD60">
        <f t="shared" si="0"/>
        <v>68</v>
      </c>
    </row>
    <row r="61" spans="1:30">
      <c r="A61" s="2">
        <v>44893.360977476856</v>
      </c>
      <c r="B61" s="7" t="s">
        <v>314</v>
      </c>
      <c r="C61">
        <f>IF('Form Responses 1'!H61="50 Nm berlawanan arah jarum jam",1,0)</f>
        <v>1</v>
      </c>
      <c r="D61">
        <f>IF('Form Responses 1'!I61="Momen Inersia: IA &gt; IB ; Momentum Sudut: LA &gt; LB",1,0)</f>
        <v>1</v>
      </c>
      <c r="E61">
        <f>IF('Form Responses 1'!J61="0,04 Kgm^2",1,0)</f>
        <v>1</v>
      </c>
      <c r="F61">
        <f>IF('Form Responses 1'!K61="10 N",1,0)</f>
        <v>1</v>
      </c>
      <c r="G61">
        <f>IF('Form Responses 1'!L61="5 m/s",1,0)</f>
        <v>1</v>
      </c>
      <c r="H61">
        <f>IF('Form Responses 1'!M61="1,6 dari A",1,0)</f>
        <v>0</v>
      </c>
      <c r="I61">
        <f>IF('Form Responses 1'!N61="Pertambahan Panjang pegas A lebih kecil daripada pertambahan panjang pegas B",1,0)</f>
        <v>1</v>
      </c>
      <c r="J61">
        <f>IF('Form Responses 1'!O61="2 x 10^-2",1,0)</f>
        <v>0</v>
      </c>
      <c r="K61">
        <f>IF('Form Responses 1'!P61="16 cm",1,0)</f>
        <v>1</v>
      </c>
      <c r="L61">
        <f>IF('Form Responses 1'!Q61="10 N/m",1,0)</f>
        <v>1</v>
      </c>
      <c r="M61" s="10">
        <v>1</v>
      </c>
      <c r="N61">
        <f>IF('Form Responses 1'!S61="Tekanan titik A, B dan C sama besar",1,0)</f>
        <v>1</v>
      </c>
      <c r="O61">
        <f>IF('Form Responses 1'!T61="900 kg/m^3",1,0)</f>
        <v>1</v>
      </c>
      <c r="P61">
        <f>IF('Form Responses 1'!U61="2400 kg",1,0)</f>
        <v>1</v>
      </c>
      <c r="Q61">
        <f>IF('Form Responses 1'!V61="10 cm^3",1,0)</f>
        <v>0</v>
      </c>
      <c r="R61">
        <f>IF('Form Responses 1'!W61="0,2 √2  N/m",1,0)</f>
        <v>0</v>
      </c>
      <c r="S61">
        <v>1</v>
      </c>
      <c r="T61">
        <v>0</v>
      </c>
      <c r="U61">
        <v>1</v>
      </c>
      <c r="V61">
        <v>1</v>
      </c>
      <c r="W61">
        <v>1</v>
      </c>
      <c r="X61">
        <v>0</v>
      </c>
      <c r="Y61">
        <v>0</v>
      </c>
      <c r="Z61">
        <v>1</v>
      </c>
      <c r="AA61">
        <v>1</v>
      </c>
      <c r="AB61" s="3">
        <v>18</v>
      </c>
      <c r="AC61" s="1">
        <v>10</v>
      </c>
      <c r="AD61">
        <f t="shared" si="0"/>
        <v>64</v>
      </c>
    </row>
    <row r="62" spans="1:30">
      <c r="A62" s="2">
        <v>44893.360985717591</v>
      </c>
      <c r="B62" s="7" t="s">
        <v>314</v>
      </c>
      <c r="C62">
        <f>IF('Form Responses 1'!H62="50 Nm berlawanan arah jarum jam",1,0)</f>
        <v>1</v>
      </c>
      <c r="D62">
        <f>IF('Form Responses 1'!I62="Momen Inersia: IA &gt; IB ; Momentum Sudut: LA &gt; LB",1,0)</f>
        <v>0</v>
      </c>
      <c r="E62">
        <f>IF('Form Responses 1'!J62="0,04 Kgm^2",1,0)</f>
        <v>1</v>
      </c>
      <c r="F62">
        <f>IF('Form Responses 1'!K62="10 N",1,0)</f>
        <v>1</v>
      </c>
      <c r="G62">
        <f>IF('Form Responses 1'!L62="5 m/s",1,0)</f>
        <v>1</v>
      </c>
      <c r="H62">
        <f>IF('Form Responses 1'!M62="1,6 dari A",1,0)</f>
        <v>1</v>
      </c>
      <c r="I62">
        <f>IF('Form Responses 1'!N62="Pertambahan Panjang pegas A lebih kecil daripada pertambahan panjang pegas B",1,0)</f>
        <v>1</v>
      </c>
      <c r="J62">
        <f>IF('Form Responses 1'!O62="2 x 10^-2",1,0)</f>
        <v>0</v>
      </c>
      <c r="K62">
        <f>IF('Form Responses 1'!P62="16 cm",1,0)</f>
        <v>1</v>
      </c>
      <c r="L62">
        <f>IF('Form Responses 1'!Q62="10 N/m",1,0)</f>
        <v>1</v>
      </c>
      <c r="M62" s="10">
        <v>1</v>
      </c>
      <c r="N62">
        <f>IF('Form Responses 1'!S62="Tekanan titik A, B dan C sama besar",1,0)</f>
        <v>1</v>
      </c>
      <c r="O62">
        <f>IF('Form Responses 1'!T62="900 kg/m^3",1,0)</f>
        <v>1</v>
      </c>
      <c r="P62">
        <f>IF('Form Responses 1'!U62="2400 kg",1,0)</f>
        <v>1</v>
      </c>
      <c r="Q62">
        <f>IF('Form Responses 1'!V62="10 cm^3",1,0)</f>
        <v>1</v>
      </c>
      <c r="R62">
        <f>IF('Form Responses 1'!W62="0,2 √2  N/m",1,0)</f>
        <v>1</v>
      </c>
      <c r="S62">
        <v>0</v>
      </c>
      <c r="T62">
        <v>1</v>
      </c>
      <c r="U62">
        <v>1</v>
      </c>
      <c r="V62">
        <v>1</v>
      </c>
      <c r="W62">
        <v>1</v>
      </c>
      <c r="X62">
        <v>1</v>
      </c>
      <c r="Y62">
        <v>0</v>
      </c>
      <c r="Z62">
        <v>1</v>
      </c>
      <c r="AA62">
        <v>0</v>
      </c>
      <c r="AB62" s="3">
        <v>20</v>
      </c>
      <c r="AC62" s="1">
        <v>16</v>
      </c>
      <c r="AD62">
        <f t="shared" si="0"/>
        <v>76</v>
      </c>
    </row>
    <row r="63" spans="1:30">
      <c r="A63" s="2">
        <v>44893.361009525463</v>
      </c>
      <c r="B63" s="7" t="s">
        <v>314</v>
      </c>
      <c r="C63">
        <f>IF('Form Responses 1'!H63="50 Nm berlawanan arah jarum jam",1,0)</f>
        <v>1</v>
      </c>
      <c r="D63">
        <f>IF('Form Responses 1'!I63="Momen Inersia: IA &gt; IB ; Momentum Sudut: LA &gt; LB",1,0)</f>
        <v>1</v>
      </c>
      <c r="E63">
        <f>IF('Form Responses 1'!J63="0,04 Kgm^2",1,0)</f>
        <v>1</v>
      </c>
      <c r="F63">
        <f>IF('Form Responses 1'!K63="10 N",1,0)</f>
        <v>1</v>
      </c>
      <c r="G63">
        <f>IF('Form Responses 1'!L63="5 m/s",1,0)</f>
        <v>1</v>
      </c>
      <c r="H63">
        <f>IF('Form Responses 1'!M63="1,6 dari A",1,0)</f>
        <v>1</v>
      </c>
      <c r="I63">
        <f>IF('Form Responses 1'!N63="Pertambahan Panjang pegas A lebih kecil daripada pertambahan panjang pegas B",1,0)</f>
        <v>1</v>
      </c>
      <c r="J63">
        <f>IF('Form Responses 1'!O63="2 x 10^-2",1,0)</f>
        <v>0</v>
      </c>
      <c r="K63">
        <f>IF('Form Responses 1'!P63="16 cm",1,0)</f>
        <v>1</v>
      </c>
      <c r="L63">
        <f>IF('Form Responses 1'!Q63="10 N/m",1,0)</f>
        <v>0</v>
      </c>
      <c r="M63" s="10">
        <v>0</v>
      </c>
      <c r="N63">
        <f>IF('Form Responses 1'!S63="Tekanan titik A, B dan C sama besar",1,0)</f>
        <v>0</v>
      </c>
      <c r="O63">
        <f>IF('Form Responses 1'!T63="900 kg/m^3",1,0)</f>
        <v>1</v>
      </c>
      <c r="P63">
        <f>IF('Form Responses 1'!U63="2400 kg",1,0)</f>
        <v>1</v>
      </c>
      <c r="Q63">
        <f>IF('Form Responses 1'!V63="10 cm^3",1,0)</f>
        <v>0</v>
      </c>
      <c r="R63">
        <f>IF('Form Responses 1'!W63="0,2 √2  N/m",1,0)</f>
        <v>0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0</v>
      </c>
      <c r="Z63">
        <v>1</v>
      </c>
      <c r="AA63">
        <v>1</v>
      </c>
      <c r="AB63" s="3">
        <v>18</v>
      </c>
      <c r="AC63" s="1">
        <v>11</v>
      </c>
      <c r="AD63">
        <f t="shared" si="0"/>
        <v>65</v>
      </c>
    </row>
    <row r="64" spans="1:30">
      <c r="A64" s="2">
        <v>44893.361037962968</v>
      </c>
      <c r="B64" s="7" t="s">
        <v>314</v>
      </c>
      <c r="C64">
        <f>IF('Form Responses 1'!H64="50 Nm berlawanan arah jarum jam",1,0)</f>
        <v>1</v>
      </c>
      <c r="D64">
        <f>IF('Form Responses 1'!I64="Momen Inersia: IA &gt; IB ; Momentum Sudut: LA &gt; LB",1,0)</f>
        <v>1</v>
      </c>
      <c r="E64">
        <f>IF('Form Responses 1'!J64="0,04 Kgm^2",1,0)</f>
        <v>1</v>
      </c>
      <c r="F64">
        <f>IF('Form Responses 1'!K64="10 N",1,0)</f>
        <v>1</v>
      </c>
      <c r="G64">
        <f>IF('Form Responses 1'!L64="5 m/s",1,0)</f>
        <v>1</v>
      </c>
      <c r="H64">
        <f>IF('Form Responses 1'!M64="1,6 dari A",1,0)</f>
        <v>1</v>
      </c>
      <c r="I64">
        <f>IF('Form Responses 1'!N64="Pertambahan Panjang pegas A lebih kecil daripada pertambahan panjang pegas B",1,0)</f>
        <v>1</v>
      </c>
      <c r="J64">
        <f>IF('Form Responses 1'!O64="2 x 10^-2",1,0)</f>
        <v>0</v>
      </c>
      <c r="K64">
        <f>IF('Form Responses 1'!P64="16 cm",1,0)</f>
        <v>1</v>
      </c>
      <c r="L64">
        <f>IF('Form Responses 1'!Q64="10 N/m",1,0)</f>
        <v>0</v>
      </c>
      <c r="M64" s="10">
        <v>0</v>
      </c>
      <c r="N64">
        <f>IF('Form Responses 1'!S64="Tekanan titik A, B dan C sama besar",1,0)</f>
        <v>1</v>
      </c>
      <c r="O64">
        <f>IF('Form Responses 1'!T64="900 kg/m^3",1,0)</f>
        <v>1</v>
      </c>
      <c r="P64">
        <f>IF('Form Responses 1'!U64="2400 kg",1,0)</f>
        <v>1</v>
      </c>
      <c r="Q64">
        <f>IF('Form Responses 1'!V64="10 cm^3",1,0)</f>
        <v>0</v>
      </c>
      <c r="R64">
        <f>IF('Form Responses 1'!W64="0,2 √2  N/m",1,0)</f>
        <v>0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0</v>
      </c>
      <c r="Z64">
        <v>1</v>
      </c>
      <c r="AA64">
        <v>1</v>
      </c>
      <c r="AB64" s="3">
        <v>19</v>
      </c>
      <c r="AC64" s="1">
        <v>10</v>
      </c>
      <c r="AD64">
        <f t="shared" si="0"/>
        <v>67</v>
      </c>
    </row>
    <row r="65" spans="1:30">
      <c r="A65" s="2">
        <v>44893.361045648147</v>
      </c>
      <c r="B65" s="7" t="s">
        <v>315</v>
      </c>
      <c r="C65">
        <f>IF('Form Responses 1'!H65="50 Nm berlawanan arah jarum jam",1,0)</f>
        <v>1</v>
      </c>
      <c r="D65">
        <f>IF('Form Responses 1'!I65="Momen Inersia: IA &gt; IB ; Momentum Sudut: LA &gt; LB",1,0)</f>
        <v>1</v>
      </c>
      <c r="E65">
        <f>IF('Form Responses 1'!J65="0,04 Kgm^2",1,0)</f>
        <v>1</v>
      </c>
      <c r="F65">
        <f>IF('Form Responses 1'!K65="10 N",1,0)</f>
        <v>1</v>
      </c>
      <c r="G65">
        <f>IF('Form Responses 1'!L65="5 m/s",1,0)</f>
        <v>1</v>
      </c>
      <c r="H65">
        <f>IF('Form Responses 1'!M65="1,6 dari A",1,0)</f>
        <v>1</v>
      </c>
      <c r="I65">
        <f>IF('Form Responses 1'!N65="Pertambahan Panjang pegas A lebih kecil daripada pertambahan panjang pegas B",1,0)</f>
        <v>1</v>
      </c>
      <c r="J65">
        <f>IF('Form Responses 1'!O65="2 x 10^-2",1,0)</f>
        <v>0</v>
      </c>
      <c r="K65">
        <f>IF('Form Responses 1'!P65="16 cm",1,0)</f>
        <v>1</v>
      </c>
      <c r="L65">
        <f>IF('Form Responses 1'!Q65="10 N/m",1,0)</f>
        <v>0</v>
      </c>
      <c r="M65" s="10">
        <v>0</v>
      </c>
      <c r="N65">
        <f>IF('Form Responses 1'!S65="Tekanan titik A, B dan C sama besar",1,0)</f>
        <v>1</v>
      </c>
      <c r="O65">
        <f>IF('Form Responses 1'!T65="900 kg/m^3",1,0)</f>
        <v>1</v>
      </c>
      <c r="P65">
        <f>IF('Form Responses 1'!U65="2400 kg",1,0)</f>
        <v>1</v>
      </c>
      <c r="Q65">
        <f>IF('Form Responses 1'!V65="10 cm^3",1,0)</f>
        <v>0</v>
      </c>
      <c r="R65">
        <f>IF('Form Responses 1'!W65="0,2 √2  N/m",1,0)</f>
        <v>0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0</v>
      </c>
      <c r="Z65">
        <v>1</v>
      </c>
      <c r="AA65">
        <v>1</v>
      </c>
      <c r="AB65" s="3">
        <v>19</v>
      </c>
      <c r="AC65" s="1">
        <v>9</v>
      </c>
      <c r="AD65">
        <f t="shared" si="0"/>
        <v>66</v>
      </c>
    </row>
    <row r="66" spans="1:30">
      <c r="A66" s="2">
        <v>44893.361068333332</v>
      </c>
      <c r="B66" s="7" t="s">
        <v>315</v>
      </c>
      <c r="C66">
        <f>IF('Form Responses 1'!H66="50 Nm berlawanan arah jarum jam",1,0)</f>
        <v>1</v>
      </c>
      <c r="D66">
        <f>IF('Form Responses 1'!I66="Momen Inersia: IA &gt; IB ; Momentum Sudut: LA &gt; LB",1,0)</f>
        <v>1</v>
      </c>
      <c r="E66">
        <f>IF('Form Responses 1'!J66="0,04 Kgm^2",1,0)</f>
        <v>1</v>
      </c>
      <c r="F66">
        <f>IF('Form Responses 1'!K66="10 N",1,0)</f>
        <v>1</v>
      </c>
      <c r="G66">
        <f>IF('Form Responses 1'!L66="5 m/s",1,0)</f>
        <v>0</v>
      </c>
      <c r="H66">
        <f>IF('Form Responses 1'!M66="1,6 dari A",1,0)</f>
        <v>1</v>
      </c>
      <c r="I66">
        <f>IF('Form Responses 1'!N66="Pertambahan Panjang pegas A lebih kecil daripada pertambahan panjang pegas B",1,0)</f>
        <v>0</v>
      </c>
      <c r="J66">
        <f>IF('Form Responses 1'!O66="2 x 10^-2",1,0)</f>
        <v>0</v>
      </c>
      <c r="K66">
        <f>IF('Form Responses 1'!P66="16 cm",1,0)</f>
        <v>1</v>
      </c>
      <c r="L66">
        <f>IF('Form Responses 1'!Q66="10 N/m",1,0)</f>
        <v>0</v>
      </c>
      <c r="M66" s="10">
        <v>0</v>
      </c>
      <c r="N66">
        <f>IF('Form Responses 1'!S66="Tekanan titik A, B dan C sama besar",1,0)</f>
        <v>1</v>
      </c>
      <c r="O66">
        <f>IF('Form Responses 1'!T66="900 kg/m^3",1,0)</f>
        <v>1</v>
      </c>
      <c r="P66">
        <f>IF('Form Responses 1'!U66="2400 kg",1,0)</f>
        <v>1</v>
      </c>
      <c r="Q66">
        <f>IF('Form Responses 1'!V66="10 cm^3",1,0)</f>
        <v>0</v>
      </c>
      <c r="R66">
        <f>IF('Form Responses 1'!W66="0,2 √2  N/m",1,0)</f>
        <v>0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0</v>
      </c>
      <c r="Z66">
        <v>1</v>
      </c>
      <c r="AA66">
        <v>1</v>
      </c>
      <c r="AB66" s="3">
        <v>17</v>
      </c>
      <c r="AC66" s="1">
        <v>5</v>
      </c>
      <c r="AD66">
        <f t="shared" si="0"/>
        <v>56</v>
      </c>
    </row>
    <row r="67" spans="1:30">
      <c r="A67" s="2">
        <v>44893.361158206018</v>
      </c>
      <c r="B67" s="7" t="s">
        <v>315</v>
      </c>
      <c r="C67">
        <f>IF('Form Responses 1'!H67="50 Nm berlawanan arah jarum jam",1,0)</f>
        <v>1</v>
      </c>
      <c r="D67">
        <f>IF('Form Responses 1'!I67="Momen Inersia: IA &gt; IB ; Momentum Sudut: LA &gt; LB",1,0)</f>
        <v>1</v>
      </c>
      <c r="E67">
        <f>IF('Form Responses 1'!J67="0,04 Kgm^2",1,0)</f>
        <v>0</v>
      </c>
      <c r="F67">
        <f>IF('Form Responses 1'!K67="10 N",1,0)</f>
        <v>1</v>
      </c>
      <c r="G67">
        <f>IF('Form Responses 1'!L67="5 m/s",1,0)</f>
        <v>1</v>
      </c>
      <c r="H67">
        <f>IF('Form Responses 1'!M67="1,6 dari A",1,0)</f>
        <v>1</v>
      </c>
      <c r="I67">
        <f>IF('Form Responses 1'!N67="Pertambahan Panjang pegas A lebih kecil daripada pertambahan panjang pegas B",1,0)</f>
        <v>1</v>
      </c>
      <c r="J67">
        <f>IF('Form Responses 1'!O67="2 x 10^-2",1,0)</f>
        <v>0</v>
      </c>
      <c r="K67">
        <f>IF('Form Responses 1'!P67="16 cm",1,0)</f>
        <v>1</v>
      </c>
      <c r="L67">
        <f>IF('Form Responses 1'!Q67="10 N/m",1,0)</f>
        <v>0</v>
      </c>
      <c r="M67" s="10">
        <v>0</v>
      </c>
      <c r="N67">
        <f>IF('Form Responses 1'!S67="Tekanan titik A, B dan C sama besar",1,0)</f>
        <v>1</v>
      </c>
      <c r="O67">
        <f>IF('Form Responses 1'!T67="900 kg/m^3",1,0)</f>
        <v>1</v>
      </c>
      <c r="P67">
        <f>IF('Form Responses 1'!U67="2400 kg",1,0)</f>
        <v>1</v>
      </c>
      <c r="Q67">
        <f>IF('Form Responses 1'!V67="10 cm^3",1,0)</f>
        <v>0</v>
      </c>
      <c r="R67">
        <f>IF('Form Responses 1'!W67="0,2 √2  N/m",1,0)</f>
        <v>0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0</v>
      </c>
      <c r="Z67">
        <v>1</v>
      </c>
      <c r="AA67">
        <v>1</v>
      </c>
      <c r="AB67" s="3">
        <v>18</v>
      </c>
      <c r="AC67" s="1">
        <v>13</v>
      </c>
      <c r="AD67">
        <f t="shared" ref="AD67:AD130" si="1">(AB67*3)+AC67</f>
        <v>67</v>
      </c>
    </row>
    <row r="68" spans="1:30">
      <c r="A68" s="2">
        <v>44893.361176574079</v>
      </c>
      <c r="B68" s="7" t="s">
        <v>314</v>
      </c>
      <c r="C68">
        <f>IF('Form Responses 1'!H68="50 Nm berlawanan arah jarum jam",1,0)</f>
        <v>1</v>
      </c>
      <c r="D68">
        <f>IF('Form Responses 1'!I68="Momen Inersia: IA &gt; IB ; Momentum Sudut: LA &gt; LB",1,0)</f>
        <v>0</v>
      </c>
      <c r="E68">
        <f>IF('Form Responses 1'!J68="0,04 Kgm^2",1,0)</f>
        <v>1</v>
      </c>
      <c r="F68">
        <f>IF('Form Responses 1'!K68="10 N",1,0)</f>
        <v>1</v>
      </c>
      <c r="G68">
        <f>IF('Form Responses 1'!L68="5 m/s",1,0)</f>
        <v>1</v>
      </c>
      <c r="H68">
        <f>IF('Form Responses 1'!M68="1,6 dari A",1,0)</f>
        <v>1</v>
      </c>
      <c r="I68">
        <f>IF('Form Responses 1'!N68="Pertambahan Panjang pegas A lebih kecil daripada pertambahan panjang pegas B",1,0)</f>
        <v>1</v>
      </c>
      <c r="J68">
        <f>IF('Form Responses 1'!O68="2 x 10^-2",1,0)</f>
        <v>0</v>
      </c>
      <c r="K68">
        <f>IF('Form Responses 1'!P68="16 cm",1,0)</f>
        <v>1</v>
      </c>
      <c r="L68">
        <f>IF('Form Responses 1'!Q68="10 N/m",1,0)</f>
        <v>1</v>
      </c>
      <c r="M68" s="10">
        <v>0</v>
      </c>
      <c r="N68">
        <f>IF('Form Responses 1'!S68="Tekanan titik A, B dan C sama besar",1,0)</f>
        <v>1</v>
      </c>
      <c r="O68">
        <f>IF('Form Responses 1'!T68="900 kg/m^3",1,0)</f>
        <v>1</v>
      </c>
      <c r="P68">
        <f>IF('Form Responses 1'!U68="2400 kg",1,0)</f>
        <v>0</v>
      </c>
      <c r="Q68">
        <f>IF('Form Responses 1'!V68="10 cm^3",1,0)</f>
        <v>1</v>
      </c>
      <c r="R68">
        <f>IF('Form Responses 1'!W68="0,2 √2  N/m",1,0)</f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0</v>
      </c>
      <c r="Z68">
        <v>1</v>
      </c>
      <c r="AA68">
        <v>1</v>
      </c>
      <c r="AB68" s="3">
        <v>20</v>
      </c>
      <c r="AC68" s="1">
        <v>13</v>
      </c>
      <c r="AD68">
        <f t="shared" si="1"/>
        <v>73</v>
      </c>
    </row>
    <row r="69" spans="1:30">
      <c r="A69" s="2">
        <v>44893.361184525464</v>
      </c>
      <c r="B69" s="7" t="s">
        <v>314</v>
      </c>
      <c r="C69">
        <f>IF('Form Responses 1'!H69="50 Nm berlawanan arah jarum jam",1,0)</f>
        <v>1</v>
      </c>
      <c r="D69">
        <f>IF('Form Responses 1'!I69="Momen Inersia: IA &gt; IB ; Momentum Sudut: LA &gt; LB",1,0)</f>
        <v>1</v>
      </c>
      <c r="E69">
        <f>IF('Form Responses 1'!J69="0,04 Kgm^2",1,0)</f>
        <v>1</v>
      </c>
      <c r="F69">
        <f>IF('Form Responses 1'!K69="10 N",1,0)</f>
        <v>1</v>
      </c>
      <c r="G69">
        <f>IF('Form Responses 1'!L69="5 m/s",1,0)</f>
        <v>1</v>
      </c>
      <c r="H69">
        <f>IF('Form Responses 1'!M69="1,6 dari A",1,0)</f>
        <v>1</v>
      </c>
      <c r="I69">
        <f>IF('Form Responses 1'!N69="Pertambahan Panjang pegas A lebih kecil daripada pertambahan panjang pegas B",1,0)</f>
        <v>1</v>
      </c>
      <c r="J69">
        <f>IF('Form Responses 1'!O69="2 x 10^-2",1,0)</f>
        <v>0</v>
      </c>
      <c r="K69">
        <f>IF('Form Responses 1'!P69="16 cm",1,0)</f>
        <v>0</v>
      </c>
      <c r="L69">
        <f>IF('Form Responses 1'!Q69="10 N/m",1,0)</f>
        <v>1</v>
      </c>
      <c r="M69" s="10">
        <v>1</v>
      </c>
      <c r="N69">
        <f>IF('Form Responses 1'!S69="Tekanan titik A, B dan C sama besar",1,0)</f>
        <v>1</v>
      </c>
      <c r="O69">
        <f>IF('Form Responses 1'!T69="900 kg/m^3",1,0)</f>
        <v>1</v>
      </c>
      <c r="P69">
        <f>IF('Form Responses 1'!U69="2400 kg",1,0)</f>
        <v>0</v>
      </c>
      <c r="Q69">
        <f>IF('Form Responses 1'!V69="10 cm^3",1,0)</f>
        <v>0</v>
      </c>
      <c r="R69">
        <f>IF('Form Responses 1'!W69="0,2 √2  N/m",1,0)</f>
        <v>0</v>
      </c>
      <c r="S69">
        <v>1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1</v>
      </c>
      <c r="AA69">
        <v>1</v>
      </c>
      <c r="AB69" s="3">
        <v>15</v>
      </c>
      <c r="AC69" s="1">
        <v>13</v>
      </c>
      <c r="AD69">
        <f t="shared" si="1"/>
        <v>58</v>
      </c>
    </row>
    <row r="70" spans="1:30">
      <c r="A70" s="2">
        <v>44893.361185648144</v>
      </c>
      <c r="B70" s="7" t="s">
        <v>315</v>
      </c>
      <c r="C70">
        <f>IF('Form Responses 1'!H70="50 Nm berlawanan arah jarum jam",1,0)</f>
        <v>1</v>
      </c>
      <c r="D70">
        <f>IF('Form Responses 1'!I70="Momen Inersia: IA &gt; IB ; Momentum Sudut: LA &gt; LB",1,0)</f>
        <v>1</v>
      </c>
      <c r="E70">
        <f>IF('Form Responses 1'!J70="0,04 Kgm^2",1,0)</f>
        <v>0</v>
      </c>
      <c r="F70">
        <f>IF('Form Responses 1'!K70="10 N",1,0)</f>
        <v>1</v>
      </c>
      <c r="G70">
        <f>IF('Form Responses 1'!L70="5 m/s",1,0)</f>
        <v>0</v>
      </c>
      <c r="H70">
        <f>IF('Form Responses 1'!M70="1,6 dari A",1,0)</f>
        <v>1</v>
      </c>
      <c r="I70">
        <f>IF('Form Responses 1'!N70="Pertambahan Panjang pegas A lebih kecil daripada pertambahan panjang pegas B",1,0)</f>
        <v>0</v>
      </c>
      <c r="J70">
        <f>IF('Form Responses 1'!O70="2 x 10^-2",1,0)</f>
        <v>0</v>
      </c>
      <c r="K70">
        <f>IF('Form Responses 1'!P70="16 cm",1,0)</f>
        <v>1</v>
      </c>
      <c r="L70">
        <f>IF('Form Responses 1'!Q70="10 N/m",1,0)</f>
        <v>0</v>
      </c>
      <c r="M70" s="10">
        <v>0</v>
      </c>
      <c r="N70">
        <f>IF('Form Responses 1'!S70="Tekanan titik A, B dan C sama besar",1,0)</f>
        <v>1</v>
      </c>
      <c r="O70">
        <f>IF('Form Responses 1'!T70="900 kg/m^3",1,0)</f>
        <v>1</v>
      </c>
      <c r="P70">
        <f>IF('Form Responses 1'!U70="2400 kg",1,0)</f>
        <v>1</v>
      </c>
      <c r="Q70">
        <f>IF('Form Responses 1'!V70="10 cm^3",1,0)</f>
        <v>0</v>
      </c>
      <c r="R70">
        <f>IF('Form Responses 1'!W70="0,2 √2  N/m",1,0)</f>
        <v>0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0</v>
      </c>
      <c r="Z70">
        <v>0</v>
      </c>
      <c r="AA70">
        <v>1</v>
      </c>
      <c r="AB70" s="3">
        <v>15</v>
      </c>
      <c r="AC70" s="1">
        <v>10</v>
      </c>
      <c r="AD70">
        <f t="shared" si="1"/>
        <v>55</v>
      </c>
    </row>
    <row r="71" spans="1:30">
      <c r="A71" s="2">
        <v>44893.36141622685</v>
      </c>
      <c r="B71" s="7" t="s">
        <v>314</v>
      </c>
      <c r="C71">
        <f>IF('Form Responses 1'!H71="50 Nm berlawanan arah jarum jam",1,0)</f>
        <v>0</v>
      </c>
      <c r="D71">
        <f>IF('Form Responses 1'!I71="Momen Inersia: IA &gt; IB ; Momentum Sudut: LA &gt; LB",1,0)</f>
        <v>0</v>
      </c>
      <c r="E71">
        <f>IF('Form Responses 1'!J71="0,04 Kgm^2",1,0)</f>
        <v>1</v>
      </c>
      <c r="F71">
        <f>IF('Form Responses 1'!K71="10 N",1,0)</f>
        <v>1</v>
      </c>
      <c r="G71">
        <f>IF('Form Responses 1'!L71="5 m/s",1,0)</f>
        <v>1</v>
      </c>
      <c r="H71">
        <f>IF('Form Responses 1'!M71="1,6 dari A",1,0)</f>
        <v>0</v>
      </c>
      <c r="I71">
        <f>IF('Form Responses 1'!N71="Pertambahan Panjang pegas A lebih kecil daripada pertambahan panjang pegas B",1,0)</f>
        <v>1</v>
      </c>
      <c r="J71">
        <f>IF('Form Responses 1'!O71="2 x 10^-2",1,0)</f>
        <v>0</v>
      </c>
      <c r="K71">
        <f>IF('Form Responses 1'!P71="16 cm",1,0)</f>
        <v>1</v>
      </c>
      <c r="L71">
        <f>IF('Form Responses 1'!Q71="10 N/m",1,0)</f>
        <v>1</v>
      </c>
      <c r="M71" s="10">
        <v>1</v>
      </c>
      <c r="N71">
        <f>IF('Form Responses 1'!S71="Tekanan titik A, B dan C sama besar",1,0)</f>
        <v>1</v>
      </c>
      <c r="O71">
        <f>IF('Form Responses 1'!T71="900 kg/m^3",1,0)</f>
        <v>1</v>
      </c>
      <c r="P71">
        <f>IF('Form Responses 1'!U71="2400 kg",1,0)</f>
        <v>0</v>
      </c>
      <c r="Q71">
        <f>IF('Form Responses 1'!V71="10 cm^3",1,0)</f>
        <v>1</v>
      </c>
      <c r="R71">
        <f>IF('Form Responses 1'!W71="0,2 √2  N/m",1,0)</f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0</v>
      </c>
      <c r="Z71">
        <v>1</v>
      </c>
      <c r="AA71">
        <v>0</v>
      </c>
      <c r="AB71" s="3">
        <v>18</v>
      </c>
      <c r="AC71" s="1">
        <v>13</v>
      </c>
      <c r="AD71">
        <f t="shared" si="1"/>
        <v>67</v>
      </c>
    </row>
    <row r="72" spans="1:30">
      <c r="A72" s="2">
        <v>44893.361495243051</v>
      </c>
      <c r="B72" s="7" t="s">
        <v>315</v>
      </c>
      <c r="C72">
        <f>IF('Form Responses 1'!H72="50 Nm berlawanan arah jarum jam",1,0)</f>
        <v>1</v>
      </c>
      <c r="D72">
        <f>IF('Form Responses 1'!I72="Momen Inersia: IA &gt; IB ; Momentum Sudut: LA &gt; LB",1,0)</f>
        <v>1</v>
      </c>
      <c r="E72">
        <f>IF('Form Responses 1'!J72="0,04 Kgm^2",1,0)</f>
        <v>0</v>
      </c>
      <c r="F72">
        <f>IF('Form Responses 1'!K72="10 N",1,0)</f>
        <v>1</v>
      </c>
      <c r="G72">
        <f>IF('Form Responses 1'!L72="5 m/s",1,0)</f>
        <v>1</v>
      </c>
      <c r="H72">
        <f>IF('Form Responses 1'!M72="1,6 dari A",1,0)</f>
        <v>1</v>
      </c>
      <c r="I72">
        <f>IF('Form Responses 1'!N72="Pertambahan Panjang pegas A lebih kecil daripada pertambahan panjang pegas B",1,0)</f>
        <v>1</v>
      </c>
      <c r="J72">
        <f>IF('Form Responses 1'!O72="2 x 10^-2",1,0)</f>
        <v>0</v>
      </c>
      <c r="K72">
        <f>IF('Form Responses 1'!P72="16 cm",1,0)</f>
        <v>1</v>
      </c>
      <c r="L72">
        <f>IF('Form Responses 1'!Q72="10 N/m",1,0)</f>
        <v>0</v>
      </c>
      <c r="M72" s="10">
        <v>0</v>
      </c>
      <c r="N72">
        <f>IF('Form Responses 1'!S72="Tekanan titik A, B dan C sama besar",1,0)</f>
        <v>1</v>
      </c>
      <c r="O72">
        <f>IF('Form Responses 1'!T72="900 kg/m^3",1,0)</f>
        <v>1</v>
      </c>
      <c r="P72">
        <f>IF('Form Responses 1'!U72="2400 kg",1,0)</f>
        <v>1</v>
      </c>
      <c r="Q72">
        <f>IF('Form Responses 1'!V72="10 cm^3",1,0)</f>
        <v>0</v>
      </c>
      <c r="R72">
        <f>IF('Form Responses 1'!W72="0,2 √2  N/m",1,0)</f>
        <v>0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0</v>
      </c>
      <c r="Z72">
        <v>0</v>
      </c>
      <c r="AA72">
        <v>1</v>
      </c>
      <c r="AB72" s="3">
        <v>17</v>
      </c>
      <c r="AC72" s="1">
        <v>10</v>
      </c>
      <c r="AD72">
        <f t="shared" si="1"/>
        <v>61</v>
      </c>
    </row>
    <row r="73" spans="1:30">
      <c r="A73" s="2">
        <v>44893.361531851857</v>
      </c>
      <c r="B73" s="7" t="s">
        <v>315</v>
      </c>
      <c r="C73">
        <f>IF('Form Responses 1'!H73="50 Nm berlawanan arah jarum jam",1,0)</f>
        <v>1</v>
      </c>
      <c r="D73">
        <f>IF('Form Responses 1'!I73="Momen Inersia: IA &gt; IB ; Momentum Sudut: LA &gt; LB",1,0)</f>
        <v>0</v>
      </c>
      <c r="E73">
        <f>IF('Form Responses 1'!J73="0,04 Kgm^2",1,0)</f>
        <v>1</v>
      </c>
      <c r="F73">
        <f>IF('Form Responses 1'!K73="10 N",1,0)</f>
        <v>1</v>
      </c>
      <c r="G73">
        <f>IF('Form Responses 1'!L73="5 m/s",1,0)</f>
        <v>1</v>
      </c>
      <c r="H73">
        <f>IF('Form Responses 1'!M73="1,6 dari A",1,0)</f>
        <v>1</v>
      </c>
      <c r="I73">
        <f>IF('Form Responses 1'!N73="Pertambahan Panjang pegas A lebih kecil daripada pertambahan panjang pegas B",1,0)</f>
        <v>0</v>
      </c>
      <c r="J73">
        <f>IF('Form Responses 1'!O73="2 x 10^-2",1,0)</f>
        <v>0</v>
      </c>
      <c r="K73">
        <f>IF('Form Responses 1'!P73="16 cm",1,0)</f>
        <v>1</v>
      </c>
      <c r="L73">
        <f>IF('Form Responses 1'!Q73="10 N/m",1,0)</f>
        <v>1</v>
      </c>
      <c r="M73" s="10">
        <v>0</v>
      </c>
      <c r="N73">
        <f>IF('Form Responses 1'!S73="Tekanan titik A, B dan C sama besar",1,0)</f>
        <v>1</v>
      </c>
      <c r="O73">
        <f>IF('Form Responses 1'!T73="900 kg/m^3",1,0)</f>
        <v>1</v>
      </c>
      <c r="P73">
        <f>IF('Form Responses 1'!U73="2400 kg",1,0)</f>
        <v>0</v>
      </c>
      <c r="Q73">
        <f>IF('Form Responses 1'!V73="10 cm^3",1,0)</f>
        <v>1</v>
      </c>
      <c r="R73">
        <f>IF('Form Responses 1'!W73="0,2 √2  N/m",1,0)</f>
        <v>0</v>
      </c>
      <c r="S73">
        <v>0</v>
      </c>
      <c r="T73">
        <v>1</v>
      </c>
      <c r="U73">
        <v>0</v>
      </c>
      <c r="V73">
        <v>1</v>
      </c>
      <c r="W73">
        <v>1</v>
      </c>
      <c r="X73">
        <v>1</v>
      </c>
      <c r="Y73">
        <v>0</v>
      </c>
      <c r="Z73">
        <v>1</v>
      </c>
      <c r="AA73">
        <v>1</v>
      </c>
      <c r="AB73" s="3">
        <v>16</v>
      </c>
      <c r="AC73" s="1">
        <v>16</v>
      </c>
      <c r="AD73">
        <f t="shared" si="1"/>
        <v>64</v>
      </c>
    </row>
    <row r="74" spans="1:30">
      <c r="A74" s="2">
        <v>44893.361664826385</v>
      </c>
      <c r="B74" s="7" t="s">
        <v>315</v>
      </c>
      <c r="C74">
        <f>IF('Form Responses 1'!H74="50 Nm berlawanan arah jarum jam",1,0)</f>
        <v>1</v>
      </c>
      <c r="D74">
        <f>IF('Form Responses 1'!I74="Momen Inersia: IA &gt; IB ; Momentum Sudut: LA &gt; LB",1,0)</f>
        <v>1</v>
      </c>
      <c r="E74">
        <f>IF('Form Responses 1'!J74="0,04 Kgm^2",1,0)</f>
        <v>0</v>
      </c>
      <c r="F74">
        <f>IF('Form Responses 1'!K74="10 N",1,0)</f>
        <v>1</v>
      </c>
      <c r="G74">
        <f>IF('Form Responses 1'!L74="5 m/s",1,0)</f>
        <v>1</v>
      </c>
      <c r="H74">
        <f>IF('Form Responses 1'!M74="1,6 dari A",1,0)</f>
        <v>1</v>
      </c>
      <c r="I74">
        <f>IF('Form Responses 1'!N74="Pertambahan Panjang pegas A lebih kecil daripada pertambahan panjang pegas B",1,0)</f>
        <v>1</v>
      </c>
      <c r="J74">
        <f>IF('Form Responses 1'!O74="2 x 10^-2",1,0)</f>
        <v>0</v>
      </c>
      <c r="K74">
        <f>IF('Form Responses 1'!P74="16 cm",1,0)</f>
        <v>0</v>
      </c>
      <c r="L74">
        <f>IF('Form Responses 1'!Q74="10 N/m",1,0)</f>
        <v>0</v>
      </c>
      <c r="M74" s="10">
        <v>0</v>
      </c>
      <c r="N74">
        <f>IF('Form Responses 1'!S74="Tekanan titik A, B dan C sama besar",1,0)</f>
        <v>1</v>
      </c>
      <c r="O74">
        <f>IF('Form Responses 1'!T74="900 kg/m^3",1,0)</f>
        <v>1</v>
      </c>
      <c r="P74">
        <f>IF('Form Responses 1'!U74="2400 kg",1,0)</f>
        <v>1</v>
      </c>
      <c r="Q74">
        <f>IF('Form Responses 1'!V74="10 cm^3",1,0)</f>
        <v>0</v>
      </c>
      <c r="R74">
        <f>IF('Form Responses 1'!W74="0,2 √2  N/m",1,0)</f>
        <v>0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0</v>
      </c>
      <c r="Z74">
        <v>1</v>
      </c>
      <c r="AA74">
        <v>1</v>
      </c>
      <c r="AB74" s="3">
        <v>17</v>
      </c>
      <c r="AC74" s="1">
        <v>11</v>
      </c>
      <c r="AD74">
        <f t="shared" si="1"/>
        <v>62</v>
      </c>
    </row>
    <row r="75" spans="1:30">
      <c r="A75" s="2">
        <v>44893.361739722226</v>
      </c>
      <c r="B75" s="7" t="s">
        <v>315</v>
      </c>
      <c r="C75">
        <f>IF('Form Responses 1'!H75="50 Nm berlawanan arah jarum jam",1,0)</f>
        <v>1</v>
      </c>
      <c r="D75">
        <f>IF('Form Responses 1'!I75="Momen Inersia: IA &gt; IB ; Momentum Sudut: LA &gt; LB",1,0)</f>
        <v>1</v>
      </c>
      <c r="E75">
        <f>IF('Form Responses 1'!J75="0,04 Kgm^2",1,0)</f>
        <v>1</v>
      </c>
      <c r="F75">
        <f>IF('Form Responses 1'!K75="10 N",1,0)</f>
        <v>1</v>
      </c>
      <c r="G75">
        <f>IF('Form Responses 1'!L75="5 m/s",1,0)</f>
        <v>1</v>
      </c>
      <c r="H75">
        <f>IF('Form Responses 1'!M75="1,6 dari A",1,0)</f>
        <v>1</v>
      </c>
      <c r="I75">
        <f>IF('Form Responses 1'!N75="Pertambahan Panjang pegas A lebih kecil daripada pertambahan panjang pegas B",1,0)</f>
        <v>1</v>
      </c>
      <c r="J75">
        <f>IF('Form Responses 1'!O75="2 x 10^-2",1,0)</f>
        <v>0</v>
      </c>
      <c r="K75">
        <f>IF('Form Responses 1'!P75="16 cm",1,0)</f>
        <v>1</v>
      </c>
      <c r="L75">
        <f>IF('Form Responses 1'!Q75="10 N/m",1,0)</f>
        <v>0</v>
      </c>
      <c r="M75" s="10">
        <v>0</v>
      </c>
      <c r="N75">
        <f>IF('Form Responses 1'!S75="Tekanan titik A, B dan C sama besar",1,0)</f>
        <v>1</v>
      </c>
      <c r="O75">
        <f>IF('Form Responses 1'!T75="900 kg/m^3",1,0)</f>
        <v>1</v>
      </c>
      <c r="P75">
        <f>IF('Form Responses 1'!U75="2400 kg",1,0)</f>
        <v>1</v>
      </c>
      <c r="Q75">
        <f>IF('Form Responses 1'!V75="10 cm^3",1,0)</f>
        <v>0</v>
      </c>
      <c r="R75">
        <f>IF('Form Responses 1'!W75="0,2 √2  N/m",1,0)</f>
        <v>0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0</v>
      </c>
      <c r="Z75">
        <v>1</v>
      </c>
      <c r="AA75">
        <v>1</v>
      </c>
      <c r="AB75" s="3">
        <v>19</v>
      </c>
      <c r="AC75" s="1">
        <v>11</v>
      </c>
      <c r="AD75">
        <f t="shared" si="1"/>
        <v>68</v>
      </c>
    </row>
    <row r="76" spans="1:30">
      <c r="A76" s="2">
        <v>44893.361762731482</v>
      </c>
      <c r="B76" s="7" t="s">
        <v>315</v>
      </c>
      <c r="C76">
        <f>IF('Form Responses 1'!H76="50 Nm berlawanan arah jarum jam",1,0)</f>
        <v>1</v>
      </c>
      <c r="D76">
        <f>IF('Form Responses 1'!I76="Momen Inersia: IA &gt; IB ; Momentum Sudut: LA &gt; LB",1,0)</f>
        <v>1</v>
      </c>
      <c r="E76">
        <f>IF('Form Responses 1'!J76="0,04 Kgm^2",1,0)</f>
        <v>0</v>
      </c>
      <c r="F76">
        <f>IF('Form Responses 1'!K76="10 N",1,0)</f>
        <v>1</v>
      </c>
      <c r="G76">
        <f>IF('Form Responses 1'!L76="5 m/s",1,0)</f>
        <v>1</v>
      </c>
      <c r="H76">
        <f>IF('Form Responses 1'!M76="1,6 dari A",1,0)</f>
        <v>1</v>
      </c>
      <c r="I76">
        <f>IF('Form Responses 1'!N76="Pertambahan Panjang pegas A lebih kecil daripada pertambahan panjang pegas B",1,0)</f>
        <v>1</v>
      </c>
      <c r="J76">
        <f>IF('Form Responses 1'!O76="2 x 10^-2",1,0)</f>
        <v>0</v>
      </c>
      <c r="K76">
        <f>IF('Form Responses 1'!P76="16 cm",1,0)</f>
        <v>1</v>
      </c>
      <c r="L76">
        <f>IF('Form Responses 1'!Q76="10 N/m",1,0)</f>
        <v>0</v>
      </c>
      <c r="M76" s="10">
        <v>0</v>
      </c>
      <c r="N76">
        <f>IF('Form Responses 1'!S76="Tekanan titik A, B dan C sama besar",1,0)</f>
        <v>1</v>
      </c>
      <c r="O76">
        <f>IF('Form Responses 1'!T76="900 kg/m^3",1,0)</f>
        <v>1</v>
      </c>
      <c r="P76">
        <f>IF('Form Responses 1'!U76="2400 kg",1,0)</f>
        <v>0</v>
      </c>
      <c r="Q76">
        <f>IF('Form Responses 1'!V76="10 cm^3",1,0)</f>
        <v>0</v>
      </c>
      <c r="R76">
        <f>IF('Form Responses 1'!W76="0,2 √2  N/m",1,0)</f>
        <v>0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0</v>
      </c>
      <c r="Z76">
        <v>1</v>
      </c>
      <c r="AA76">
        <v>1</v>
      </c>
      <c r="AB76" s="3">
        <v>17</v>
      </c>
      <c r="AC76" s="1">
        <v>14</v>
      </c>
      <c r="AD76">
        <f t="shared" si="1"/>
        <v>65</v>
      </c>
    </row>
    <row r="77" spans="1:30">
      <c r="A77" s="2">
        <v>44893.36178146991</v>
      </c>
      <c r="B77" s="7" t="s">
        <v>315</v>
      </c>
      <c r="C77">
        <f>IF('Form Responses 1'!H77="50 Nm berlawanan arah jarum jam",1,0)</f>
        <v>0</v>
      </c>
      <c r="D77">
        <f>IF('Form Responses 1'!I77="Momen Inersia: IA &gt; IB ; Momentum Sudut: LA &gt; LB",1,0)</f>
        <v>0</v>
      </c>
      <c r="E77">
        <f>IF('Form Responses 1'!J77="0,04 Kgm^2",1,0)</f>
        <v>0</v>
      </c>
      <c r="F77">
        <f>IF('Form Responses 1'!K77="10 N",1,0)</f>
        <v>1</v>
      </c>
      <c r="G77">
        <f>IF('Form Responses 1'!L77="5 m/s",1,0)</f>
        <v>1</v>
      </c>
      <c r="H77">
        <f>IF('Form Responses 1'!M77="1,6 dari A",1,0)</f>
        <v>1</v>
      </c>
      <c r="I77">
        <f>IF('Form Responses 1'!N77="Pertambahan Panjang pegas A lebih kecil daripada pertambahan panjang pegas B",1,0)</f>
        <v>0</v>
      </c>
      <c r="J77">
        <f>IF('Form Responses 1'!O77="2 x 10^-2",1,0)</f>
        <v>0</v>
      </c>
      <c r="K77">
        <f>IF('Form Responses 1'!P77="16 cm",1,0)</f>
        <v>0</v>
      </c>
      <c r="L77">
        <f>IF('Form Responses 1'!Q77="10 N/m",1,0)</f>
        <v>0</v>
      </c>
      <c r="M77" s="10">
        <v>1</v>
      </c>
      <c r="N77">
        <f>IF('Form Responses 1'!S77="Tekanan titik A, B dan C sama besar",1,0)</f>
        <v>1</v>
      </c>
      <c r="O77">
        <f>IF('Form Responses 1'!T77="900 kg/m^3",1,0)</f>
        <v>1</v>
      </c>
      <c r="P77">
        <f>IF('Form Responses 1'!U77="2400 kg",1,0)</f>
        <v>0</v>
      </c>
      <c r="Q77">
        <f>IF('Form Responses 1'!V77="10 cm^3",1,0)</f>
        <v>0</v>
      </c>
      <c r="R77">
        <f>IF('Form Responses 1'!W77="0,2 √2  N/m",1,0)</f>
        <v>1</v>
      </c>
      <c r="S77">
        <v>1</v>
      </c>
      <c r="T77">
        <v>1</v>
      </c>
      <c r="U77">
        <v>1</v>
      </c>
      <c r="V77">
        <v>0</v>
      </c>
      <c r="W77">
        <v>0</v>
      </c>
      <c r="X77">
        <v>1</v>
      </c>
      <c r="Y77">
        <v>0</v>
      </c>
      <c r="Z77">
        <v>1</v>
      </c>
      <c r="AA77">
        <v>1</v>
      </c>
      <c r="AB77" s="3">
        <v>14</v>
      </c>
      <c r="AC77" s="1">
        <v>12</v>
      </c>
      <c r="AD77">
        <f t="shared" si="1"/>
        <v>54</v>
      </c>
    </row>
    <row r="78" spans="1:30">
      <c r="A78" s="2">
        <v>44893.36181696759</v>
      </c>
      <c r="B78" s="7" t="s">
        <v>314</v>
      </c>
      <c r="C78">
        <f>IF('Form Responses 1'!H78="50 Nm berlawanan arah jarum jam",1,0)</f>
        <v>1</v>
      </c>
      <c r="D78">
        <f>IF('Form Responses 1'!I78="Momen Inersia: IA &gt; IB ; Momentum Sudut: LA &gt; LB",1,0)</f>
        <v>1</v>
      </c>
      <c r="E78">
        <f>IF('Form Responses 1'!J78="0,04 Kgm^2",1,0)</f>
        <v>1</v>
      </c>
      <c r="F78">
        <f>IF('Form Responses 1'!K78="10 N",1,0)</f>
        <v>1</v>
      </c>
      <c r="G78">
        <f>IF('Form Responses 1'!L78="5 m/s",1,0)</f>
        <v>1</v>
      </c>
      <c r="H78">
        <f>IF('Form Responses 1'!M78="1,6 dari A",1,0)</f>
        <v>1</v>
      </c>
      <c r="I78">
        <f>IF('Form Responses 1'!N78="Pertambahan Panjang pegas A lebih kecil daripada pertambahan panjang pegas B",1,0)</f>
        <v>1</v>
      </c>
      <c r="J78">
        <f>IF('Form Responses 1'!O78="2 x 10^-2",1,0)</f>
        <v>0</v>
      </c>
      <c r="K78">
        <f>IF('Form Responses 1'!P78="16 cm",1,0)</f>
        <v>1</v>
      </c>
      <c r="L78">
        <f>IF('Form Responses 1'!Q78="10 N/m",1,0)</f>
        <v>0</v>
      </c>
      <c r="M78" s="10">
        <v>0</v>
      </c>
      <c r="N78">
        <f>IF('Form Responses 1'!S78="Tekanan titik A, B dan C sama besar",1,0)</f>
        <v>1</v>
      </c>
      <c r="O78">
        <f>IF('Form Responses 1'!T78="900 kg/m^3",1,0)</f>
        <v>1</v>
      </c>
      <c r="P78">
        <f>IF('Form Responses 1'!U78="2400 kg",1,0)</f>
        <v>1</v>
      </c>
      <c r="Q78">
        <f>IF('Form Responses 1'!V78="10 cm^3",1,0)</f>
        <v>0</v>
      </c>
      <c r="R78">
        <f>IF('Form Responses 1'!W78="0,2 √2  N/m",1,0)</f>
        <v>0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0</v>
      </c>
      <c r="Z78">
        <v>1</v>
      </c>
      <c r="AA78">
        <v>1</v>
      </c>
      <c r="AB78" s="3">
        <v>19</v>
      </c>
      <c r="AC78" s="1">
        <v>16</v>
      </c>
      <c r="AD78">
        <f t="shared" si="1"/>
        <v>73</v>
      </c>
    </row>
    <row r="79" spans="1:30">
      <c r="A79" s="2">
        <v>44893.361832395836</v>
      </c>
      <c r="B79" s="7" t="s">
        <v>315</v>
      </c>
      <c r="C79">
        <f>IF('Form Responses 1'!H79="50 Nm berlawanan arah jarum jam",1,0)</f>
        <v>1</v>
      </c>
      <c r="D79">
        <f>IF('Form Responses 1'!I79="Momen Inersia: IA &gt; IB ; Momentum Sudut: LA &gt; LB",1,0)</f>
        <v>1</v>
      </c>
      <c r="E79">
        <f>IF('Form Responses 1'!J79="0,04 Kgm^2",1,0)</f>
        <v>1</v>
      </c>
      <c r="F79">
        <f>IF('Form Responses 1'!K79="10 N",1,0)</f>
        <v>1</v>
      </c>
      <c r="G79">
        <f>IF('Form Responses 1'!L79="5 m/s",1,0)</f>
        <v>1</v>
      </c>
      <c r="H79">
        <f>IF('Form Responses 1'!M79="1,6 dari A",1,0)</f>
        <v>1</v>
      </c>
      <c r="I79">
        <f>IF('Form Responses 1'!N79="Pertambahan Panjang pegas A lebih kecil daripada pertambahan panjang pegas B",1,0)</f>
        <v>1</v>
      </c>
      <c r="J79">
        <f>IF('Form Responses 1'!O79="2 x 10^-2",1,0)</f>
        <v>0</v>
      </c>
      <c r="K79">
        <f>IF('Form Responses 1'!P79="16 cm",1,0)</f>
        <v>1</v>
      </c>
      <c r="L79">
        <f>IF('Form Responses 1'!Q79="10 N/m",1,0)</f>
        <v>0</v>
      </c>
      <c r="M79" s="10">
        <v>0</v>
      </c>
      <c r="N79">
        <f>IF('Form Responses 1'!S79="Tekanan titik A, B dan C sama besar",1,0)</f>
        <v>1</v>
      </c>
      <c r="O79">
        <f>IF('Form Responses 1'!T79="900 kg/m^3",1,0)</f>
        <v>1</v>
      </c>
      <c r="P79">
        <f>IF('Form Responses 1'!U79="2400 kg",1,0)</f>
        <v>1</v>
      </c>
      <c r="Q79">
        <f>IF('Form Responses 1'!V79="10 cm^3",1,0)</f>
        <v>0</v>
      </c>
      <c r="R79">
        <f>IF('Form Responses 1'!W79="0,2 √2  N/m",1,0)</f>
        <v>0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0</v>
      </c>
      <c r="Z79">
        <v>1</v>
      </c>
      <c r="AA79">
        <v>1</v>
      </c>
      <c r="AB79" s="3">
        <v>19</v>
      </c>
      <c r="AC79" s="1">
        <v>10</v>
      </c>
      <c r="AD79">
        <f t="shared" si="1"/>
        <v>67</v>
      </c>
    </row>
    <row r="80" spans="1:30">
      <c r="A80" s="2">
        <v>44893.361891539353</v>
      </c>
      <c r="B80" s="7" t="s">
        <v>314</v>
      </c>
      <c r="C80">
        <f>IF('Form Responses 1'!H80="50 Nm berlawanan arah jarum jam",1,0)</f>
        <v>1</v>
      </c>
      <c r="D80">
        <f>IF('Form Responses 1'!I80="Momen Inersia: IA &gt; IB ; Momentum Sudut: LA &gt; LB",1,0)</f>
        <v>1</v>
      </c>
      <c r="E80">
        <f>IF('Form Responses 1'!J80="0,04 Kgm^2",1,0)</f>
        <v>1</v>
      </c>
      <c r="F80">
        <f>IF('Form Responses 1'!K80="10 N",1,0)</f>
        <v>1</v>
      </c>
      <c r="G80">
        <f>IF('Form Responses 1'!L80="5 m/s",1,0)</f>
        <v>1</v>
      </c>
      <c r="H80">
        <f>IF('Form Responses 1'!M80="1,6 dari A",1,0)</f>
        <v>1</v>
      </c>
      <c r="I80">
        <f>IF('Form Responses 1'!N80="Pertambahan Panjang pegas A lebih kecil daripada pertambahan panjang pegas B",1,0)</f>
        <v>1</v>
      </c>
      <c r="J80">
        <f>IF('Form Responses 1'!O80="2 x 10^-2",1,0)</f>
        <v>0</v>
      </c>
      <c r="K80">
        <f>IF('Form Responses 1'!P80="16 cm",1,0)</f>
        <v>1</v>
      </c>
      <c r="L80">
        <f>IF('Form Responses 1'!Q80="10 N/m",1,0)</f>
        <v>1</v>
      </c>
      <c r="M80" s="10">
        <v>0</v>
      </c>
      <c r="N80">
        <f>IF('Form Responses 1'!S80="Tekanan titik A, B dan C sama besar",1,0)</f>
        <v>1</v>
      </c>
      <c r="O80">
        <f>IF('Form Responses 1'!T80="900 kg/m^3",1,0)</f>
        <v>1</v>
      </c>
      <c r="P80">
        <f>IF('Form Responses 1'!U80="2400 kg",1,0)</f>
        <v>1</v>
      </c>
      <c r="Q80">
        <f>IF('Form Responses 1'!V80="10 cm^3",1,0)</f>
        <v>0</v>
      </c>
      <c r="R80">
        <f>IF('Form Responses 1'!W80="0,2 √2  N/m",1,0)</f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0</v>
      </c>
      <c r="Z80">
        <v>1</v>
      </c>
      <c r="AA80">
        <v>1</v>
      </c>
      <c r="AB80" s="3">
        <v>20</v>
      </c>
      <c r="AC80" s="1">
        <v>12</v>
      </c>
      <c r="AD80">
        <f t="shared" si="1"/>
        <v>72</v>
      </c>
    </row>
    <row r="81" spans="1:30">
      <c r="A81" s="2">
        <v>44893.361982696762</v>
      </c>
      <c r="B81" s="7" t="s">
        <v>315</v>
      </c>
      <c r="C81">
        <f>IF('Form Responses 1'!H81="50 Nm berlawanan arah jarum jam",1,0)</f>
        <v>1</v>
      </c>
      <c r="D81">
        <f>IF('Form Responses 1'!I81="Momen Inersia: IA &gt; IB ; Momentum Sudut: LA &gt; LB",1,0)</f>
        <v>1</v>
      </c>
      <c r="E81">
        <f>IF('Form Responses 1'!J81="0,04 Kgm^2",1,0)</f>
        <v>1</v>
      </c>
      <c r="F81">
        <f>IF('Form Responses 1'!K81="10 N",1,0)</f>
        <v>1</v>
      </c>
      <c r="G81">
        <f>IF('Form Responses 1'!L81="5 m/s",1,0)</f>
        <v>1</v>
      </c>
      <c r="H81">
        <f>IF('Form Responses 1'!M81="1,6 dari A",1,0)</f>
        <v>1</v>
      </c>
      <c r="I81">
        <f>IF('Form Responses 1'!N81="Pertambahan Panjang pegas A lebih kecil daripada pertambahan panjang pegas B",1,0)</f>
        <v>0</v>
      </c>
      <c r="J81">
        <f>IF('Form Responses 1'!O81="2 x 10^-2",1,0)</f>
        <v>0</v>
      </c>
      <c r="K81">
        <f>IF('Form Responses 1'!P81="16 cm",1,0)</f>
        <v>1</v>
      </c>
      <c r="L81">
        <f>IF('Form Responses 1'!Q81="10 N/m",1,0)</f>
        <v>0</v>
      </c>
      <c r="M81" s="10">
        <v>1</v>
      </c>
      <c r="N81">
        <f>IF('Form Responses 1'!S81="Tekanan titik A, B dan C sama besar",1,0)</f>
        <v>1</v>
      </c>
      <c r="O81">
        <f>IF('Form Responses 1'!T81="900 kg/m^3",1,0)</f>
        <v>1</v>
      </c>
      <c r="P81">
        <f>IF('Form Responses 1'!U81="2400 kg",1,0)</f>
        <v>0</v>
      </c>
      <c r="Q81">
        <f>IF('Form Responses 1'!V81="10 cm^3",1,0)</f>
        <v>0</v>
      </c>
      <c r="R81">
        <f>IF('Form Responses 1'!W81="0,2 √2  N/m",1,0)</f>
        <v>0</v>
      </c>
      <c r="S81">
        <v>0</v>
      </c>
      <c r="T81">
        <v>1</v>
      </c>
      <c r="U81">
        <v>1</v>
      </c>
      <c r="V81">
        <v>1</v>
      </c>
      <c r="W81">
        <v>1</v>
      </c>
      <c r="X81">
        <v>0</v>
      </c>
      <c r="Y81">
        <v>0</v>
      </c>
      <c r="Z81">
        <v>0</v>
      </c>
      <c r="AA81">
        <v>1</v>
      </c>
      <c r="AB81" s="3">
        <v>15</v>
      </c>
      <c r="AC81" s="1">
        <v>10</v>
      </c>
      <c r="AD81">
        <f t="shared" si="1"/>
        <v>55</v>
      </c>
    </row>
    <row r="82" spans="1:30">
      <c r="A82" s="2">
        <v>44893.362028263888</v>
      </c>
      <c r="B82" s="7" t="s">
        <v>314</v>
      </c>
      <c r="C82">
        <f>IF('Form Responses 1'!H82="50 Nm berlawanan arah jarum jam",1,0)</f>
        <v>1</v>
      </c>
      <c r="D82">
        <f>IF('Form Responses 1'!I82="Momen Inersia: IA &gt; IB ; Momentum Sudut: LA &gt; LB",1,0)</f>
        <v>1</v>
      </c>
      <c r="E82">
        <f>IF('Form Responses 1'!J82="0,04 Kgm^2",1,0)</f>
        <v>1</v>
      </c>
      <c r="F82">
        <f>IF('Form Responses 1'!K82="10 N",1,0)</f>
        <v>1</v>
      </c>
      <c r="G82">
        <f>IF('Form Responses 1'!L82="5 m/s",1,0)</f>
        <v>1</v>
      </c>
      <c r="H82">
        <f>IF('Form Responses 1'!M82="1,6 dari A",1,0)</f>
        <v>1</v>
      </c>
      <c r="I82">
        <f>IF('Form Responses 1'!N82="Pertambahan Panjang pegas A lebih kecil daripada pertambahan panjang pegas B",1,0)</f>
        <v>1</v>
      </c>
      <c r="J82">
        <f>IF('Form Responses 1'!O82="2 x 10^-2",1,0)</f>
        <v>0</v>
      </c>
      <c r="K82">
        <f>IF('Form Responses 1'!P82="16 cm",1,0)</f>
        <v>1</v>
      </c>
      <c r="L82">
        <f>IF('Form Responses 1'!Q82="10 N/m",1,0)</f>
        <v>0</v>
      </c>
      <c r="M82" s="10">
        <v>0</v>
      </c>
      <c r="N82">
        <f>IF('Form Responses 1'!S82="Tekanan titik A, B dan C sama besar",1,0)</f>
        <v>1</v>
      </c>
      <c r="O82">
        <f>IF('Form Responses 1'!T82="900 kg/m^3",1,0)</f>
        <v>1</v>
      </c>
      <c r="P82">
        <f>IF('Form Responses 1'!U82="2400 kg",1,0)</f>
        <v>1</v>
      </c>
      <c r="Q82">
        <f>IF('Form Responses 1'!V82="10 cm^3",1,0)</f>
        <v>0</v>
      </c>
      <c r="R82">
        <f>IF('Form Responses 1'!W82="0,2 √2  N/m",1,0)</f>
        <v>0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0</v>
      </c>
      <c r="Z82">
        <v>1</v>
      </c>
      <c r="AA82">
        <v>1</v>
      </c>
      <c r="AB82" s="3">
        <v>19</v>
      </c>
      <c r="AC82" s="1">
        <v>10</v>
      </c>
      <c r="AD82">
        <f t="shared" si="1"/>
        <v>67</v>
      </c>
    </row>
    <row r="83" spans="1:30">
      <c r="A83" s="2">
        <v>44893.362076817131</v>
      </c>
      <c r="B83" s="7" t="s">
        <v>315</v>
      </c>
      <c r="C83">
        <f>IF('Form Responses 1'!H83="50 Nm berlawanan arah jarum jam",1,0)</f>
        <v>0</v>
      </c>
      <c r="D83">
        <f>IF('Form Responses 1'!I83="Momen Inersia: IA &gt; IB ; Momentum Sudut: LA &gt; LB",1,0)</f>
        <v>1</v>
      </c>
      <c r="E83">
        <f>IF('Form Responses 1'!J83="0,04 Kgm^2",1,0)</f>
        <v>0</v>
      </c>
      <c r="F83">
        <f>IF('Form Responses 1'!K83="10 N",1,0)</f>
        <v>1</v>
      </c>
      <c r="G83">
        <f>IF('Form Responses 1'!L83="5 m/s",1,0)</f>
        <v>1</v>
      </c>
      <c r="H83">
        <f>IF('Form Responses 1'!M83="1,6 dari A",1,0)</f>
        <v>1</v>
      </c>
      <c r="I83">
        <f>IF('Form Responses 1'!N83="Pertambahan Panjang pegas A lebih kecil daripada pertambahan panjang pegas B",1,0)</f>
        <v>1</v>
      </c>
      <c r="J83">
        <f>IF('Form Responses 1'!O83="2 x 10^-2",1,0)</f>
        <v>0</v>
      </c>
      <c r="K83">
        <f>IF('Form Responses 1'!P83="16 cm",1,0)</f>
        <v>1</v>
      </c>
      <c r="L83">
        <f>IF('Form Responses 1'!Q83="10 N/m",1,0)</f>
        <v>1</v>
      </c>
      <c r="M83" s="10">
        <v>1</v>
      </c>
      <c r="N83">
        <f>IF('Form Responses 1'!S83="Tekanan titik A, B dan C sama besar",1,0)</f>
        <v>0</v>
      </c>
      <c r="O83">
        <f>IF('Form Responses 1'!T83="900 kg/m^3",1,0)</f>
        <v>1</v>
      </c>
      <c r="P83">
        <f>IF('Form Responses 1'!U83="2400 kg",1,0)</f>
        <v>0</v>
      </c>
      <c r="Q83">
        <f>IF('Form Responses 1'!V83="10 cm^3",1,0)</f>
        <v>0</v>
      </c>
      <c r="R83">
        <f>IF('Form Responses 1'!W83="0,2 √2  N/m",1,0)</f>
        <v>0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0</v>
      </c>
      <c r="Z83">
        <v>1</v>
      </c>
      <c r="AA83">
        <v>0</v>
      </c>
      <c r="AB83" s="3">
        <v>17</v>
      </c>
      <c r="AC83" s="1">
        <v>13</v>
      </c>
      <c r="AD83">
        <f t="shared" si="1"/>
        <v>64</v>
      </c>
    </row>
    <row r="84" spans="1:30">
      <c r="A84" s="2">
        <v>44893.362115057869</v>
      </c>
      <c r="B84" s="7" t="s">
        <v>315</v>
      </c>
      <c r="C84">
        <f>IF('Form Responses 1'!H84="50 Nm berlawanan arah jarum jam",1,0)</f>
        <v>1</v>
      </c>
      <c r="D84">
        <f>IF('Form Responses 1'!I84="Momen Inersia: IA &gt; IB ; Momentum Sudut: LA &gt; LB",1,0)</f>
        <v>0</v>
      </c>
      <c r="E84">
        <f>IF('Form Responses 1'!J84="0,04 Kgm^2",1,0)</f>
        <v>0</v>
      </c>
      <c r="F84">
        <f>IF('Form Responses 1'!K84="10 N",1,0)</f>
        <v>1</v>
      </c>
      <c r="G84">
        <f>IF('Form Responses 1'!L84="5 m/s",1,0)</f>
        <v>1</v>
      </c>
      <c r="H84">
        <f>IF('Form Responses 1'!M84="1,6 dari A",1,0)</f>
        <v>1</v>
      </c>
      <c r="I84">
        <f>IF('Form Responses 1'!N84="Pertambahan Panjang pegas A lebih kecil daripada pertambahan panjang pegas B",1,0)</f>
        <v>1</v>
      </c>
      <c r="J84">
        <f>IF('Form Responses 1'!O84="2 x 10^-2",1,0)</f>
        <v>0</v>
      </c>
      <c r="K84">
        <f>IF('Form Responses 1'!P84="16 cm",1,0)</f>
        <v>1</v>
      </c>
      <c r="L84">
        <f>IF('Form Responses 1'!Q84="10 N/m",1,0)</f>
        <v>1</v>
      </c>
      <c r="M84" s="10">
        <v>1</v>
      </c>
      <c r="N84">
        <f>IF('Form Responses 1'!S84="Tekanan titik A, B dan C sama besar",1,0)</f>
        <v>1</v>
      </c>
      <c r="O84">
        <f>IF('Form Responses 1'!T84="900 kg/m^3",1,0)</f>
        <v>1</v>
      </c>
      <c r="P84">
        <f>IF('Form Responses 1'!U84="2400 kg",1,0)</f>
        <v>1</v>
      </c>
      <c r="Q84">
        <f>IF('Form Responses 1'!V84="10 cm^3",1,0)</f>
        <v>0</v>
      </c>
      <c r="R84">
        <f>IF('Form Responses 1'!W84="0,2 √2  N/m",1,0)</f>
        <v>0</v>
      </c>
      <c r="S84">
        <v>1</v>
      </c>
      <c r="T84">
        <v>0</v>
      </c>
      <c r="U84">
        <v>1</v>
      </c>
      <c r="V84">
        <v>1</v>
      </c>
      <c r="W84">
        <v>1</v>
      </c>
      <c r="X84">
        <v>0</v>
      </c>
      <c r="Y84">
        <v>0</v>
      </c>
      <c r="Z84">
        <v>1</v>
      </c>
      <c r="AA84">
        <v>1</v>
      </c>
      <c r="AB84" s="3">
        <v>17</v>
      </c>
      <c r="AC84" s="1">
        <v>6</v>
      </c>
      <c r="AD84">
        <f t="shared" si="1"/>
        <v>57</v>
      </c>
    </row>
    <row r="85" spans="1:30">
      <c r="A85" s="2">
        <v>44893.362159166667</v>
      </c>
      <c r="B85" s="7" t="s">
        <v>314</v>
      </c>
      <c r="C85">
        <f>IF('Form Responses 1'!H85="50 Nm berlawanan arah jarum jam",1,0)</f>
        <v>1</v>
      </c>
      <c r="D85">
        <f>IF('Form Responses 1'!I85="Momen Inersia: IA &gt; IB ; Momentum Sudut: LA &gt; LB",1,0)</f>
        <v>0</v>
      </c>
      <c r="E85">
        <f>IF('Form Responses 1'!J85="0,04 Kgm^2",1,0)</f>
        <v>0</v>
      </c>
      <c r="F85">
        <f>IF('Form Responses 1'!K85="10 N",1,0)</f>
        <v>0</v>
      </c>
      <c r="G85">
        <f>IF('Form Responses 1'!L85="5 m/s",1,0)</f>
        <v>1</v>
      </c>
      <c r="H85">
        <f>IF('Form Responses 1'!M85="1,6 dari A",1,0)</f>
        <v>0</v>
      </c>
      <c r="I85">
        <f>IF('Form Responses 1'!N85="Pertambahan Panjang pegas A lebih kecil daripada pertambahan panjang pegas B",1,0)</f>
        <v>1</v>
      </c>
      <c r="J85">
        <f>IF('Form Responses 1'!O85="2 x 10^-2",1,0)</f>
        <v>0</v>
      </c>
      <c r="K85">
        <f>IF('Form Responses 1'!P85="16 cm",1,0)</f>
        <v>1</v>
      </c>
      <c r="L85">
        <f>IF('Form Responses 1'!Q85="10 N/m",1,0)</f>
        <v>1</v>
      </c>
      <c r="M85" s="10">
        <v>1</v>
      </c>
      <c r="N85">
        <f>IF('Form Responses 1'!S85="Tekanan titik A, B dan C sama besar",1,0)</f>
        <v>1</v>
      </c>
      <c r="O85">
        <f>IF('Form Responses 1'!T85="900 kg/m^3",1,0)</f>
        <v>1</v>
      </c>
      <c r="P85">
        <f>IF('Form Responses 1'!U85="2400 kg",1,0)</f>
        <v>1</v>
      </c>
      <c r="Q85">
        <f>IF('Form Responses 1'!V85="10 cm^3",1,0)</f>
        <v>1</v>
      </c>
      <c r="R85">
        <f>IF('Form Responses 1'!W85="0,2 √2  N/m",1,0)</f>
        <v>1</v>
      </c>
      <c r="S85">
        <v>0</v>
      </c>
      <c r="T85">
        <v>1</v>
      </c>
      <c r="U85">
        <v>1</v>
      </c>
      <c r="V85">
        <v>1</v>
      </c>
      <c r="W85">
        <v>1</v>
      </c>
      <c r="X85">
        <v>0</v>
      </c>
      <c r="Y85">
        <v>0</v>
      </c>
      <c r="Z85">
        <v>1</v>
      </c>
      <c r="AA85">
        <v>0</v>
      </c>
      <c r="AB85" s="3">
        <v>16</v>
      </c>
      <c r="AC85" s="1">
        <v>16</v>
      </c>
      <c r="AD85">
        <f t="shared" si="1"/>
        <v>64</v>
      </c>
    </row>
    <row r="86" spans="1:30">
      <c r="A86" s="2">
        <v>44893.362186701386</v>
      </c>
      <c r="B86" s="7" t="s">
        <v>314</v>
      </c>
      <c r="C86">
        <f>IF('Form Responses 1'!H86="50 Nm berlawanan arah jarum jam",1,0)</f>
        <v>1</v>
      </c>
      <c r="D86">
        <f>IF('Form Responses 1'!I86="Momen Inersia: IA &gt; IB ; Momentum Sudut: LA &gt; LB",1,0)</f>
        <v>1</v>
      </c>
      <c r="E86">
        <f>IF('Form Responses 1'!J86="0,04 Kgm^2",1,0)</f>
        <v>1</v>
      </c>
      <c r="F86">
        <f>IF('Form Responses 1'!K86="10 N",1,0)</f>
        <v>1</v>
      </c>
      <c r="G86">
        <f>IF('Form Responses 1'!L86="5 m/s",1,0)</f>
        <v>1</v>
      </c>
      <c r="H86">
        <f>IF('Form Responses 1'!M86="1,6 dari A",1,0)</f>
        <v>1</v>
      </c>
      <c r="I86">
        <f>IF('Form Responses 1'!N86="Pertambahan Panjang pegas A lebih kecil daripada pertambahan panjang pegas B",1,0)</f>
        <v>1</v>
      </c>
      <c r="J86">
        <f>IF('Form Responses 1'!O86="2 x 10^-2",1,0)</f>
        <v>0</v>
      </c>
      <c r="K86">
        <f>IF('Form Responses 1'!P86="16 cm",1,0)</f>
        <v>1</v>
      </c>
      <c r="L86">
        <f>IF('Form Responses 1'!Q86="10 N/m",1,0)</f>
        <v>0</v>
      </c>
      <c r="M86" s="10">
        <v>0</v>
      </c>
      <c r="N86">
        <f>IF('Form Responses 1'!S86="Tekanan titik A, B dan C sama besar",1,0)</f>
        <v>1</v>
      </c>
      <c r="O86">
        <f>IF('Form Responses 1'!T86="900 kg/m^3",1,0)</f>
        <v>1</v>
      </c>
      <c r="P86">
        <f>IF('Form Responses 1'!U86="2400 kg",1,0)</f>
        <v>1</v>
      </c>
      <c r="Q86">
        <f>IF('Form Responses 1'!V86="10 cm^3",1,0)</f>
        <v>0</v>
      </c>
      <c r="R86">
        <f>IF('Form Responses 1'!W86="0,2 √2  N/m",1,0)</f>
        <v>0</v>
      </c>
      <c r="S86">
        <v>1</v>
      </c>
      <c r="T86">
        <v>1</v>
      </c>
      <c r="U86">
        <v>1</v>
      </c>
      <c r="V86">
        <v>1</v>
      </c>
      <c r="W86">
        <v>1</v>
      </c>
      <c r="X86">
        <v>0</v>
      </c>
      <c r="Y86">
        <v>0</v>
      </c>
      <c r="Z86">
        <v>1</v>
      </c>
      <c r="AA86">
        <v>1</v>
      </c>
      <c r="AB86" s="3">
        <v>18</v>
      </c>
      <c r="AC86" s="1">
        <v>11</v>
      </c>
      <c r="AD86">
        <f t="shared" si="1"/>
        <v>65</v>
      </c>
    </row>
    <row r="87" spans="1:30">
      <c r="A87" s="2">
        <v>44893.362227858801</v>
      </c>
      <c r="B87" s="7" t="s">
        <v>314</v>
      </c>
      <c r="C87">
        <f>IF('Form Responses 1'!H87="50 Nm berlawanan arah jarum jam",1,0)</f>
        <v>1</v>
      </c>
      <c r="D87">
        <f>IF('Form Responses 1'!I87="Momen Inersia: IA &gt; IB ; Momentum Sudut: LA &gt; LB",1,0)</f>
        <v>1</v>
      </c>
      <c r="E87">
        <f>IF('Form Responses 1'!J87="0,04 Kgm^2",1,0)</f>
        <v>1</v>
      </c>
      <c r="F87">
        <f>IF('Form Responses 1'!K87="10 N",1,0)</f>
        <v>1</v>
      </c>
      <c r="G87">
        <f>IF('Form Responses 1'!L87="5 m/s",1,0)</f>
        <v>1</v>
      </c>
      <c r="H87">
        <f>IF('Form Responses 1'!M87="1,6 dari A",1,0)</f>
        <v>1</v>
      </c>
      <c r="I87">
        <f>IF('Form Responses 1'!N87="Pertambahan Panjang pegas A lebih kecil daripada pertambahan panjang pegas B",1,0)</f>
        <v>1</v>
      </c>
      <c r="J87">
        <f>IF('Form Responses 1'!O87="2 x 10^-2",1,0)</f>
        <v>0</v>
      </c>
      <c r="K87">
        <f>IF('Form Responses 1'!P87="16 cm",1,0)</f>
        <v>1</v>
      </c>
      <c r="L87">
        <f>IF('Form Responses 1'!Q87="10 N/m",1,0)</f>
        <v>0</v>
      </c>
      <c r="M87" s="10">
        <v>0</v>
      </c>
      <c r="N87">
        <f>IF('Form Responses 1'!S87="Tekanan titik A, B dan C sama besar",1,0)</f>
        <v>1</v>
      </c>
      <c r="O87">
        <f>IF('Form Responses 1'!T87="900 kg/m^3",1,0)</f>
        <v>1</v>
      </c>
      <c r="P87">
        <f>IF('Form Responses 1'!U87="2400 kg",1,0)</f>
        <v>1</v>
      </c>
      <c r="Q87">
        <f>IF('Form Responses 1'!V87="10 cm^3",1,0)</f>
        <v>0</v>
      </c>
      <c r="R87">
        <f>IF('Form Responses 1'!W87="0,2 √2  N/m",1,0)</f>
        <v>0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0</v>
      </c>
      <c r="Z87">
        <v>1</v>
      </c>
      <c r="AA87">
        <v>1</v>
      </c>
      <c r="AB87" s="3">
        <v>19</v>
      </c>
      <c r="AC87" s="1">
        <v>10</v>
      </c>
      <c r="AD87">
        <f t="shared" si="1"/>
        <v>67</v>
      </c>
    </row>
    <row r="88" spans="1:30">
      <c r="A88" s="2">
        <v>44893.362262523151</v>
      </c>
      <c r="B88" s="7" t="s">
        <v>315</v>
      </c>
      <c r="C88">
        <f>IF('Form Responses 1'!H88="50 Nm berlawanan arah jarum jam",1,0)</f>
        <v>1</v>
      </c>
      <c r="D88">
        <f>IF('Form Responses 1'!I88="Momen Inersia: IA &gt; IB ; Momentum Sudut: LA &gt; LB",1,0)</f>
        <v>1</v>
      </c>
      <c r="E88">
        <f>IF('Form Responses 1'!J88="0,04 Kgm^2",1,0)</f>
        <v>1</v>
      </c>
      <c r="F88">
        <f>IF('Form Responses 1'!K88="10 N",1,0)</f>
        <v>1</v>
      </c>
      <c r="G88">
        <f>IF('Form Responses 1'!L88="5 m/s",1,0)</f>
        <v>1</v>
      </c>
      <c r="H88">
        <f>IF('Form Responses 1'!M88="1,6 dari A",1,0)</f>
        <v>1</v>
      </c>
      <c r="I88">
        <f>IF('Form Responses 1'!N88="Pertambahan Panjang pegas A lebih kecil daripada pertambahan panjang pegas B",1,0)</f>
        <v>1</v>
      </c>
      <c r="J88">
        <f>IF('Form Responses 1'!O88="2 x 10^-2",1,0)</f>
        <v>0</v>
      </c>
      <c r="K88">
        <f>IF('Form Responses 1'!P88="16 cm",1,0)</f>
        <v>1</v>
      </c>
      <c r="L88">
        <f>IF('Form Responses 1'!Q88="10 N/m",1,0)</f>
        <v>0</v>
      </c>
      <c r="M88" s="10">
        <v>1</v>
      </c>
      <c r="N88">
        <f>IF('Form Responses 1'!S88="Tekanan titik A, B dan C sama besar",1,0)</f>
        <v>1</v>
      </c>
      <c r="O88">
        <f>IF('Form Responses 1'!T88="900 kg/m^3",1,0)</f>
        <v>1</v>
      </c>
      <c r="P88">
        <f>IF('Form Responses 1'!U88="2400 kg",1,0)</f>
        <v>1</v>
      </c>
      <c r="Q88">
        <f>IF('Form Responses 1'!V88="10 cm^3",1,0)</f>
        <v>0</v>
      </c>
      <c r="R88">
        <f>IF('Form Responses 1'!W88="0,2 √2  N/m",1,0)</f>
        <v>0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0</v>
      </c>
      <c r="Z88">
        <v>1</v>
      </c>
      <c r="AA88">
        <v>1</v>
      </c>
      <c r="AB88" s="3">
        <v>20</v>
      </c>
      <c r="AC88" s="1">
        <v>19</v>
      </c>
      <c r="AD88">
        <f t="shared" si="1"/>
        <v>79</v>
      </c>
    </row>
    <row r="89" spans="1:30">
      <c r="A89" s="2">
        <v>44893.362288425924</v>
      </c>
      <c r="B89" s="7" t="s">
        <v>315</v>
      </c>
      <c r="C89">
        <f>IF('Form Responses 1'!H89="50 Nm berlawanan arah jarum jam",1,0)</f>
        <v>1</v>
      </c>
      <c r="D89">
        <f>IF('Form Responses 1'!I89="Momen Inersia: IA &gt; IB ; Momentum Sudut: LA &gt; LB",1,0)</f>
        <v>0</v>
      </c>
      <c r="E89">
        <f>IF('Form Responses 1'!J89="0,04 Kgm^2",1,0)</f>
        <v>0</v>
      </c>
      <c r="F89">
        <f>IF('Form Responses 1'!K89="10 N",1,0)</f>
        <v>1</v>
      </c>
      <c r="G89">
        <f>IF('Form Responses 1'!L89="5 m/s",1,0)</f>
        <v>1</v>
      </c>
      <c r="H89">
        <f>IF('Form Responses 1'!M89="1,6 dari A",1,0)</f>
        <v>1</v>
      </c>
      <c r="I89">
        <f>IF('Form Responses 1'!N89="Pertambahan Panjang pegas A lebih kecil daripada pertambahan panjang pegas B",1,0)</f>
        <v>1</v>
      </c>
      <c r="J89">
        <f>IF('Form Responses 1'!O89="2 x 10^-2",1,0)</f>
        <v>0</v>
      </c>
      <c r="K89">
        <f>IF('Form Responses 1'!P89="16 cm",1,0)</f>
        <v>1</v>
      </c>
      <c r="L89">
        <f>IF('Form Responses 1'!Q89="10 N/m",1,0)</f>
        <v>0</v>
      </c>
      <c r="M89" s="10">
        <v>0</v>
      </c>
      <c r="N89">
        <f>IF('Form Responses 1'!S89="Tekanan titik A, B dan C sama besar",1,0)</f>
        <v>1</v>
      </c>
      <c r="O89">
        <f>IF('Form Responses 1'!T89="900 kg/m^3",1,0)</f>
        <v>1</v>
      </c>
      <c r="P89">
        <f>IF('Form Responses 1'!U89="2400 kg",1,0)</f>
        <v>1</v>
      </c>
      <c r="Q89">
        <f>IF('Form Responses 1'!V89="10 cm^3",1,0)</f>
        <v>0</v>
      </c>
      <c r="R89">
        <f>IF('Form Responses 1'!W89="0,2 √2  N/m",1,0)</f>
        <v>0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0</v>
      </c>
      <c r="Z89">
        <v>1</v>
      </c>
      <c r="AA89">
        <v>1</v>
      </c>
      <c r="AB89" s="3">
        <v>17</v>
      </c>
      <c r="AC89" s="1">
        <v>12</v>
      </c>
      <c r="AD89">
        <f t="shared" si="1"/>
        <v>63</v>
      </c>
    </row>
    <row r="90" spans="1:30">
      <c r="A90" s="2">
        <v>44893.362346712966</v>
      </c>
      <c r="B90" s="7" t="s">
        <v>315</v>
      </c>
      <c r="C90">
        <f>IF('Form Responses 1'!H90="50 Nm berlawanan arah jarum jam",1,0)</f>
        <v>1</v>
      </c>
      <c r="D90">
        <f>IF('Form Responses 1'!I90="Momen Inersia: IA &gt; IB ; Momentum Sudut: LA &gt; LB",1,0)</f>
        <v>1</v>
      </c>
      <c r="E90">
        <f>IF('Form Responses 1'!J90="0,04 Kgm^2",1,0)</f>
        <v>0</v>
      </c>
      <c r="F90">
        <f>IF('Form Responses 1'!K90="10 N",1,0)</f>
        <v>1</v>
      </c>
      <c r="G90">
        <f>IF('Form Responses 1'!L90="5 m/s",1,0)</f>
        <v>1</v>
      </c>
      <c r="H90">
        <f>IF('Form Responses 1'!M90="1,6 dari A",1,0)</f>
        <v>1</v>
      </c>
      <c r="I90">
        <f>IF('Form Responses 1'!N90="Pertambahan Panjang pegas A lebih kecil daripada pertambahan panjang pegas B",1,0)</f>
        <v>1</v>
      </c>
      <c r="J90">
        <f>IF('Form Responses 1'!O90="2 x 10^-2",1,0)</f>
        <v>0</v>
      </c>
      <c r="K90">
        <f>IF('Form Responses 1'!P90="16 cm",1,0)</f>
        <v>1</v>
      </c>
      <c r="L90">
        <f>IF('Form Responses 1'!Q90="10 N/m",1,0)</f>
        <v>0</v>
      </c>
      <c r="M90" s="10">
        <v>0</v>
      </c>
      <c r="N90">
        <f>IF('Form Responses 1'!S90="Tekanan titik A, B dan C sama besar",1,0)</f>
        <v>1</v>
      </c>
      <c r="O90">
        <f>IF('Form Responses 1'!T90="900 kg/m^3",1,0)</f>
        <v>1</v>
      </c>
      <c r="P90">
        <f>IF('Form Responses 1'!U90="2400 kg",1,0)</f>
        <v>1</v>
      </c>
      <c r="Q90">
        <f>IF('Form Responses 1'!V90="10 cm^3",1,0)</f>
        <v>0</v>
      </c>
      <c r="R90">
        <f>IF('Form Responses 1'!W90="0,2 √2  N/m",1,0)</f>
        <v>0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0</v>
      </c>
      <c r="Z90">
        <v>1</v>
      </c>
      <c r="AA90">
        <v>1</v>
      </c>
      <c r="AB90" s="3">
        <v>18</v>
      </c>
      <c r="AC90" s="1">
        <v>12</v>
      </c>
      <c r="AD90">
        <f t="shared" si="1"/>
        <v>66</v>
      </c>
    </row>
    <row r="91" spans="1:30">
      <c r="A91" s="2">
        <v>44893.362373368058</v>
      </c>
      <c r="B91" s="7" t="s">
        <v>315</v>
      </c>
      <c r="C91">
        <f>IF('Form Responses 1'!H91="50 Nm berlawanan arah jarum jam",1,0)</f>
        <v>1</v>
      </c>
      <c r="D91">
        <f>IF('Form Responses 1'!I91="Momen Inersia: IA &gt; IB ; Momentum Sudut: LA &gt; LB",1,0)</f>
        <v>1</v>
      </c>
      <c r="E91">
        <f>IF('Form Responses 1'!J91="0,04 Kgm^2",1,0)</f>
        <v>1</v>
      </c>
      <c r="F91">
        <f>IF('Form Responses 1'!K91="10 N",1,0)</f>
        <v>0</v>
      </c>
      <c r="G91">
        <f>IF('Form Responses 1'!L91="5 m/s",1,0)</f>
        <v>0</v>
      </c>
      <c r="H91">
        <f>IF('Form Responses 1'!M91="1,6 dari A",1,0)</f>
        <v>1</v>
      </c>
      <c r="I91">
        <f>IF('Form Responses 1'!N91="Pertambahan Panjang pegas A lebih kecil daripada pertambahan panjang pegas B",1,0)</f>
        <v>1</v>
      </c>
      <c r="J91">
        <f>IF('Form Responses 1'!O91="2 x 10^-2",1,0)</f>
        <v>0</v>
      </c>
      <c r="K91">
        <f>IF('Form Responses 1'!P91="16 cm",1,0)</f>
        <v>1</v>
      </c>
      <c r="L91">
        <f>IF('Form Responses 1'!Q91="10 N/m",1,0)</f>
        <v>0</v>
      </c>
      <c r="M91" s="10">
        <v>0</v>
      </c>
      <c r="N91">
        <f>IF('Form Responses 1'!S91="Tekanan titik A, B dan C sama besar",1,0)</f>
        <v>1</v>
      </c>
      <c r="O91">
        <f>IF('Form Responses 1'!T91="900 kg/m^3",1,0)</f>
        <v>1</v>
      </c>
      <c r="P91">
        <f>IF('Form Responses 1'!U91="2400 kg",1,0)</f>
        <v>1</v>
      </c>
      <c r="Q91">
        <f>IF('Form Responses 1'!V91="10 cm^3",1,0)</f>
        <v>0</v>
      </c>
      <c r="R91">
        <f>IF('Form Responses 1'!W91="0,2 √2  N/m",1,0)</f>
        <v>0</v>
      </c>
      <c r="S91">
        <v>0</v>
      </c>
      <c r="T91">
        <v>1</v>
      </c>
      <c r="U91">
        <v>1</v>
      </c>
      <c r="V91">
        <v>1</v>
      </c>
      <c r="W91">
        <v>1</v>
      </c>
      <c r="X91">
        <v>1</v>
      </c>
      <c r="Y91">
        <v>0</v>
      </c>
      <c r="Z91">
        <v>1</v>
      </c>
      <c r="AA91">
        <v>1</v>
      </c>
      <c r="AB91" s="3">
        <v>16</v>
      </c>
      <c r="AC91" s="1">
        <v>8</v>
      </c>
      <c r="AD91">
        <f t="shared" si="1"/>
        <v>56</v>
      </c>
    </row>
    <row r="92" spans="1:30">
      <c r="A92" s="2">
        <v>44893.362401539351</v>
      </c>
      <c r="B92" s="7" t="s">
        <v>315</v>
      </c>
      <c r="C92">
        <f>IF('Form Responses 1'!H92="50 Nm berlawanan arah jarum jam",1,0)</f>
        <v>1</v>
      </c>
      <c r="D92">
        <f>IF('Form Responses 1'!I92="Momen Inersia: IA &gt; IB ; Momentum Sudut: LA &gt; LB",1,0)</f>
        <v>0</v>
      </c>
      <c r="E92">
        <f>IF('Form Responses 1'!J92="0,04 Kgm^2",1,0)</f>
        <v>0</v>
      </c>
      <c r="F92">
        <f>IF('Form Responses 1'!K92="10 N",1,0)</f>
        <v>1</v>
      </c>
      <c r="G92">
        <f>IF('Form Responses 1'!L92="5 m/s",1,0)</f>
        <v>1</v>
      </c>
      <c r="H92">
        <f>IF('Form Responses 1'!M92="1,6 dari A",1,0)</f>
        <v>1</v>
      </c>
      <c r="I92">
        <f>IF('Form Responses 1'!N92="Pertambahan Panjang pegas A lebih kecil daripada pertambahan panjang pegas B",1,0)</f>
        <v>1</v>
      </c>
      <c r="J92">
        <f>IF('Form Responses 1'!O92="2 x 10^-2",1,0)</f>
        <v>0</v>
      </c>
      <c r="K92">
        <f>IF('Form Responses 1'!P92="16 cm",1,0)</f>
        <v>0</v>
      </c>
      <c r="L92">
        <f>IF('Form Responses 1'!Q92="10 N/m",1,0)</f>
        <v>1</v>
      </c>
      <c r="M92" s="10">
        <v>1</v>
      </c>
      <c r="N92">
        <f>IF('Form Responses 1'!S92="Tekanan titik A, B dan C sama besar",1,0)</f>
        <v>1</v>
      </c>
      <c r="O92">
        <f>IF('Form Responses 1'!T92="900 kg/m^3",1,0)</f>
        <v>1</v>
      </c>
      <c r="P92">
        <f>IF('Form Responses 1'!U92="2400 kg",1,0)</f>
        <v>1</v>
      </c>
      <c r="Q92">
        <f>IF('Form Responses 1'!V92="10 cm^3",1,0)</f>
        <v>0</v>
      </c>
      <c r="R92">
        <f>IF('Form Responses 1'!W92="0,2 √2  N/m",1,0)</f>
        <v>0</v>
      </c>
      <c r="S92">
        <v>1</v>
      </c>
      <c r="T92">
        <v>1</v>
      </c>
      <c r="U92">
        <v>1</v>
      </c>
      <c r="V92">
        <v>0</v>
      </c>
      <c r="W92">
        <v>1</v>
      </c>
      <c r="X92">
        <v>1</v>
      </c>
      <c r="Y92">
        <v>0</v>
      </c>
      <c r="Z92">
        <v>1</v>
      </c>
      <c r="AA92">
        <v>1</v>
      </c>
      <c r="AB92" s="3">
        <v>17</v>
      </c>
      <c r="AC92" s="1">
        <v>11</v>
      </c>
      <c r="AD92">
        <f t="shared" si="1"/>
        <v>62</v>
      </c>
    </row>
    <row r="93" spans="1:30">
      <c r="A93" s="2">
        <v>44893.362429837958</v>
      </c>
      <c r="B93" s="7" t="s">
        <v>314</v>
      </c>
      <c r="C93">
        <f>IF('Form Responses 1'!H93="50 Nm berlawanan arah jarum jam",1,0)</f>
        <v>1</v>
      </c>
      <c r="D93">
        <f>IF('Form Responses 1'!I93="Momen Inersia: IA &gt; IB ; Momentum Sudut: LA &gt; LB",1,0)</f>
        <v>1</v>
      </c>
      <c r="E93">
        <f>IF('Form Responses 1'!J93="0,04 Kgm^2",1,0)</f>
        <v>0</v>
      </c>
      <c r="F93">
        <f>IF('Form Responses 1'!K93="10 N",1,0)</f>
        <v>1</v>
      </c>
      <c r="G93">
        <f>IF('Form Responses 1'!L93="5 m/s",1,0)</f>
        <v>1</v>
      </c>
      <c r="H93">
        <f>IF('Form Responses 1'!M93="1,6 dari A",1,0)</f>
        <v>1</v>
      </c>
      <c r="I93">
        <f>IF('Form Responses 1'!N93="Pertambahan Panjang pegas A lebih kecil daripada pertambahan panjang pegas B",1,0)</f>
        <v>1</v>
      </c>
      <c r="J93">
        <f>IF('Form Responses 1'!O93="2 x 10^-2",1,0)</f>
        <v>0</v>
      </c>
      <c r="K93">
        <f>IF('Form Responses 1'!P93="16 cm",1,0)</f>
        <v>1</v>
      </c>
      <c r="L93">
        <f>IF('Form Responses 1'!Q93="10 N/m",1,0)</f>
        <v>0</v>
      </c>
      <c r="M93" s="10">
        <v>0</v>
      </c>
      <c r="N93">
        <f>IF('Form Responses 1'!S93="Tekanan titik A, B dan C sama besar",1,0)</f>
        <v>1</v>
      </c>
      <c r="O93">
        <f>IF('Form Responses 1'!T93="900 kg/m^3",1,0)</f>
        <v>1</v>
      </c>
      <c r="P93">
        <f>IF('Form Responses 1'!U93="2400 kg",1,0)</f>
        <v>1</v>
      </c>
      <c r="Q93">
        <f>IF('Form Responses 1'!V93="10 cm^3",1,0)</f>
        <v>0</v>
      </c>
      <c r="R93">
        <f>IF('Form Responses 1'!W93="0,2 √2  N/m",1,0)</f>
        <v>0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0</v>
      </c>
      <c r="Z93">
        <v>1</v>
      </c>
      <c r="AA93">
        <v>1</v>
      </c>
      <c r="AB93" s="3">
        <v>18</v>
      </c>
      <c r="AC93" s="1">
        <v>11</v>
      </c>
      <c r="AD93">
        <f t="shared" si="1"/>
        <v>65</v>
      </c>
    </row>
    <row r="94" spans="1:30">
      <c r="A94" s="2">
        <v>44893.362444606479</v>
      </c>
      <c r="B94" s="7" t="s">
        <v>315</v>
      </c>
      <c r="C94">
        <f>IF('Form Responses 1'!H94="50 Nm berlawanan arah jarum jam",1,0)</f>
        <v>1</v>
      </c>
      <c r="D94">
        <f>IF('Form Responses 1'!I94="Momen Inersia: IA &gt; IB ; Momentum Sudut: LA &gt; LB",1,0)</f>
        <v>1</v>
      </c>
      <c r="E94">
        <f>IF('Form Responses 1'!J94="0,04 Kgm^2",1,0)</f>
        <v>1</v>
      </c>
      <c r="F94">
        <f>IF('Form Responses 1'!K94="10 N",1,0)</f>
        <v>0</v>
      </c>
      <c r="G94">
        <f>IF('Form Responses 1'!L94="5 m/s",1,0)</f>
        <v>1</v>
      </c>
      <c r="H94">
        <f>IF('Form Responses 1'!M94="1,6 dari A",1,0)</f>
        <v>1</v>
      </c>
      <c r="I94">
        <f>IF('Form Responses 1'!N94="Pertambahan Panjang pegas A lebih kecil daripada pertambahan panjang pegas B",1,0)</f>
        <v>1</v>
      </c>
      <c r="J94">
        <f>IF('Form Responses 1'!O94="2 x 10^-2",1,0)</f>
        <v>0</v>
      </c>
      <c r="K94">
        <f>IF('Form Responses 1'!P94="16 cm",1,0)</f>
        <v>1</v>
      </c>
      <c r="L94">
        <f>IF('Form Responses 1'!Q94="10 N/m",1,0)</f>
        <v>0</v>
      </c>
      <c r="M94" s="10">
        <v>0</v>
      </c>
      <c r="N94">
        <f>IF('Form Responses 1'!S94="Tekanan titik A, B dan C sama besar",1,0)</f>
        <v>1</v>
      </c>
      <c r="O94">
        <f>IF('Form Responses 1'!T94="900 kg/m^3",1,0)</f>
        <v>1</v>
      </c>
      <c r="P94">
        <f>IF('Form Responses 1'!U94="2400 kg",1,0)</f>
        <v>1</v>
      </c>
      <c r="Q94">
        <f>IF('Form Responses 1'!V94="10 cm^3",1,0)</f>
        <v>0</v>
      </c>
      <c r="R94">
        <f>IF('Form Responses 1'!W94="0,2 √2  N/m",1,0)</f>
        <v>0</v>
      </c>
      <c r="S94">
        <v>0</v>
      </c>
      <c r="T94">
        <v>1</v>
      </c>
      <c r="U94">
        <v>1</v>
      </c>
      <c r="V94">
        <v>1</v>
      </c>
      <c r="W94">
        <v>1</v>
      </c>
      <c r="X94">
        <v>1</v>
      </c>
      <c r="Y94">
        <v>0</v>
      </c>
      <c r="Z94">
        <v>1</v>
      </c>
      <c r="AA94">
        <v>1</v>
      </c>
      <c r="AB94" s="3">
        <v>17</v>
      </c>
      <c r="AC94" s="1">
        <v>9</v>
      </c>
      <c r="AD94">
        <f t="shared" si="1"/>
        <v>60</v>
      </c>
    </row>
    <row r="95" spans="1:30">
      <c r="A95" s="2">
        <v>44893.362468692125</v>
      </c>
      <c r="B95" s="7" t="s">
        <v>315</v>
      </c>
      <c r="C95">
        <f>IF('Form Responses 1'!H95="50 Nm berlawanan arah jarum jam",1,0)</f>
        <v>1</v>
      </c>
      <c r="D95">
        <f>IF('Form Responses 1'!I95="Momen Inersia: IA &gt; IB ; Momentum Sudut: LA &gt; LB",1,0)</f>
        <v>1</v>
      </c>
      <c r="E95">
        <f>IF('Form Responses 1'!J95="0,04 Kgm^2",1,0)</f>
        <v>1</v>
      </c>
      <c r="F95">
        <f>IF('Form Responses 1'!K95="10 N",1,0)</f>
        <v>1</v>
      </c>
      <c r="G95">
        <f>IF('Form Responses 1'!L95="5 m/s",1,0)</f>
        <v>1</v>
      </c>
      <c r="H95">
        <f>IF('Form Responses 1'!M95="1,6 dari A",1,0)</f>
        <v>1</v>
      </c>
      <c r="I95">
        <f>IF('Form Responses 1'!N95="Pertambahan Panjang pegas A lebih kecil daripada pertambahan panjang pegas B",1,0)</f>
        <v>1</v>
      </c>
      <c r="J95">
        <f>IF('Form Responses 1'!O95="2 x 10^-2",1,0)</f>
        <v>0</v>
      </c>
      <c r="K95">
        <f>IF('Form Responses 1'!P95="16 cm",1,0)</f>
        <v>1</v>
      </c>
      <c r="L95">
        <f>IF('Form Responses 1'!Q95="10 N/m",1,0)</f>
        <v>0</v>
      </c>
      <c r="M95" s="10">
        <v>0</v>
      </c>
      <c r="N95">
        <f>IF('Form Responses 1'!S95="Tekanan titik A, B dan C sama besar",1,0)</f>
        <v>0</v>
      </c>
      <c r="O95">
        <f>IF('Form Responses 1'!T95="900 kg/m^3",1,0)</f>
        <v>1</v>
      </c>
      <c r="P95">
        <f>IF('Form Responses 1'!U95="2400 kg",1,0)</f>
        <v>1</v>
      </c>
      <c r="Q95">
        <f>IF('Form Responses 1'!V95="10 cm^3",1,0)</f>
        <v>0</v>
      </c>
      <c r="R95">
        <f>IF('Form Responses 1'!W95="0,2 √2  N/m",1,0)</f>
        <v>0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0</v>
      </c>
      <c r="Z95">
        <v>1</v>
      </c>
      <c r="AA95">
        <v>1</v>
      </c>
      <c r="AB95" s="3">
        <v>18</v>
      </c>
      <c r="AC95" s="1">
        <v>10</v>
      </c>
      <c r="AD95">
        <f t="shared" si="1"/>
        <v>64</v>
      </c>
    </row>
    <row r="96" spans="1:30">
      <c r="A96" s="2">
        <v>44893.362482662036</v>
      </c>
      <c r="B96" s="7" t="s">
        <v>315</v>
      </c>
      <c r="C96">
        <f>IF('Form Responses 1'!H96="50 Nm berlawanan arah jarum jam",1,0)</f>
        <v>1</v>
      </c>
      <c r="D96">
        <f>IF('Form Responses 1'!I96="Momen Inersia: IA &gt; IB ; Momentum Sudut: LA &gt; LB",1,0)</f>
        <v>1</v>
      </c>
      <c r="E96">
        <f>IF('Form Responses 1'!J96="0,04 Kgm^2",1,0)</f>
        <v>1</v>
      </c>
      <c r="F96">
        <f>IF('Form Responses 1'!K96="10 N",1,0)</f>
        <v>1</v>
      </c>
      <c r="G96">
        <f>IF('Form Responses 1'!L96="5 m/s",1,0)</f>
        <v>1</v>
      </c>
      <c r="H96">
        <f>IF('Form Responses 1'!M96="1,6 dari A",1,0)</f>
        <v>1</v>
      </c>
      <c r="I96">
        <f>IF('Form Responses 1'!N96="Pertambahan Panjang pegas A lebih kecil daripada pertambahan panjang pegas B",1,0)</f>
        <v>1</v>
      </c>
      <c r="J96">
        <f>IF('Form Responses 1'!O96="2 x 10^-2",1,0)</f>
        <v>0</v>
      </c>
      <c r="K96">
        <f>IF('Form Responses 1'!P96="16 cm",1,0)</f>
        <v>1</v>
      </c>
      <c r="L96">
        <f>IF('Form Responses 1'!Q96="10 N/m",1,0)</f>
        <v>1</v>
      </c>
      <c r="M96" s="10">
        <v>0</v>
      </c>
      <c r="N96">
        <f>IF('Form Responses 1'!S96="Tekanan titik A, B dan C sama besar",1,0)</f>
        <v>1</v>
      </c>
      <c r="O96">
        <f>IF('Form Responses 1'!T96="900 kg/m^3",1,0)</f>
        <v>1</v>
      </c>
      <c r="P96">
        <f>IF('Form Responses 1'!U96="2400 kg",1,0)</f>
        <v>1</v>
      </c>
      <c r="Q96">
        <f>IF('Form Responses 1'!V96="10 cm^3",1,0)</f>
        <v>0</v>
      </c>
      <c r="R96">
        <f>IF('Form Responses 1'!W96="0,2 √2  N/m",1,0)</f>
        <v>0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0</v>
      </c>
      <c r="Z96">
        <v>1</v>
      </c>
      <c r="AA96">
        <v>1</v>
      </c>
      <c r="AB96" s="3">
        <v>20</v>
      </c>
      <c r="AC96" s="1">
        <v>10</v>
      </c>
      <c r="AD96">
        <f t="shared" si="1"/>
        <v>70</v>
      </c>
    </row>
    <row r="97" spans="1:30">
      <c r="A97" s="2">
        <v>44893.362515833331</v>
      </c>
      <c r="B97" s="7" t="s">
        <v>314</v>
      </c>
      <c r="C97">
        <f>IF('Form Responses 1'!H97="50 Nm berlawanan arah jarum jam",1,0)</f>
        <v>1</v>
      </c>
      <c r="D97">
        <f>IF('Form Responses 1'!I97="Momen Inersia: IA &gt; IB ; Momentum Sudut: LA &gt; LB",1,0)</f>
        <v>1</v>
      </c>
      <c r="E97">
        <f>IF('Form Responses 1'!J97="0,04 Kgm^2",1,0)</f>
        <v>0</v>
      </c>
      <c r="F97">
        <f>IF('Form Responses 1'!K97="10 N",1,0)</f>
        <v>1</v>
      </c>
      <c r="G97">
        <f>IF('Form Responses 1'!L97="5 m/s",1,0)</f>
        <v>1</v>
      </c>
      <c r="H97">
        <f>IF('Form Responses 1'!M97="1,6 dari A",1,0)</f>
        <v>1</v>
      </c>
      <c r="I97">
        <f>IF('Form Responses 1'!N97="Pertambahan Panjang pegas A lebih kecil daripada pertambahan panjang pegas B",1,0)</f>
        <v>1</v>
      </c>
      <c r="J97">
        <f>IF('Form Responses 1'!O97="2 x 10^-2",1,0)</f>
        <v>0</v>
      </c>
      <c r="K97">
        <f>IF('Form Responses 1'!P97="16 cm",1,0)</f>
        <v>1</v>
      </c>
      <c r="L97">
        <f>IF('Form Responses 1'!Q97="10 N/m",1,0)</f>
        <v>0</v>
      </c>
      <c r="M97" s="10">
        <v>0</v>
      </c>
      <c r="N97">
        <f>IF('Form Responses 1'!S97="Tekanan titik A, B dan C sama besar",1,0)</f>
        <v>1</v>
      </c>
      <c r="O97">
        <f>IF('Form Responses 1'!T97="900 kg/m^3",1,0)</f>
        <v>1</v>
      </c>
      <c r="P97">
        <f>IF('Form Responses 1'!U97="2400 kg",1,0)</f>
        <v>1</v>
      </c>
      <c r="Q97">
        <f>IF('Form Responses 1'!V97="10 cm^3",1,0)</f>
        <v>0</v>
      </c>
      <c r="R97">
        <f>IF('Form Responses 1'!W97="0,2 √2  N/m",1,0)</f>
        <v>0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0</v>
      </c>
      <c r="Z97">
        <v>1</v>
      </c>
      <c r="AA97">
        <v>1</v>
      </c>
      <c r="AB97" s="3">
        <v>18</v>
      </c>
      <c r="AC97" s="1">
        <v>13</v>
      </c>
      <c r="AD97">
        <f t="shared" si="1"/>
        <v>67</v>
      </c>
    </row>
    <row r="98" spans="1:30">
      <c r="A98" s="2">
        <v>44893.3625297338</v>
      </c>
      <c r="B98" s="7" t="s">
        <v>315</v>
      </c>
      <c r="C98">
        <f>IF('Form Responses 1'!H98="50 Nm berlawanan arah jarum jam",1,0)</f>
        <v>0</v>
      </c>
      <c r="D98">
        <f>IF('Form Responses 1'!I98="Momen Inersia: IA &gt; IB ; Momentum Sudut: LA &gt; LB",1,0)</f>
        <v>1</v>
      </c>
      <c r="E98">
        <f>IF('Form Responses 1'!J98="0,04 Kgm^2",1,0)</f>
        <v>0</v>
      </c>
      <c r="F98">
        <f>IF('Form Responses 1'!K98="10 N",1,0)</f>
        <v>1</v>
      </c>
      <c r="G98">
        <f>IF('Form Responses 1'!L98="5 m/s",1,0)</f>
        <v>1</v>
      </c>
      <c r="H98">
        <f>IF('Form Responses 1'!M98="1,6 dari A",1,0)</f>
        <v>1</v>
      </c>
      <c r="I98">
        <f>IF('Form Responses 1'!N98="Pertambahan Panjang pegas A lebih kecil daripada pertambahan panjang pegas B",1,0)</f>
        <v>0</v>
      </c>
      <c r="J98">
        <f>IF('Form Responses 1'!O98="2 x 10^-2",1,0)</f>
        <v>0</v>
      </c>
      <c r="K98">
        <f>IF('Form Responses 1'!P98="16 cm",1,0)</f>
        <v>1</v>
      </c>
      <c r="L98">
        <f>IF('Form Responses 1'!Q98="10 N/m",1,0)</f>
        <v>1</v>
      </c>
      <c r="M98" s="10">
        <v>1</v>
      </c>
      <c r="N98">
        <f>IF('Form Responses 1'!S98="Tekanan titik A, B dan C sama besar",1,0)</f>
        <v>1</v>
      </c>
      <c r="O98">
        <f>IF('Form Responses 1'!T98="900 kg/m^3",1,0)</f>
        <v>1</v>
      </c>
      <c r="P98">
        <f>IF('Form Responses 1'!U98="2400 kg",1,0)</f>
        <v>1</v>
      </c>
      <c r="Q98">
        <f>IF('Form Responses 1'!V98="10 cm^3",1,0)</f>
        <v>0</v>
      </c>
      <c r="R98">
        <f>IF('Form Responses 1'!W98="0,2 √2  N/m",1,0)</f>
        <v>1</v>
      </c>
      <c r="S98">
        <v>0</v>
      </c>
      <c r="T98">
        <v>1</v>
      </c>
      <c r="U98">
        <v>1</v>
      </c>
      <c r="V98">
        <v>1</v>
      </c>
      <c r="W98">
        <v>1</v>
      </c>
      <c r="X98">
        <v>1</v>
      </c>
      <c r="Y98">
        <v>0</v>
      </c>
      <c r="Z98">
        <v>1</v>
      </c>
      <c r="AA98">
        <v>1</v>
      </c>
      <c r="AB98" s="3">
        <v>18</v>
      </c>
      <c r="AC98" s="1">
        <v>17</v>
      </c>
      <c r="AD98">
        <f t="shared" si="1"/>
        <v>71</v>
      </c>
    </row>
    <row r="99" spans="1:30">
      <c r="A99" s="2">
        <v>44893.362564525465</v>
      </c>
      <c r="B99" s="7" t="s">
        <v>314</v>
      </c>
      <c r="C99">
        <f>IF('Form Responses 1'!H99="50 Nm berlawanan arah jarum jam",1,0)</f>
        <v>1</v>
      </c>
      <c r="D99">
        <f>IF('Form Responses 1'!I99="Momen Inersia: IA &gt; IB ; Momentum Sudut: LA &gt; LB",1,0)</f>
        <v>0</v>
      </c>
      <c r="E99">
        <f>IF('Form Responses 1'!J99="0,04 Kgm^2",1,0)</f>
        <v>1</v>
      </c>
      <c r="F99">
        <f>IF('Form Responses 1'!K99="10 N",1,0)</f>
        <v>1</v>
      </c>
      <c r="G99">
        <f>IF('Form Responses 1'!L99="5 m/s",1,0)</f>
        <v>1</v>
      </c>
      <c r="H99">
        <f>IF('Form Responses 1'!M99="1,6 dari A",1,0)</f>
        <v>1</v>
      </c>
      <c r="I99">
        <f>IF('Form Responses 1'!N99="Pertambahan Panjang pegas A lebih kecil daripada pertambahan panjang pegas B",1,0)</f>
        <v>1</v>
      </c>
      <c r="J99">
        <f>IF('Form Responses 1'!O99="2 x 10^-2",1,0)</f>
        <v>0</v>
      </c>
      <c r="K99">
        <f>IF('Form Responses 1'!P99="16 cm",1,0)</f>
        <v>1</v>
      </c>
      <c r="L99">
        <f>IF('Form Responses 1'!Q99="10 N/m",1,0)</f>
        <v>0</v>
      </c>
      <c r="M99" s="10">
        <v>0</v>
      </c>
      <c r="N99">
        <f>IF('Form Responses 1'!S99="Tekanan titik A, B dan C sama besar",1,0)</f>
        <v>1</v>
      </c>
      <c r="O99">
        <f>IF('Form Responses 1'!T99="900 kg/m^3",1,0)</f>
        <v>1</v>
      </c>
      <c r="P99">
        <f>IF('Form Responses 1'!U99="2400 kg",1,0)</f>
        <v>1</v>
      </c>
      <c r="Q99">
        <f>IF('Form Responses 1'!V99="10 cm^3",1,0)</f>
        <v>0</v>
      </c>
      <c r="R99">
        <f>IF('Form Responses 1'!W99="0,2 √2  N/m",1,0)</f>
        <v>0</v>
      </c>
      <c r="S99">
        <v>0</v>
      </c>
      <c r="T99">
        <v>1</v>
      </c>
      <c r="U99">
        <v>1</v>
      </c>
      <c r="V99">
        <v>1</v>
      </c>
      <c r="W99">
        <v>1</v>
      </c>
      <c r="X99">
        <v>1</v>
      </c>
      <c r="Y99">
        <v>0</v>
      </c>
      <c r="Z99">
        <v>1</v>
      </c>
      <c r="AA99">
        <v>1</v>
      </c>
      <c r="AB99" s="3">
        <v>17</v>
      </c>
      <c r="AC99" s="1">
        <v>11</v>
      </c>
      <c r="AD99">
        <f t="shared" si="1"/>
        <v>62</v>
      </c>
    </row>
    <row r="100" spans="1:30">
      <c r="A100" s="2">
        <v>44893.362582858797</v>
      </c>
      <c r="B100" s="7" t="s">
        <v>315</v>
      </c>
      <c r="C100">
        <f>IF('Form Responses 1'!H100="50 Nm berlawanan arah jarum jam",1,0)</f>
        <v>1</v>
      </c>
      <c r="D100">
        <f>IF('Form Responses 1'!I100="Momen Inersia: IA &gt; IB ; Momentum Sudut: LA &gt; LB",1,0)</f>
        <v>1</v>
      </c>
      <c r="E100">
        <f>IF('Form Responses 1'!J100="0,04 Kgm^2",1,0)</f>
        <v>1</v>
      </c>
      <c r="F100">
        <f>IF('Form Responses 1'!K100="10 N",1,0)</f>
        <v>1</v>
      </c>
      <c r="G100">
        <f>IF('Form Responses 1'!L100="5 m/s",1,0)</f>
        <v>1</v>
      </c>
      <c r="H100">
        <f>IF('Form Responses 1'!M100="1,6 dari A",1,0)</f>
        <v>1</v>
      </c>
      <c r="I100">
        <f>IF('Form Responses 1'!N100="Pertambahan Panjang pegas A lebih kecil daripada pertambahan panjang pegas B",1,0)</f>
        <v>1</v>
      </c>
      <c r="J100">
        <f>IF('Form Responses 1'!O100="2 x 10^-2",1,0)</f>
        <v>0</v>
      </c>
      <c r="K100">
        <f>IF('Form Responses 1'!P100="16 cm",1,0)</f>
        <v>1</v>
      </c>
      <c r="L100">
        <f>IF('Form Responses 1'!Q100="10 N/m",1,0)</f>
        <v>0</v>
      </c>
      <c r="M100" s="10">
        <v>0</v>
      </c>
      <c r="N100">
        <f>IF('Form Responses 1'!S100="Tekanan titik A, B dan C sama besar",1,0)</f>
        <v>1</v>
      </c>
      <c r="O100">
        <f>IF('Form Responses 1'!T100="900 kg/m^3",1,0)</f>
        <v>1</v>
      </c>
      <c r="P100">
        <f>IF('Form Responses 1'!U100="2400 kg",1,0)</f>
        <v>1</v>
      </c>
      <c r="Q100">
        <f>IF('Form Responses 1'!V100="10 cm^3",1,0)</f>
        <v>0</v>
      </c>
      <c r="R100">
        <f>IF('Form Responses 1'!W100="0,2 √2  N/m",1,0)</f>
        <v>0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1</v>
      </c>
      <c r="Y100">
        <v>0</v>
      </c>
      <c r="Z100">
        <v>1</v>
      </c>
      <c r="AA100">
        <v>1</v>
      </c>
      <c r="AB100" s="3">
        <v>18</v>
      </c>
      <c r="AC100" s="1">
        <v>7</v>
      </c>
      <c r="AD100">
        <f t="shared" si="1"/>
        <v>61</v>
      </c>
    </row>
    <row r="101" spans="1:30">
      <c r="A101" s="2">
        <v>44893.362608043986</v>
      </c>
      <c r="B101" s="7" t="s">
        <v>315</v>
      </c>
      <c r="C101">
        <f>IF('Form Responses 1'!H101="50 Nm berlawanan arah jarum jam",1,0)</f>
        <v>0</v>
      </c>
      <c r="D101">
        <f>IF('Form Responses 1'!I101="Momen Inersia: IA &gt; IB ; Momentum Sudut: LA &gt; LB",1,0)</f>
        <v>0</v>
      </c>
      <c r="E101">
        <f>IF('Form Responses 1'!J101="0,04 Kgm^2",1,0)</f>
        <v>0</v>
      </c>
      <c r="F101">
        <f>IF('Form Responses 1'!K101="10 N",1,0)</f>
        <v>0</v>
      </c>
      <c r="G101">
        <f>IF('Form Responses 1'!L101="5 m/s",1,0)</f>
        <v>1</v>
      </c>
      <c r="H101">
        <f>IF('Form Responses 1'!M101="1,6 dari A",1,0)</f>
        <v>1</v>
      </c>
      <c r="I101">
        <f>IF('Form Responses 1'!N101="Pertambahan Panjang pegas A lebih kecil daripada pertambahan panjang pegas B",1,0)</f>
        <v>1</v>
      </c>
      <c r="J101">
        <f>IF('Form Responses 1'!O101="2 x 10^-2",1,0)</f>
        <v>0</v>
      </c>
      <c r="K101">
        <f>IF('Form Responses 1'!P101="16 cm",1,0)</f>
        <v>0</v>
      </c>
      <c r="L101">
        <f>IF('Form Responses 1'!Q101="10 N/m",1,0)</f>
        <v>1</v>
      </c>
      <c r="M101" s="10">
        <v>0</v>
      </c>
      <c r="N101">
        <f>IF('Form Responses 1'!S101="Tekanan titik A, B dan C sama besar",1,0)</f>
        <v>1</v>
      </c>
      <c r="O101">
        <f>IF('Form Responses 1'!T101="900 kg/m^3",1,0)</f>
        <v>1</v>
      </c>
      <c r="P101">
        <f>IF('Form Responses 1'!U101="2400 kg",1,0)</f>
        <v>0</v>
      </c>
      <c r="Q101">
        <f>IF('Form Responses 1'!V101="10 cm^3",1,0)</f>
        <v>1</v>
      </c>
      <c r="R101">
        <f>IF('Form Responses 1'!W101="0,2 √2  N/m",1,0)</f>
        <v>0</v>
      </c>
      <c r="S101">
        <v>0</v>
      </c>
      <c r="T101">
        <v>1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1</v>
      </c>
      <c r="AA101">
        <v>0</v>
      </c>
      <c r="AB101" s="3">
        <v>12</v>
      </c>
      <c r="AC101" s="1">
        <v>9</v>
      </c>
      <c r="AD101">
        <f t="shared" si="1"/>
        <v>45</v>
      </c>
    </row>
    <row r="102" spans="1:30">
      <c r="A102" s="2">
        <v>44893.362614942132</v>
      </c>
      <c r="B102" s="7" t="s">
        <v>315</v>
      </c>
      <c r="C102">
        <f>IF('Form Responses 1'!H102="50 Nm berlawanan arah jarum jam",1,0)</f>
        <v>1</v>
      </c>
      <c r="D102">
        <f>IF('Form Responses 1'!I102="Momen Inersia: IA &gt; IB ; Momentum Sudut: LA &gt; LB",1,0)</f>
        <v>1</v>
      </c>
      <c r="E102">
        <f>IF('Form Responses 1'!J102="0,04 Kgm^2",1,0)</f>
        <v>1</v>
      </c>
      <c r="F102">
        <f>IF('Form Responses 1'!K102="10 N",1,0)</f>
        <v>1</v>
      </c>
      <c r="G102">
        <f>IF('Form Responses 1'!L102="5 m/s",1,0)</f>
        <v>1</v>
      </c>
      <c r="H102">
        <f>IF('Form Responses 1'!M102="1,6 dari A",1,0)</f>
        <v>1</v>
      </c>
      <c r="I102">
        <f>IF('Form Responses 1'!N102="Pertambahan Panjang pegas A lebih kecil daripada pertambahan panjang pegas B",1,0)</f>
        <v>1</v>
      </c>
      <c r="J102">
        <f>IF('Form Responses 1'!O102="2 x 10^-2",1,0)</f>
        <v>0</v>
      </c>
      <c r="K102">
        <f>IF('Form Responses 1'!P102="16 cm",1,0)</f>
        <v>1</v>
      </c>
      <c r="L102">
        <f>IF('Form Responses 1'!Q102="10 N/m",1,0)</f>
        <v>0</v>
      </c>
      <c r="M102" s="10">
        <v>0</v>
      </c>
      <c r="N102">
        <f>IF('Form Responses 1'!S102="Tekanan titik A, B dan C sama besar",1,0)</f>
        <v>1</v>
      </c>
      <c r="O102">
        <f>IF('Form Responses 1'!T102="900 kg/m^3",1,0)</f>
        <v>1</v>
      </c>
      <c r="P102">
        <f>IF('Form Responses 1'!U102="2400 kg",1,0)</f>
        <v>1</v>
      </c>
      <c r="Q102">
        <f>IF('Form Responses 1'!V102="10 cm^3",1,0)</f>
        <v>0</v>
      </c>
      <c r="R102">
        <f>IF('Form Responses 1'!W102="0,2 √2  N/m",1,0)</f>
        <v>0</v>
      </c>
      <c r="S102">
        <v>1</v>
      </c>
      <c r="T102">
        <v>1</v>
      </c>
      <c r="U102">
        <v>0</v>
      </c>
      <c r="V102">
        <v>1</v>
      </c>
      <c r="W102">
        <v>1</v>
      </c>
      <c r="X102">
        <v>1</v>
      </c>
      <c r="Y102">
        <v>0</v>
      </c>
      <c r="Z102">
        <v>1</v>
      </c>
      <c r="AA102">
        <v>1</v>
      </c>
      <c r="AB102" s="3">
        <v>18</v>
      </c>
      <c r="AC102" s="1">
        <v>11</v>
      </c>
      <c r="AD102">
        <f t="shared" si="1"/>
        <v>65</v>
      </c>
    </row>
    <row r="103" spans="1:30">
      <c r="A103" s="2">
        <v>44893.362659386577</v>
      </c>
      <c r="B103" s="7" t="s">
        <v>314</v>
      </c>
      <c r="C103">
        <f>IF('Form Responses 1'!H103="50 Nm berlawanan arah jarum jam",1,0)</f>
        <v>1</v>
      </c>
      <c r="D103">
        <f>IF('Form Responses 1'!I103="Momen Inersia: IA &gt; IB ; Momentum Sudut: LA &gt; LB",1,0)</f>
        <v>0</v>
      </c>
      <c r="E103">
        <f>IF('Form Responses 1'!J103="0,04 Kgm^2",1,0)</f>
        <v>1</v>
      </c>
      <c r="F103">
        <f>IF('Form Responses 1'!K103="10 N",1,0)</f>
        <v>1</v>
      </c>
      <c r="G103">
        <f>IF('Form Responses 1'!L103="5 m/s",1,0)</f>
        <v>1</v>
      </c>
      <c r="H103">
        <f>IF('Form Responses 1'!M103="1,6 dari A",1,0)</f>
        <v>1</v>
      </c>
      <c r="I103">
        <f>IF('Form Responses 1'!N103="Pertambahan Panjang pegas A lebih kecil daripada pertambahan panjang pegas B",1,0)</f>
        <v>1</v>
      </c>
      <c r="J103">
        <f>IF('Form Responses 1'!O103="2 x 10^-2",1,0)</f>
        <v>0</v>
      </c>
      <c r="K103">
        <f>IF('Form Responses 1'!P103="16 cm",1,0)</f>
        <v>1</v>
      </c>
      <c r="L103">
        <f>IF('Form Responses 1'!Q103="10 N/m",1,0)</f>
        <v>0</v>
      </c>
      <c r="M103" s="10">
        <v>0</v>
      </c>
      <c r="N103">
        <f>IF('Form Responses 1'!S103="Tekanan titik A, B dan C sama besar",1,0)</f>
        <v>1</v>
      </c>
      <c r="O103">
        <f>IF('Form Responses 1'!T103="900 kg/m^3",1,0)</f>
        <v>1</v>
      </c>
      <c r="P103">
        <f>IF('Form Responses 1'!U103="2400 kg",1,0)</f>
        <v>0</v>
      </c>
      <c r="Q103">
        <f>IF('Form Responses 1'!V103="10 cm^3",1,0)</f>
        <v>0</v>
      </c>
      <c r="R103">
        <f>IF('Form Responses 1'!W103="0,2 √2  N/m",1,0)</f>
        <v>0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0</v>
      </c>
      <c r="Z103">
        <v>1</v>
      </c>
      <c r="AA103">
        <v>1</v>
      </c>
      <c r="AB103" s="3">
        <v>17</v>
      </c>
      <c r="AC103" s="1">
        <v>10</v>
      </c>
      <c r="AD103">
        <f t="shared" si="1"/>
        <v>61</v>
      </c>
    </row>
    <row r="104" spans="1:30">
      <c r="A104" s="2">
        <v>44893.362667407404</v>
      </c>
      <c r="B104" s="7" t="s">
        <v>314</v>
      </c>
      <c r="C104">
        <f>IF('Form Responses 1'!H104="50 Nm berlawanan arah jarum jam",1,0)</f>
        <v>1</v>
      </c>
      <c r="D104">
        <f>IF('Form Responses 1'!I104="Momen Inersia: IA &gt; IB ; Momentum Sudut: LA &gt; LB",1,0)</f>
        <v>1</v>
      </c>
      <c r="E104">
        <f>IF('Form Responses 1'!J104="0,04 Kgm^2",1,0)</f>
        <v>1</v>
      </c>
      <c r="F104">
        <f>IF('Form Responses 1'!K104="10 N",1,0)</f>
        <v>1</v>
      </c>
      <c r="G104">
        <f>IF('Form Responses 1'!L104="5 m/s",1,0)</f>
        <v>1</v>
      </c>
      <c r="H104">
        <f>IF('Form Responses 1'!M104="1,6 dari A",1,0)</f>
        <v>1</v>
      </c>
      <c r="I104">
        <f>IF('Form Responses 1'!N104="Pertambahan Panjang pegas A lebih kecil daripada pertambahan panjang pegas B",1,0)</f>
        <v>1</v>
      </c>
      <c r="J104">
        <f>IF('Form Responses 1'!O104="2 x 10^-2",1,0)</f>
        <v>0</v>
      </c>
      <c r="K104">
        <f>IF('Form Responses 1'!P104="16 cm",1,0)</f>
        <v>1</v>
      </c>
      <c r="L104">
        <f>IF('Form Responses 1'!Q104="10 N/m",1,0)</f>
        <v>1</v>
      </c>
      <c r="M104" s="10">
        <v>0</v>
      </c>
      <c r="N104">
        <f>IF('Form Responses 1'!S104="Tekanan titik A, B dan C sama besar",1,0)</f>
        <v>1</v>
      </c>
      <c r="O104">
        <f>IF('Form Responses 1'!T104="900 kg/m^3",1,0)</f>
        <v>1</v>
      </c>
      <c r="P104">
        <f>IF('Form Responses 1'!U104="2400 kg",1,0)</f>
        <v>1</v>
      </c>
      <c r="Q104">
        <f>IF('Form Responses 1'!V104="10 cm^3",1,0)</f>
        <v>0</v>
      </c>
      <c r="R104">
        <f>IF('Form Responses 1'!W104="0,2 √2  N/m",1,0)</f>
        <v>0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0</v>
      </c>
      <c r="Z104">
        <v>1</v>
      </c>
      <c r="AA104">
        <v>1</v>
      </c>
      <c r="AB104" s="3">
        <v>20</v>
      </c>
      <c r="AC104" s="1">
        <v>9</v>
      </c>
      <c r="AD104">
        <f t="shared" si="1"/>
        <v>69</v>
      </c>
    </row>
    <row r="105" spans="1:30">
      <c r="A105" s="2">
        <v>44893.362715370371</v>
      </c>
      <c r="B105" s="7" t="s">
        <v>314</v>
      </c>
      <c r="C105">
        <f>IF('Form Responses 1'!H105="50 Nm berlawanan arah jarum jam",1,0)</f>
        <v>1</v>
      </c>
      <c r="D105">
        <f>IF('Form Responses 1'!I105="Momen Inersia: IA &gt; IB ; Momentum Sudut: LA &gt; LB",1,0)</f>
        <v>1</v>
      </c>
      <c r="E105">
        <f>IF('Form Responses 1'!J105="0,04 Kgm^2",1,0)</f>
        <v>1</v>
      </c>
      <c r="F105">
        <f>IF('Form Responses 1'!K105="10 N",1,0)</f>
        <v>1</v>
      </c>
      <c r="G105">
        <f>IF('Form Responses 1'!L105="5 m/s",1,0)</f>
        <v>1</v>
      </c>
      <c r="H105">
        <f>IF('Form Responses 1'!M105="1,6 dari A",1,0)</f>
        <v>1</v>
      </c>
      <c r="I105">
        <f>IF('Form Responses 1'!N105="Pertambahan Panjang pegas A lebih kecil daripada pertambahan panjang pegas B",1,0)</f>
        <v>0</v>
      </c>
      <c r="J105">
        <f>IF('Form Responses 1'!O105="2 x 10^-2",1,0)</f>
        <v>0</v>
      </c>
      <c r="K105">
        <f>IF('Form Responses 1'!P105="16 cm",1,0)</f>
        <v>1</v>
      </c>
      <c r="L105">
        <f>IF('Form Responses 1'!Q105="10 N/m",1,0)</f>
        <v>0</v>
      </c>
      <c r="M105" s="10">
        <v>0</v>
      </c>
      <c r="N105">
        <f>IF('Form Responses 1'!S105="Tekanan titik A, B dan C sama besar",1,0)</f>
        <v>1</v>
      </c>
      <c r="O105">
        <f>IF('Form Responses 1'!T105="900 kg/m^3",1,0)</f>
        <v>1</v>
      </c>
      <c r="P105">
        <f>IF('Form Responses 1'!U105="2400 kg",1,0)</f>
        <v>1</v>
      </c>
      <c r="Q105">
        <f>IF('Form Responses 1'!V105="10 cm^3",1,0)</f>
        <v>0</v>
      </c>
      <c r="R105">
        <f>IF('Form Responses 1'!W105="0,2 √2  N/m",1,0)</f>
        <v>0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0</v>
      </c>
      <c r="Z105">
        <v>1</v>
      </c>
      <c r="AA105">
        <v>1</v>
      </c>
      <c r="AB105" s="3">
        <v>18</v>
      </c>
      <c r="AC105" s="1">
        <v>11</v>
      </c>
      <c r="AD105">
        <f t="shared" si="1"/>
        <v>65</v>
      </c>
    </row>
    <row r="106" spans="1:30">
      <c r="A106" s="2">
        <v>44893.36271799769</v>
      </c>
      <c r="B106" s="7" t="s">
        <v>315</v>
      </c>
      <c r="C106">
        <f>IF('Form Responses 1'!H106="50 Nm berlawanan arah jarum jam",1,0)</f>
        <v>1</v>
      </c>
      <c r="D106">
        <f>IF('Form Responses 1'!I106="Momen Inersia: IA &gt; IB ; Momentum Sudut: LA &gt; LB",1,0)</f>
        <v>0</v>
      </c>
      <c r="E106">
        <f>IF('Form Responses 1'!J106="0,04 Kgm^2",1,0)</f>
        <v>0</v>
      </c>
      <c r="F106">
        <f>IF('Form Responses 1'!K106="10 N",1,0)</f>
        <v>1</v>
      </c>
      <c r="G106">
        <f>IF('Form Responses 1'!L106="5 m/s",1,0)</f>
        <v>1</v>
      </c>
      <c r="H106">
        <f>IF('Form Responses 1'!M106="1,6 dari A",1,0)</f>
        <v>1</v>
      </c>
      <c r="I106">
        <f>IF('Form Responses 1'!N106="Pertambahan Panjang pegas A lebih kecil daripada pertambahan panjang pegas B",1,0)</f>
        <v>1</v>
      </c>
      <c r="J106">
        <f>IF('Form Responses 1'!O106="2 x 10^-2",1,0)</f>
        <v>0</v>
      </c>
      <c r="K106">
        <f>IF('Form Responses 1'!P106="16 cm",1,0)</f>
        <v>1</v>
      </c>
      <c r="L106">
        <f>IF('Form Responses 1'!Q106="10 N/m",1,0)</f>
        <v>1</v>
      </c>
      <c r="M106" s="10">
        <v>1</v>
      </c>
      <c r="N106">
        <f>IF('Form Responses 1'!S106="Tekanan titik A, B dan C sama besar",1,0)</f>
        <v>0</v>
      </c>
      <c r="O106">
        <f>IF('Form Responses 1'!T106="900 kg/m^3",1,0)</f>
        <v>1</v>
      </c>
      <c r="P106">
        <f>IF('Form Responses 1'!U106="2400 kg",1,0)</f>
        <v>1</v>
      </c>
      <c r="Q106">
        <f>IF('Form Responses 1'!V106="10 cm^3",1,0)</f>
        <v>0</v>
      </c>
      <c r="R106">
        <f>IF('Form Responses 1'!W106="0,2 √2  N/m",1,0)</f>
        <v>0</v>
      </c>
      <c r="S106">
        <v>1</v>
      </c>
      <c r="T106">
        <v>0</v>
      </c>
      <c r="U106">
        <v>1</v>
      </c>
      <c r="V106">
        <v>1</v>
      </c>
      <c r="W106">
        <v>1</v>
      </c>
      <c r="X106">
        <v>0</v>
      </c>
      <c r="Y106">
        <v>0</v>
      </c>
      <c r="Z106">
        <v>1</v>
      </c>
      <c r="AA106">
        <v>1</v>
      </c>
      <c r="AB106" s="3">
        <v>16</v>
      </c>
      <c r="AC106" s="1">
        <v>7</v>
      </c>
      <c r="AD106">
        <f t="shared" si="1"/>
        <v>55</v>
      </c>
    </row>
    <row r="107" spans="1:30">
      <c r="A107" s="2">
        <v>44893.362763032404</v>
      </c>
      <c r="B107" s="7" t="s">
        <v>314</v>
      </c>
      <c r="C107">
        <f>IF('Form Responses 1'!H107="50 Nm berlawanan arah jarum jam",1,0)</f>
        <v>1</v>
      </c>
      <c r="D107">
        <f>IF('Form Responses 1'!I107="Momen Inersia: IA &gt; IB ; Momentum Sudut: LA &gt; LB",1,0)</f>
        <v>0</v>
      </c>
      <c r="E107">
        <f>IF('Form Responses 1'!J107="0,04 Kgm^2",1,0)</f>
        <v>0</v>
      </c>
      <c r="F107">
        <f>IF('Form Responses 1'!K107="10 N",1,0)</f>
        <v>0</v>
      </c>
      <c r="G107">
        <f>IF('Form Responses 1'!L107="5 m/s",1,0)</f>
        <v>1</v>
      </c>
      <c r="H107">
        <f>IF('Form Responses 1'!M107="1,6 dari A",1,0)</f>
        <v>1</v>
      </c>
      <c r="I107">
        <f>IF('Form Responses 1'!N107="Pertambahan Panjang pegas A lebih kecil daripada pertambahan panjang pegas B",1,0)</f>
        <v>1</v>
      </c>
      <c r="J107">
        <f>IF('Form Responses 1'!O107="2 x 10^-2",1,0)</f>
        <v>0</v>
      </c>
      <c r="K107">
        <f>IF('Form Responses 1'!P107="16 cm",1,0)</f>
        <v>1</v>
      </c>
      <c r="L107">
        <f>IF('Form Responses 1'!Q107="10 N/m",1,0)</f>
        <v>1</v>
      </c>
      <c r="M107" s="10">
        <v>1</v>
      </c>
      <c r="N107">
        <f>IF('Form Responses 1'!S107="Tekanan titik A, B dan C sama besar",1,0)</f>
        <v>0</v>
      </c>
      <c r="O107">
        <f>IF('Form Responses 1'!T107="900 kg/m^3",1,0)</f>
        <v>1</v>
      </c>
      <c r="P107">
        <f>IF('Form Responses 1'!U107="2400 kg",1,0)</f>
        <v>1</v>
      </c>
      <c r="Q107">
        <f>IF('Form Responses 1'!V107="10 cm^3",1,0)</f>
        <v>0</v>
      </c>
      <c r="R107">
        <f>IF('Form Responses 1'!W107="0,2 √2  N/m",1,0)</f>
        <v>0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0</v>
      </c>
      <c r="Z107">
        <v>1</v>
      </c>
      <c r="AA107">
        <v>1</v>
      </c>
      <c r="AB107" s="3">
        <v>17</v>
      </c>
      <c r="AC107" s="1">
        <v>3</v>
      </c>
      <c r="AD107">
        <f t="shared" si="1"/>
        <v>54</v>
      </c>
    </row>
    <row r="108" spans="1:30">
      <c r="A108" s="2">
        <v>44893.362910208336</v>
      </c>
      <c r="B108" s="7" t="s">
        <v>315</v>
      </c>
      <c r="C108">
        <f>IF('Form Responses 1'!H108="50 Nm berlawanan arah jarum jam",1,0)</f>
        <v>1</v>
      </c>
      <c r="D108">
        <f>IF('Form Responses 1'!I108="Momen Inersia: IA &gt; IB ; Momentum Sudut: LA &gt; LB",1,0)</f>
        <v>0</v>
      </c>
      <c r="E108">
        <f>IF('Form Responses 1'!J108="0,04 Kgm^2",1,0)</f>
        <v>0</v>
      </c>
      <c r="F108">
        <f>IF('Form Responses 1'!K108="10 N",1,0)</f>
        <v>1</v>
      </c>
      <c r="G108">
        <f>IF('Form Responses 1'!L108="5 m/s",1,0)</f>
        <v>1</v>
      </c>
      <c r="H108">
        <f>IF('Form Responses 1'!M108="1,6 dari A",1,0)</f>
        <v>1</v>
      </c>
      <c r="I108">
        <f>IF('Form Responses 1'!N108="Pertambahan Panjang pegas A lebih kecil daripada pertambahan panjang pegas B",1,0)</f>
        <v>1</v>
      </c>
      <c r="J108">
        <f>IF('Form Responses 1'!O108="2 x 10^-2",1,0)</f>
        <v>0</v>
      </c>
      <c r="K108">
        <f>IF('Form Responses 1'!P108="16 cm",1,0)</f>
        <v>1</v>
      </c>
      <c r="L108">
        <f>IF('Form Responses 1'!Q108="10 N/m",1,0)</f>
        <v>1</v>
      </c>
      <c r="M108" s="10">
        <v>1</v>
      </c>
      <c r="N108">
        <f>IF('Form Responses 1'!S108="Tekanan titik A, B dan C sama besar",1,0)</f>
        <v>1</v>
      </c>
      <c r="O108">
        <f>IF('Form Responses 1'!T108="900 kg/m^3",1,0)</f>
        <v>1</v>
      </c>
      <c r="P108">
        <f>IF('Form Responses 1'!U108="2400 kg",1,0)</f>
        <v>0</v>
      </c>
      <c r="Q108">
        <f>IF('Form Responses 1'!V108="10 cm^3",1,0)</f>
        <v>0</v>
      </c>
      <c r="R108">
        <f>IF('Form Responses 1'!W108="0,2 √2  N/m",1,0)</f>
        <v>1</v>
      </c>
      <c r="S108">
        <v>1</v>
      </c>
      <c r="T108">
        <v>0</v>
      </c>
      <c r="U108">
        <v>1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1</v>
      </c>
      <c r="AB108" s="3">
        <v>15</v>
      </c>
      <c r="AC108" s="1">
        <v>13</v>
      </c>
      <c r="AD108">
        <f t="shared" si="1"/>
        <v>58</v>
      </c>
    </row>
    <row r="109" spans="1:30">
      <c r="A109" s="2">
        <v>44893.362917280094</v>
      </c>
      <c r="B109" s="7" t="s">
        <v>314</v>
      </c>
      <c r="C109">
        <f>IF('Form Responses 1'!H109="50 Nm berlawanan arah jarum jam",1,0)</f>
        <v>1</v>
      </c>
      <c r="D109">
        <f>IF('Form Responses 1'!I109="Momen Inersia: IA &gt; IB ; Momentum Sudut: LA &gt; LB",1,0)</f>
        <v>1</v>
      </c>
      <c r="E109">
        <f>IF('Form Responses 1'!J109="0,04 Kgm^2",1,0)</f>
        <v>1</v>
      </c>
      <c r="F109">
        <f>IF('Form Responses 1'!K109="10 N",1,0)</f>
        <v>1</v>
      </c>
      <c r="G109">
        <f>IF('Form Responses 1'!L109="5 m/s",1,0)</f>
        <v>1</v>
      </c>
      <c r="H109">
        <f>IF('Form Responses 1'!M109="1,6 dari A",1,0)</f>
        <v>1</v>
      </c>
      <c r="I109">
        <f>IF('Form Responses 1'!N109="Pertambahan Panjang pegas A lebih kecil daripada pertambahan panjang pegas B",1,0)</f>
        <v>1</v>
      </c>
      <c r="J109">
        <f>IF('Form Responses 1'!O109="2 x 10^-2",1,0)</f>
        <v>0</v>
      </c>
      <c r="K109">
        <f>IF('Form Responses 1'!P109="16 cm",1,0)</f>
        <v>1</v>
      </c>
      <c r="L109">
        <f>IF('Form Responses 1'!Q109="10 N/m",1,0)</f>
        <v>0</v>
      </c>
      <c r="M109" s="10">
        <v>0</v>
      </c>
      <c r="N109">
        <f>IF('Form Responses 1'!S109="Tekanan titik A, B dan C sama besar",1,0)</f>
        <v>1</v>
      </c>
      <c r="O109">
        <f>IF('Form Responses 1'!T109="900 kg/m^3",1,0)</f>
        <v>1</v>
      </c>
      <c r="P109">
        <f>IF('Form Responses 1'!U109="2400 kg",1,0)</f>
        <v>1</v>
      </c>
      <c r="Q109">
        <f>IF('Form Responses 1'!V109="10 cm^3",1,0)</f>
        <v>0</v>
      </c>
      <c r="R109">
        <f>IF('Form Responses 1'!W109="0,2 √2  N/m",1,0)</f>
        <v>0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0</v>
      </c>
      <c r="Z109">
        <v>1</v>
      </c>
      <c r="AA109">
        <v>1</v>
      </c>
      <c r="AB109" s="3">
        <v>19</v>
      </c>
      <c r="AC109" s="1">
        <v>7</v>
      </c>
      <c r="AD109">
        <f t="shared" si="1"/>
        <v>64</v>
      </c>
    </row>
    <row r="110" spans="1:30">
      <c r="A110" s="2">
        <v>44893.36297185185</v>
      </c>
      <c r="B110" s="7" t="s">
        <v>315</v>
      </c>
      <c r="C110">
        <f>IF('Form Responses 1'!H110="50 Nm berlawanan arah jarum jam",1,0)</f>
        <v>1</v>
      </c>
      <c r="D110">
        <f>IF('Form Responses 1'!I110="Momen Inersia: IA &gt; IB ; Momentum Sudut: LA &gt; LB",1,0)</f>
        <v>0</v>
      </c>
      <c r="E110">
        <f>IF('Form Responses 1'!J110="0,04 Kgm^2",1,0)</f>
        <v>0</v>
      </c>
      <c r="F110">
        <f>IF('Form Responses 1'!K110="10 N",1,0)</f>
        <v>1</v>
      </c>
      <c r="G110">
        <f>IF('Form Responses 1'!L110="5 m/s",1,0)</f>
        <v>1</v>
      </c>
      <c r="H110">
        <f>IF('Form Responses 1'!M110="1,6 dari A",1,0)</f>
        <v>1</v>
      </c>
      <c r="I110">
        <f>IF('Form Responses 1'!N110="Pertambahan Panjang pegas A lebih kecil daripada pertambahan panjang pegas B",1,0)</f>
        <v>1</v>
      </c>
      <c r="J110">
        <f>IF('Form Responses 1'!O110="2 x 10^-2",1,0)</f>
        <v>0</v>
      </c>
      <c r="K110">
        <f>IF('Form Responses 1'!P110="16 cm",1,0)</f>
        <v>0</v>
      </c>
      <c r="L110">
        <f>IF('Form Responses 1'!Q110="10 N/m",1,0)</f>
        <v>1</v>
      </c>
      <c r="M110" s="10">
        <v>1</v>
      </c>
      <c r="N110">
        <f>IF('Form Responses 1'!S110="Tekanan titik A, B dan C sama besar",1,0)</f>
        <v>1</v>
      </c>
      <c r="O110">
        <f>IF('Form Responses 1'!T110="900 kg/m^3",1,0)</f>
        <v>1</v>
      </c>
      <c r="P110">
        <f>IF('Form Responses 1'!U110="2400 kg",1,0)</f>
        <v>1</v>
      </c>
      <c r="Q110">
        <f>IF('Form Responses 1'!V110="10 cm^3",1,0)</f>
        <v>0</v>
      </c>
      <c r="R110">
        <f>IF('Form Responses 1'!W110="0,2 √2  N/m",1,0)</f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0</v>
      </c>
      <c r="Z110">
        <v>1</v>
      </c>
      <c r="AA110">
        <v>1</v>
      </c>
      <c r="AB110" s="3">
        <v>18</v>
      </c>
      <c r="AC110" s="1">
        <v>17</v>
      </c>
      <c r="AD110">
        <f t="shared" si="1"/>
        <v>71</v>
      </c>
    </row>
    <row r="111" spans="1:30">
      <c r="A111" s="2">
        <v>44893.362972812502</v>
      </c>
      <c r="B111" s="7" t="s">
        <v>314</v>
      </c>
      <c r="C111">
        <f>IF('Form Responses 1'!H111="50 Nm berlawanan arah jarum jam",1,0)</f>
        <v>0</v>
      </c>
      <c r="D111">
        <f>IF('Form Responses 1'!I111="Momen Inersia: IA &gt; IB ; Momentum Sudut: LA &gt; LB",1,0)</f>
        <v>1</v>
      </c>
      <c r="E111">
        <f>IF('Form Responses 1'!J111="0,04 Kgm^2",1,0)</f>
        <v>1</v>
      </c>
      <c r="F111">
        <f>IF('Form Responses 1'!K111="10 N",1,0)</f>
        <v>1</v>
      </c>
      <c r="G111">
        <f>IF('Form Responses 1'!L111="5 m/s",1,0)</f>
        <v>1</v>
      </c>
      <c r="H111">
        <f>IF('Form Responses 1'!M111="1,6 dari A",1,0)</f>
        <v>1</v>
      </c>
      <c r="I111">
        <f>IF('Form Responses 1'!N111="Pertambahan Panjang pegas A lebih kecil daripada pertambahan panjang pegas B",1,0)</f>
        <v>1</v>
      </c>
      <c r="J111">
        <f>IF('Form Responses 1'!O111="2 x 10^-2",1,0)</f>
        <v>0</v>
      </c>
      <c r="K111">
        <f>IF('Form Responses 1'!P111="16 cm",1,0)</f>
        <v>1</v>
      </c>
      <c r="L111">
        <f>IF('Form Responses 1'!Q111="10 N/m",1,0)</f>
        <v>0</v>
      </c>
      <c r="M111" s="10">
        <v>1</v>
      </c>
      <c r="N111">
        <f>IF('Form Responses 1'!S111="Tekanan titik A, B dan C sama besar",1,0)</f>
        <v>1</v>
      </c>
      <c r="O111">
        <f>IF('Form Responses 1'!T111="900 kg/m^3",1,0)</f>
        <v>1</v>
      </c>
      <c r="P111">
        <f>IF('Form Responses 1'!U111="2400 kg",1,0)</f>
        <v>0</v>
      </c>
      <c r="Q111">
        <f>IF('Form Responses 1'!V111="10 cm^3",1,0)</f>
        <v>0</v>
      </c>
      <c r="R111">
        <f>IF('Form Responses 1'!W111="0,2 √2  N/m",1,0)</f>
        <v>1</v>
      </c>
      <c r="S111">
        <v>1</v>
      </c>
      <c r="T111">
        <v>0</v>
      </c>
      <c r="U111">
        <v>1</v>
      </c>
      <c r="V111">
        <v>1</v>
      </c>
      <c r="W111">
        <v>1</v>
      </c>
      <c r="X111">
        <v>1</v>
      </c>
      <c r="Y111">
        <v>0</v>
      </c>
      <c r="Z111">
        <v>1</v>
      </c>
      <c r="AA111">
        <v>1</v>
      </c>
      <c r="AB111" s="3">
        <v>19</v>
      </c>
      <c r="AC111" s="1">
        <v>16</v>
      </c>
      <c r="AD111">
        <f t="shared" si="1"/>
        <v>73</v>
      </c>
    </row>
    <row r="112" spans="1:30">
      <c r="A112" s="2">
        <v>44893.363010104164</v>
      </c>
      <c r="B112" s="7" t="s">
        <v>314</v>
      </c>
      <c r="C112">
        <f>IF('Form Responses 1'!H112="50 Nm berlawanan arah jarum jam",1,0)</f>
        <v>0</v>
      </c>
      <c r="D112">
        <f>IF('Form Responses 1'!I112="Momen Inersia: IA &gt; IB ; Momentum Sudut: LA &gt; LB",1,0)</f>
        <v>0</v>
      </c>
      <c r="E112">
        <f>IF('Form Responses 1'!J112="0,04 Kgm^2",1,0)</f>
        <v>1</v>
      </c>
      <c r="F112">
        <f>IF('Form Responses 1'!K112="10 N",1,0)</f>
        <v>0</v>
      </c>
      <c r="G112">
        <f>IF('Form Responses 1'!L112="5 m/s",1,0)</f>
        <v>0</v>
      </c>
      <c r="H112">
        <f>IF('Form Responses 1'!M112="1,6 dari A",1,0)</f>
        <v>1</v>
      </c>
      <c r="I112">
        <f>IF('Form Responses 1'!N112="Pertambahan Panjang pegas A lebih kecil daripada pertambahan panjang pegas B",1,0)</f>
        <v>1</v>
      </c>
      <c r="J112">
        <f>IF('Form Responses 1'!O112="2 x 10^-2",1,0)</f>
        <v>0</v>
      </c>
      <c r="K112">
        <f>IF('Form Responses 1'!P112="16 cm",1,0)</f>
        <v>1</v>
      </c>
      <c r="L112">
        <f>IF('Form Responses 1'!Q112="10 N/m",1,0)</f>
        <v>1</v>
      </c>
      <c r="M112" s="10">
        <v>0</v>
      </c>
      <c r="N112">
        <f>IF('Form Responses 1'!S112="Tekanan titik A, B dan C sama besar",1,0)</f>
        <v>0</v>
      </c>
      <c r="O112">
        <f>IF('Form Responses 1'!T112="900 kg/m^3",1,0)</f>
        <v>1</v>
      </c>
      <c r="P112">
        <f>IF('Form Responses 1'!U112="2400 kg",1,0)</f>
        <v>0</v>
      </c>
      <c r="Q112">
        <f>IF('Form Responses 1'!V112="10 cm^3",1,0)</f>
        <v>0</v>
      </c>
      <c r="R112">
        <f>IF('Form Responses 1'!W112="0,2 √2  N/m",1,0)</f>
        <v>0</v>
      </c>
      <c r="S112">
        <v>1</v>
      </c>
      <c r="T112">
        <v>1</v>
      </c>
      <c r="U112">
        <v>1</v>
      </c>
      <c r="V112">
        <v>1</v>
      </c>
      <c r="W112">
        <v>0</v>
      </c>
      <c r="X112">
        <v>1</v>
      </c>
      <c r="Y112">
        <v>0</v>
      </c>
      <c r="Z112">
        <v>1</v>
      </c>
      <c r="AA112">
        <v>0</v>
      </c>
      <c r="AB112" s="3">
        <v>14</v>
      </c>
      <c r="AC112" s="1">
        <v>10</v>
      </c>
      <c r="AD112">
        <f t="shared" si="1"/>
        <v>52</v>
      </c>
    </row>
    <row r="113" spans="1:30">
      <c r="A113" s="2">
        <v>44893.36302542824</v>
      </c>
      <c r="B113" s="7" t="s">
        <v>315</v>
      </c>
      <c r="C113">
        <f>IF('Form Responses 1'!H113="50 Nm berlawanan arah jarum jam",1,0)</f>
        <v>1</v>
      </c>
      <c r="D113">
        <f>IF('Form Responses 1'!I113="Momen Inersia: IA &gt; IB ; Momentum Sudut: LA &gt; LB",1,0)</f>
        <v>1</v>
      </c>
      <c r="E113">
        <f>IF('Form Responses 1'!J113="0,04 Kgm^2",1,0)</f>
        <v>1</v>
      </c>
      <c r="F113">
        <f>IF('Form Responses 1'!K113="10 N",1,0)</f>
        <v>1</v>
      </c>
      <c r="G113">
        <f>IF('Form Responses 1'!L113="5 m/s",1,0)</f>
        <v>1</v>
      </c>
      <c r="H113">
        <f>IF('Form Responses 1'!M113="1,6 dari A",1,0)</f>
        <v>1</v>
      </c>
      <c r="I113">
        <f>IF('Form Responses 1'!N113="Pertambahan Panjang pegas A lebih kecil daripada pertambahan panjang pegas B",1,0)</f>
        <v>1</v>
      </c>
      <c r="J113">
        <f>IF('Form Responses 1'!O113="2 x 10^-2",1,0)</f>
        <v>0</v>
      </c>
      <c r="K113">
        <f>IF('Form Responses 1'!P113="16 cm",1,0)</f>
        <v>1</v>
      </c>
      <c r="L113">
        <f>IF('Form Responses 1'!Q113="10 N/m",1,0)</f>
        <v>0</v>
      </c>
      <c r="M113" s="10">
        <v>0</v>
      </c>
      <c r="N113">
        <f>IF('Form Responses 1'!S113="Tekanan titik A, B dan C sama besar",1,0)</f>
        <v>1</v>
      </c>
      <c r="O113">
        <f>IF('Form Responses 1'!T113="900 kg/m^3",1,0)</f>
        <v>1</v>
      </c>
      <c r="P113">
        <f>IF('Form Responses 1'!U113="2400 kg",1,0)</f>
        <v>1</v>
      </c>
      <c r="Q113">
        <f>IF('Form Responses 1'!V113="10 cm^3",1,0)</f>
        <v>0</v>
      </c>
      <c r="R113">
        <f>IF('Form Responses 1'!W113="0,2 √2  N/m",1,0)</f>
        <v>0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0</v>
      </c>
      <c r="Z113">
        <v>1</v>
      </c>
      <c r="AA113">
        <v>1</v>
      </c>
      <c r="AB113" s="3">
        <v>19</v>
      </c>
      <c r="AC113" s="1">
        <v>10</v>
      </c>
      <c r="AD113">
        <f t="shared" si="1"/>
        <v>67</v>
      </c>
    </row>
    <row r="114" spans="1:30">
      <c r="A114" s="2">
        <v>44893.363031851855</v>
      </c>
      <c r="B114" s="7" t="s">
        <v>315</v>
      </c>
      <c r="C114">
        <f>IF('Form Responses 1'!H114="50 Nm berlawanan arah jarum jam",1,0)</f>
        <v>0</v>
      </c>
      <c r="D114">
        <f>IF('Form Responses 1'!I114="Momen Inersia: IA &gt; IB ; Momentum Sudut: LA &gt; LB",1,0)</f>
        <v>0</v>
      </c>
      <c r="E114">
        <f>IF('Form Responses 1'!J114="0,04 Kgm^2",1,0)</f>
        <v>0</v>
      </c>
      <c r="F114">
        <f>IF('Form Responses 1'!K114="10 N",1,0)</f>
        <v>1</v>
      </c>
      <c r="G114">
        <f>IF('Form Responses 1'!L114="5 m/s",1,0)</f>
        <v>1</v>
      </c>
      <c r="H114">
        <f>IF('Form Responses 1'!M114="1,6 dari A",1,0)</f>
        <v>1</v>
      </c>
      <c r="I114">
        <f>IF('Form Responses 1'!N114="Pertambahan Panjang pegas A lebih kecil daripada pertambahan panjang pegas B",1,0)</f>
        <v>1</v>
      </c>
      <c r="J114">
        <f>IF('Form Responses 1'!O114="2 x 10^-2",1,0)</f>
        <v>0</v>
      </c>
      <c r="K114">
        <f>IF('Form Responses 1'!P114="16 cm",1,0)</f>
        <v>0</v>
      </c>
      <c r="L114">
        <f>IF('Form Responses 1'!Q114="10 N/m",1,0)</f>
        <v>1</v>
      </c>
      <c r="M114" s="10">
        <v>1</v>
      </c>
      <c r="N114">
        <f>IF('Form Responses 1'!S114="Tekanan titik A, B dan C sama besar",1,0)</f>
        <v>0</v>
      </c>
      <c r="O114">
        <f>IF('Form Responses 1'!T114="900 kg/m^3",1,0)</f>
        <v>1</v>
      </c>
      <c r="P114">
        <f>IF('Form Responses 1'!U114="2400 kg",1,0)</f>
        <v>1</v>
      </c>
      <c r="Q114">
        <f>IF('Form Responses 1'!V114="10 cm^3",1,0)</f>
        <v>0</v>
      </c>
      <c r="R114">
        <f>IF('Form Responses 1'!W114="0,2 √2  N/m",1,0)</f>
        <v>0</v>
      </c>
      <c r="S114">
        <v>0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0</v>
      </c>
      <c r="Z114">
        <v>1</v>
      </c>
      <c r="AA114">
        <v>1</v>
      </c>
      <c r="AB114" s="3">
        <v>16</v>
      </c>
      <c r="AC114" s="1">
        <v>8</v>
      </c>
      <c r="AD114">
        <f t="shared" si="1"/>
        <v>56</v>
      </c>
    </row>
    <row r="115" spans="1:30">
      <c r="A115" s="2">
        <v>44893.363063495373</v>
      </c>
      <c r="B115" s="7" t="s">
        <v>315</v>
      </c>
      <c r="C115">
        <f>IF('Form Responses 1'!H115="50 Nm berlawanan arah jarum jam",1,0)</f>
        <v>1</v>
      </c>
      <c r="D115">
        <f>IF('Form Responses 1'!I115="Momen Inersia: IA &gt; IB ; Momentum Sudut: LA &gt; LB",1,0)</f>
        <v>1</v>
      </c>
      <c r="E115">
        <f>IF('Form Responses 1'!J115="0,04 Kgm^2",1,0)</f>
        <v>1</v>
      </c>
      <c r="F115">
        <f>IF('Form Responses 1'!K115="10 N",1,0)</f>
        <v>1</v>
      </c>
      <c r="G115">
        <f>IF('Form Responses 1'!L115="5 m/s",1,0)</f>
        <v>1</v>
      </c>
      <c r="H115">
        <f>IF('Form Responses 1'!M115="1,6 dari A",1,0)</f>
        <v>1</v>
      </c>
      <c r="I115">
        <f>IF('Form Responses 1'!N115="Pertambahan Panjang pegas A lebih kecil daripada pertambahan panjang pegas B",1,0)</f>
        <v>1</v>
      </c>
      <c r="J115">
        <f>IF('Form Responses 1'!O115="2 x 10^-2",1,0)</f>
        <v>0</v>
      </c>
      <c r="K115">
        <f>IF('Form Responses 1'!P115="16 cm",1,0)</f>
        <v>1</v>
      </c>
      <c r="L115">
        <f>IF('Form Responses 1'!Q115="10 N/m",1,0)</f>
        <v>1</v>
      </c>
      <c r="M115" s="10">
        <v>1</v>
      </c>
      <c r="N115">
        <f>IF('Form Responses 1'!S115="Tekanan titik A, B dan C sama besar",1,0)</f>
        <v>1</v>
      </c>
      <c r="O115">
        <f>IF('Form Responses 1'!T115="900 kg/m^3",1,0)</f>
        <v>1</v>
      </c>
      <c r="P115">
        <f>IF('Form Responses 1'!U115="2400 kg",1,0)</f>
        <v>1</v>
      </c>
      <c r="Q115">
        <f>IF('Form Responses 1'!V115="10 cm^3",1,0)</f>
        <v>0</v>
      </c>
      <c r="R115">
        <f>IF('Form Responses 1'!W115="0,2 √2  N/m",1,0)</f>
        <v>0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0</v>
      </c>
      <c r="Z115">
        <v>1</v>
      </c>
      <c r="AA115">
        <v>1</v>
      </c>
      <c r="AB115" s="3">
        <v>20</v>
      </c>
      <c r="AC115" s="1">
        <v>10</v>
      </c>
      <c r="AD115">
        <f t="shared" si="1"/>
        <v>70</v>
      </c>
    </row>
    <row r="116" spans="1:30">
      <c r="A116" s="2">
        <v>44893.363207407412</v>
      </c>
      <c r="B116" s="7" t="s">
        <v>315</v>
      </c>
      <c r="C116">
        <f>IF('Form Responses 1'!H116="50 Nm berlawanan arah jarum jam",1,0)</f>
        <v>1</v>
      </c>
      <c r="D116">
        <f>IF('Form Responses 1'!I116="Momen Inersia: IA &gt; IB ; Momentum Sudut: LA &gt; LB",1,0)</f>
        <v>1</v>
      </c>
      <c r="E116">
        <f>IF('Form Responses 1'!J116="0,04 Kgm^2",1,0)</f>
        <v>0</v>
      </c>
      <c r="F116">
        <f>IF('Form Responses 1'!K116="10 N",1,0)</f>
        <v>1</v>
      </c>
      <c r="G116">
        <f>IF('Form Responses 1'!L116="5 m/s",1,0)</f>
        <v>1</v>
      </c>
      <c r="H116">
        <f>IF('Form Responses 1'!M116="1,6 dari A",1,0)</f>
        <v>1</v>
      </c>
      <c r="I116">
        <f>IF('Form Responses 1'!N116="Pertambahan Panjang pegas A lebih kecil daripada pertambahan panjang pegas B",1,0)</f>
        <v>1</v>
      </c>
      <c r="J116">
        <f>IF('Form Responses 1'!O116="2 x 10^-2",1,0)</f>
        <v>0</v>
      </c>
      <c r="K116">
        <f>IF('Form Responses 1'!P116="16 cm",1,0)</f>
        <v>1</v>
      </c>
      <c r="L116">
        <f>IF('Form Responses 1'!Q116="10 N/m",1,0)</f>
        <v>0</v>
      </c>
      <c r="M116" s="10">
        <v>0</v>
      </c>
      <c r="N116">
        <f>IF('Form Responses 1'!S116="Tekanan titik A, B dan C sama besar",1,0)</f>
        <v>1</v>
      </c>
      <c r="O116">
        <f>IF('Form Responses 1'!T116="900 kg/m^3",1,0)</f>
        <v>1</v>
      </c>
      <c r="P116">
        <f>IF('Form Responses 1'!U116="2400 kg",1,0)</f>
        <v>1</v>
      </c>
      <c r="Q116">
        <f>IF('Form Responses 1'!V116="10 cm^3",1,0)</f>
        <v>0</v>
      </c>
      <c r="R116">
        <f>IF('Form Responses 1'!W116="0,2 √2  N/m",1,0)</f>
        <v>0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0</v>
      </c>
      <c r="Z116">
        <v>1</v>
      </c>
      <c r="AA116">
        <v>1</v>
      </c>
      <c r="AB116" s="3">
        <v>18</v>
      </c>
      <c r="AC116" s="1">
        <v>11</v>
      </c>
      <c r="AD116">
        <f t="shared" si="1"/>
        <v>65</v>
      </c>
    </row>
    <row r="117" spans="1:30">
      <c r="A117" s="2">
        <v>44893.363360300922</v>
      </c>
      <c r="B117" s="7" t="s">
        <v>315</v>
      </c>
      <c r="C117">
        <f>IF('Form Responses 1'!H117="50 Nm berlawanan arah jarum jam",1,0)</f>
        <v>1</v>
      </c>
      <c r="D117">
        <f>IF('Form Responses 1'!I117="Momen Inersia: IA &gt; IB ; Momentum Sudut: LA &gt; LB",1,0)</f>
        <v>1</v>
      </c>
      <c r="E117">
        <f>IF('Form Responses 1'!J117="0,04 Kgm^2",1,0)</f>
        <v>1</v>
      </c>
      <c r="F117">
        <f>IF('Form Responses 1'!K117="10 N",1,0)</f>
        <v>1</v>
      </c>
      <c r="G117">
        <f>IF('Form Responses 1'!L117="5 m/s",1,0)</f>
        <v>1</v>
      </c>
      <c r="H117">
        <f>IF('Form Responses 1'!M117="1,6 dari A",1,0)</f>
        <v>1</v>
      </c>
      <c r="I117">
        <f>IF('Form Responses 1'!N117="Pertambahan Panjang pegas A lebih kecil daripada pertambahan panjang pegas B",1,0)</f>
        <v>1</v>
      </c>
      <c r="J117">
        <f>IF('Form Responses 1'!O117="2 x 10^-2",1,0)</f>
        <v>0</v>
      </c>
      <c r="K117">
        <f>IF('Form Responses 1'!P117="16 cm",1,0)</f>
        <v>1</v>
      </c>
      <c r="L117">
        <f>IF('Form Responses 1'!Q117="10 N/m",1,0)</f>
        <v>0</v>
      </c>
      <c r="M117" s="10">
        <v>0</v>
      </c>
      <c r="N117">
        <f>IF('Form Responses 1'!S117="Tekanan titik A, B dan C sama besar",1,0)</f>
        <v>1</v>
      </c>
      <c r="O117">
        <f>IF('Form Responses 1'!T117="900 kg/m^3",1,0)</f>
        <v>1</v>
      </c>
      <c r="P117">
        <f>IF('Form Responses 1'!U117="2400 kg",1,0)</f>
        <v>1</v>
      </c>
      <c r="Q117">
        <f>IF('Form Responses 1'!V117="10 cm^3",1,0)</f>
        <v>0</v>
      </c>
      <c r="R117">
        <f>IF('Form Responses 1'!W117="0,2 √2  N/m",1,0)</f>
        <v>0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0</v>
      </c>
      <c r="Z117">
        <v>1</v>
      </c>
      <c r="AA117">
        <v>1</v>
      </c>
      <c r="AB117" s="3">
        <v>19</v>
      </c>
      <c r="AC117" s="1">
        <v>10</v>
      </c>
      <c r="AD117">
        <f t="shared" si="1"/>
        <v>67</v>
      </c>
    </row>
    <row r="118" spans="1:30">
      <c r="A118" s="2">
        <v>44893.363443437498</v>
      </c>
      <c r="B118" s="7" t="s">
        <v>315</v>
      </c>
      <c r="C118">
        <f>IF('Form Responses 1'!H118="50 Nm berlawanan arah jarum jam",1,0)</f>
        <v>1</v>
      </c>
      <c r="D118">
        <f>IF('Form Responses 1'!I118="Momen Inersia: IA &gt; IB ; Momentum Sudut: LA &gt; LB",1,0)</f>
        <v>1</v>
      </c>
      <c r="E118">
        <f>IF('Form Responses 1'!J118="0,04 Kgm^2",1,0)</f>
        <v>1</v>
      </c>
      <c r="F118">
        <f>IF('Form Responses 1'!K118="10 N",1,0)</f>
        <v>1</v>
      </c>
      <c r="G118">
        <f>IF('Form Responses 1'!L118="5 m/s",1,0)</f>
        <v>1</v>
      </c>
      <c r="H118">
        <f>IF('Form Responses 1'!M118="1,6 dari A",1,0)</f>
        <v>1</v>
      </c>
      <c r="I118">
        <f>IF('Form Responses 1'!N118="Pertambahan Panjang pegas A lebih kecil daripada pertambahan panjang pegas B",1,0)</f>
        <v>1</v>
      </c>
      <c r="J118">
        <f>IF('Form Responses 1'!O118="2 x 10^-2",1,0)</f>
        <v>0</v>
      </c>
      <c r="K118">
        <f>IF('Form Responses 1'!P118="16 cm",1,0)</f>
        <v>1</v>
      </c>
      <c r="L118">
        <f>IF('Form Responses 1'!Q118="10 N/m",1,0)</f>
        <v>0</v>
      </c>
      <c r="M118" s="10">
        <v>0</v>
      </c>
      <c r="N118">
        <f>IF('Form Responses 1'!S118="Tekanan titik A, B dan C sama besar",1,0)</f>
        <v>1</v>
      </c>
      <c r="O118">
        <f>IF('Form Responses 1'!T118="900 kg/m^3",1,0)</f>
        <v>1</v>
      </c>
      <c r="P118">
        <f>IF('Form Responses 1'!U118="2400 kg",1,0)</f>
        <v>1</v>
      </c>
      <c r="Q118">
        <f>IF('Form Responses 1'!V118="10 cm^3",1,0)</f>
        <v>0</v>
      </c>
      <c r="R118">
        <f>IF('Form Responses 1'!W118="0,2 √2  N/m",1,0)</f>
        <v>0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0</v>
      </c>
      <c r="Z118">
        <v>1</v>
      </c>
      <c r="AA118">
        <v>1</v>
      </c>
      <c r="AB118" s="3">
        <v>19</v>
      </c>
      <c r="AC118" s="1">
        <v>12</v>
      </c>
      <c r="AD118">
        <f t="shared" si="1"/>
        <v>69</v>
      </c>
    </row>
    <row r="119" spans="1:30">
      <c r="A119" s="2">
        <v>44893.363449756944</v>
      </c>
      <c r="B119" s="7" t="s">
        <v>314</v>
      </c>
      <c r="C119">
        <f>IF('Form Responses 1'!H119="50 Nm berlawanan arah jarum jam",1,0)</f>
        <v>1</v>
      </c>
      <c r="D119">
        <f>IF('Form Responses 1'!I119="Momen Inersia: IA &gt; IB ; Momentum Sudut: LA &gt; LB",1,0)</f>
        <v>0</v>
      </c>
      <c r="E119">
        <f>IF('Form Responses 1'!J119="0,04 Kgm^2",1,0)</f>
        <v>1</v>
      </c>
      <c r="F119">
        <f>IF('Form Responses 1'!K119="10 N",1,0)</f>
        <v>1</v>
      </c>
      <c r="G119">
        <f>IF('Form Responses 1'!L119="5 m/s",1,0)</f>
        <v>1</v>
      </c>
      <c r="H119">
        <f>IF('Form Responses 1'!M119="1,6 dari A",1,0)</f>
        <v>1</v>
      </c>
      <c r="I119">
        <f>IF('Form Responses 1'!N119="Pertambahan Panjang pegas A lebih kecil daripada pertambahan panjang pegas B",1,0)</f>
        <v>1</v>
      </c>
      <c r="J119">
        <f>IF('Form Responses 1'!O119="2 x 10^-2",1,0)</f>
        <v>0</v>
      </c>
      <c r="K119">
        <f>IF('Form Responses 1'!P119="16 cm",1,0)</f>
        <v>1</v>
      </c>
      <c r="L119">
        <f>IF('Form Responses 1'!Q119="10 N/m",1,0)</f>
        <v>1</v>
      </c>
      <c r="M119" s="10">
        <v>1</v>
      </c>
      <c r="N119">
        <f>IF('Form Responses 1'!S119="Tekanan titik A, B dan C sama besar",1,0)</f>
        <v>1</v>
      </c>
      <c r="O119">
        <f>IF('Form Responses 1'!T119="900 kg/m^3",1,0)</f>
        <v>1</v>
      </c>
      <c r="P119">
        <f>IF('Form Responses 1'!U119="2400 kg",1,0)</f>
        <v>1</v>
      </c>
      <c r="Q119">
        <f>IF('Form Responses 1'!V119="10 cm^3",1,0)</f>
        <v>0</v>
      </c>
      <c r="R119">
        <f>IF('Form Responses 1'!W119="0,2 √2  N/m",1,0)</f>
        <v>1</v>
      </c>
      <c r="S119">
        <v>1</v>
      </c>
      <c r="T119">
        <v>1</v>
      </c>
      <c r="U119">
        <v>0</v>
      </c>
      <c r="V119">
        <v>1</v>
      </c>
      <c r="W119">
        <v>1</v>
      </c>
      <c r="X119">
        <v>1</v>
      </c>
      <c r="Y119">
        <v>0</v>
      </c>
      <c r="Z119">
        <v>1</v>
      </c>
      <c r="AA119">
        <v>1</v>
      </c>
      <c r="AB119" s="3">
        <v>19</v>
      </c>
      <c r="AC119" s="1">
        <v>13</v>
      </c>
      <c r="AD119">
        <f t="shared" si="1"/>
        <v>70</v>
      </c>
    </row>
    <row r="120" spans="1:30">
      <c r="A120" s="2">
        <v>44893.363576076386</v>
      </c>
      <c r="B120" s="7" t="s">
        <v>315</v>
      </c>
      <c r="C120">
        <f>IF('Form Responses 1'!H120="50 Nm berlawanan arah jarum jam",1,0)</f>
        <v>1</v>
      </c>
      <c r="D120">
        <f>IF('Form Responses 1'!I120="Momen Inersia: IA &gt; IB ; Momentum Sudut: LA &gt; LB",1,0)</f>
        <v>1</v>
      </c>
      <c r="E120">
        <f>IF('Form Responses 1'!J120="0,04 Kgm^2",1,0)</f>
        <v>1</v>
      </c>
      <c r="F120">
        <f>IF('Form Responses 1'!K120="10 N",1,0)</f>
        <v>0</v>
      </c>
      <c r="G120">
        <f>IF('Form Responses 1'!L120="5 m/s",1,0)</f>
        <v>1</v>
      </c>
      <c r="H120">
        <f>IF('Form Responses 1'!M120="1,6 dari A",1,0)</f>
        <v>0</v>
      </c>
      <c r="I120">
        <f>IF('Form Responses 1'!N120="Pertambahan Panjang pegas A lebih kecil daripada pertambahan panjang pegas B",1,0)</f>
        <v>0</v>
      </c>
      <c r="J120">
        <f>IF('Form Responses 1'!O120="2 x 10^-2",1,0)</f>
        <v>0</v>
      </c>
      <c r="K120">
        <f>IF('Form Responses 1'!P120="16 cm",1,0)</f>
        <v>0</v>
      </c>
      <c r="L120">
        <f>IF('Form Responses 1'!Q120="10 N/m",1,0)</f>
        <v>1</v>
      </c>
      <c r="M120" s="10">
        <v>1</v>
      </c>
      <c r="N120">
        <f>IF('Form Responses 1'!S120="Tekanan titik A, B dan C sama besar",1,0)</f>
        <v>1</v>
      </c>
      <c r="O120">
        <f>IF('Form Responses 1'!T120="900 kg/m^3",1,0)</f>
        <v>1</v>
      </c>
      <c r="P120">
        <f>IF('Form Responses 1'!U120="2400 kg",1,0)</f>
        <v>0</v>
      </c>
      <c r="Q120">
        <f>IF('Form Responses 1'!V120="10 cm^3",1,0)</f>
        <v>1</v>
      </c>
      <c r="R120">
        <f>IF('Form Responses 1'!W120="0,2 √2  N/m",1,0)</f>
        <v>1</v>
      </c>
      <c r="S120">
        <v>0</v>
      </c>
      <c r="T120">
        <v>0</v>
      </c>
      <c r="U120">
        <v>1</v>
      </c>
      <c r="V120">
        <v>0</v>
      </c>
      <c r="W120">
        <v>1</v>
      </c>
      <c r="X120">
        <v>0</v>
      </c>
      <c r="Y120">
        <v>0</v>
      </c>
      <c r="Z120">
        <v>1</v>
      </c>
      <c r="AA120">
        <v>1</v>
      </c>
      <c r="AB120" s="3">
        <v>13</v>
      </c>
      <c r="AC120" s="1">
        <v>9</v>
      </c>
      <c r="AD120">
        <f t="shared" si="1"/>
        <v>48</v>
      </c>
    </row>
    <row r="121" spans="1:30">
      <c r="A121" s="2">
        <v>44893.363701770832</v>
      </c>
      <c r="B121" s="7" t="s">
        <v>315</v>
      </c>
      <c r="C121">
        <f>IF('Form Responses 1'!H121="50 Nm berlawanan arah jarum jam",1,0)</f>
        <v>1</v>
      </c>
      <c r="D121">
        <f>IF('Form Responses 1'!I121="Momen Inersia: IA &gt; IB ; Momentum Sudut: LA &gt; LB",1,0)</f>
        <v>0</v>
      </c>
      <c r="E121">
        <f>IF('Form Responses 1'!J121="0,04 Kgm^2",1,0)</f>
        <v>1</v>
      </c>
      <c r="F121">
        <f>IF('Form Responses 1'!K121="10 N",1,0)</f>
        <v>1</v>
      </c>
      <c r="G121">
        <f>IF('Form Responses 1'!L121="5 m/s",1,0)</f>
        <v>1</v>
      </c>
      <c r="H121">
        <f>IF('Form Responses 1'!M121="1,6 dari A",1,0)</f>
        <v>1</v>
      </c>
      <c r="I121">
        <f>IF('Form Responses 1'!N121="Pertambahan Panjang pegas A lebih kecil daripada pertambahan panjang pegas B",1,0)</f>
        <v>1</v>
      </c>
      <c r="J121">
        <f>IF('Form Responses 1'!O121="2 x 10^-2",1,0)</f>
        <v>1</v>
      </c>
      <c r="K121">
        <f>IF('Form Responses 1'!P121="16 cm",1,0)</f>
        <v>1</v>
      </c>
      <c r="L121">
        <f>IF('Form Responses 1'!Q121="10 N/m",1,0)</f>
        <v>1</v>
      </c>
      <c r="M121" s="10">
        <v>1</v>
      </c>
      <c r="N121">
        <f>IF('Form Responses 1'!S121="Tekanan titik A, B dan C sama besar",1,0)</f>
        <v>0</v>
      </c>
      <c r="O121">
        <f>IF('Form Responses 1'!T121="900 kg/m^3",1,0)</f>
        <v>1</v>
      </c>
      <c r="P121">
        <f>IF('Form Responses 1'!U121="2400 kg",1,0)</f>
        <v>1</v>
      </c>
      <c r="Q121">
        <f>IF('Form Responses 1'!V121="10 cm^3",1,0)</f>
        <v>0</v>
      </c>
      <c r="R121">
        <f>IF('Form Responses 1'!W121="0,2 √2  N/m",1,0)</f>
        <v>0</v>
      </c>
      <c r="S121">
        <v>0</v>
      </c>
      <c r="T121">
        <v>1</v>
      </c>
      <c r="U121">
        <v>0</v>
      </c>
      <c r="V121">
        <v>1</v>
      </c>
      <c r="W121">
        <v>0</v>
      </c>
      <c r="X121">
        <v>1</v>
      </c>
      <c r="Y121">
        <v>0</v>
      </c>
      <c r="Z121">
        <v>0</v>
      </c>
      <c r="AA121">
        <v>1</v>
      </c>
      <c r="AB121" s="3">
        <v>15</v>
      </c>
      <c r="AC121" s="1">
        <v>11.5</v>
      </c>
      <c r="AD121">
        <f t="shared" si="1"/>
        <v>56.5</v>
      </c>
    </row>
    <row r="122" spans="1:30">
      <c r="A122" s="2">
        <v>44893.36372267361</v>
      </c>
      <c r="B122" s="7" t="s">
        <v>314</v>
      </c>
      <c r="C122">
        <f>IF('Form Responses 1'!H122="50 Nm berlawanan arah jarum jam",1,0)</f>
        <v>1</v>
      </c>
      <c r="D122">
        <f>IF('Form Responses 1'!I122="Momen Inersia: IA &gt; IB ; Momentum Sudut: LA &gt; LB",1,0)</f>
        <v>0</v>
      </c>
      <c r="E122">
        <f>IF('Form Responses 1'!J122="0,04 Kgm^2",1,0)</f>
        <v>1</v>
      </c>
      <c r="F122">
        <f>IF('Form Responses 1'!K122="10 N",1,0)</f>
        <v>1</v>
      </c>
      <c r="G122">
        <f>IF('Form Responses 1'!L122="5 m/s",1,0)</f>
        <v>1</v>
      </c>
      <c r="H122">
        <f>IF('Form Responses 1'!M122="1,6 dari A",1,0)</f>
        <v>1</v>
      </c>
      <c r="I122">
        <f>IF('Form Responses 1'!N122="Pertambahan Panjang pegas A lebih kecil daripada pertambahan panjang pegas B",1,0)</f>
        <v>1</v>
      </c>
      <c r="J122">
        <f>IF('Form Responses 1'!O122="2 x 10^-2",1,0)</f>
        <v>0</v>
      </c>
      <c r="K122">
        <f>IF('Form Responses 1'!P122="16 cm",1,0)</f>
        <v>1</v>
      </c>
      <c r="L122">
        <f>IF('Form Responses 1'!Q122="10 N/m",1,0)</f>
        <v>1</v>
      </c>
      <c r="M122" s="10">
        <v>1</v>
      </c>
      <c r="N122">
        <f>IF('Form Responses 1'!S122="Tekanan titik A, B dan C sama besar",1,0)</f>
        <v>0</v>
      </c>
      <c r="O122">
        <f>IF('Form Responses 1'!T122="900 kg/m^3",1,0)</f>
        <v>1</v>
      </c>
      <c r="P122">
        <f>IF('Form Responses 1'!U122="2400 kg",1,0)</f>
        <v>0</v>
      </c>
      <c r="Q122">
        <f>IF('Form Responses 1'!V122="10 cm^3",1,0)</f>
        <v>1</v>
      </c>
      <c r="R122">
        <f>IF('Form Responses 1'!W122="0,2 √2  N/m",1,0)</f>
        <v>0</v>
      </c>
      <c r="S122">
        <v>0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0</v>
      </c>
      <c r="Z122">
        <v>1</v>
      </c>
      <c r="AA122">
        <v>0</v>
      </c>
      <c r="AB122" s="3">
        <v>17</v>
      </c>
      <c r="AC122" s="1">
        <v>15</v>
      </c>
      <c r="AD122">
        <f t="shared" si="1"/>
        <v>66</v>
      </c>
    </row>
    <row r="123" spans="1:30">
      <c r="A123" s="2">
        <v>44893.363771284727</v>
      </c>
      <c r="B123" s="7" t="s">
        <v>315</v>
      </c>
      <c r="C123">
        <f>IF('Form Responses 1'!H123="50 Nm berlawanan arah jarum jam",1,0)</f>
        <v>0</v>
      </c>
      <c r="D123">
        <f>IF('Form Responses 1'!I123="Momen Inersia: IA &gt; IB ; Momentum Sudut: LA &gt; LB",1,0)</f>
        <v>1</v>
      </c>
      <c r="E123">
        <f>IF('Form Responses 1'!J123="0,04 Kgm^2",1,0)</f>
        <v>1</v>
      </c>
      <c r="F123">
        <f>IF('Form Responses 1'!K123="10 N",1,0)</f>
        <v>1</v>
      </c>
      <c r="G123">
        <f>IF('Form Responses 1'!L123="5 m/s",1,0)</f>
        <v>1</v>
      </c>
      <c r="H123">
        <f>IF('Form Responses 1'!M123="1,6 dari A",1,0)</f>
        <v>1</v>
      </c>
      <c r="I123">
        <f>IF('Form Responses 1'!N123="Pertambahan Panjang pegas A lebih kecil daripada pertambahan panjang pegas B",1,0)</f>
        <v>1</v>
      </c>
      <c r="J123">
        <f>IF('Form Responses 1'!O123="2 x 10^-2",1,0)</f>
        <v>0</v>
      </c>
      <c r="K123">
        <f>IF('Form Responses 1'!P123="16 cm",1,0)</f>
        <v>1</v>
      </c>
      <c r="L123">
        <f>IF('Form Responses 1'!Q123="10 N/m",1,0)</f>
        <v>1</v>
      </c>
      <c r="M123" s="10">
        <v>0</v>
      </c>
      <c r="N123">
        <f>IF('Form Responses 1'!S123="Tekanan titik A, B dan C sama besar",1,0)</f>
        <v>1</v>
      </c>
      <c r="O123">
        <f>IF('Form Responses 1'!T123="900 kg/m^3",1,0)</f>
        <v>1</v>
      </c>
      <c r="P123">
        <f>IF('Form Responses 1'!U123="2400 kg",1,0)</f>
        <v>1</v>
      </c>
      <c r="Q123">
        <f>IF('Form Responses 1'!V123="10 cm^3",1,0)</f>
        <v>0</v>
      </c>
      <c r="R123">
        <f>IF('Form Responses 1'!W123="0,2 √2  N/m",1,0)</f>
        <v>0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0</v>
      </c>
      <c r="Z123">
        <v>1</v>
      </c>
      <c r="AA123">
        <v>1</v>
      </c>
      <c r="AB123" s="3">
        <v>20</v>
      </c>
      <c r="AC123" s="1">
        <v>13</v>
      </c>
      <c r="AD123">
        <f t="shared" si="1"/>
        <v>73</v>
      </c>
    </row>
    <row r="124" spans="1:30">
      <c r="A124" s="2">
        <v>44893.363963865741</v>
      </c>
      <c r="B124" s="7" t="s">
        <v>315</v>
      </c>
      <c r="C124">
        <f>IF('Form Responses 1'!H124="50 Nm berlawanan arah jarum jam",1,0)</f>
        <v>0</v>
      </c>
      <c r="D124">
        <f>IF('Form Responses 1'!I124="Momen Inersia: IA &gt; IB ; Momentum Sudut: LA &gt; LB",1,0)</f>
        <v>0</v>
      </c>
      <c r="E124">
        <f>IF('Form Responses 1'!J124="0,04 Kgm^2",1,0)</f>
        <v>1</v>
      </c>
      <c r="F124">
        <f>IF('Form Responses 1'!K124="10 N",1,0)</f>
        <v>1</v>
      </c>
      <c r="G124">
        <f>IF('Form Responses 1'!L124="5 m/s",1,0)</f>
        <v>1</v>
      </c>
      <c r="H124">
        <f>IF('Form Responses 1'!M124="1,6 dari A",1,0)</f>
        <v>1</v>
      </c>
      <c r="I124">
        <f>IF('Form Responses 1'!N124="Pertambahan Panjang pegas A lebih kecil daripada pertambahan panjang pegas B",1,0)</f>
        <v>1</v>
      </c>
      <c r="J124">
        <f>IF('Form Responses 1'!O124="2 x 10^-2",1,0)</f>
        <v>1</v>
      </c>
      <c r="K124">
        <f>IF('Form Responses 1'!P124="16 cm",1,0)</f>
        <v>1</v>
      </c>
      <c r="L124">
        <f>IF('Form Responses 1'!Q124="10 N/m",1,0)</f>
        <v>0</v>
      </c>
      <c r="M124" s="10">
        <v>1</v>
      </c>
      <c r="N124">
        <f>IF('Form Responses 1'!S124="Tekanan titik A, B dan C sama besar",1,0)</f>
        <v>1</v>
      </c>
      <c r="O124">
        <f>IF('Form Responses 1'!T124="900 kg/m^3",1,0)</f>
        <v>1</v>
      </c>
      <c r="P124">
        <f>IF('Form Responses 1'!U124="2400 kg",1,0)</f>
        <v>0</v>
      </c>
      <c r="Q124">
        <f>IF('Form Responses 1'!V124="10 cm^3",1,0)</f>
        <v>0</v>
      </c>
      <c r="R124">
        <f>IF('Form Responses 1'!W124="0,2 √2  N/m",1,0)</f>
        <v>0</v>
      </c>
      <c r="S124">
        <v>1</v>
      </c>
      <c r="T124">
        <v>0</v>
      </c>
      <c r="U124">
        <v>0</v>
      </c>
      <c r="V124">
        <v>1</v>
      </c>
      <c r="W124">
        <v>1</v>
      </c>
      <c r="X124">
        <v>1</v>
      </c>
      <c r="Y124">
        <v>0</v>
      </c>
      <c r="Z124">
        <v>1</v>
      </c>
      <c r="AA124">
        <v>0</v>
      </c>
      <c r="AB124" s="3">
        <v>15</v>
      </c>
      <c r="AC124" s="1">
        <v>6</v>
      </c>
      <c r="AD124">
        <f t="shared" si="1"/>
        <v>51</v>
      </c>
    </row>
    <row r="125" spans="1:30">
      <c r="A125" s="2">
        <v>44893.364022465277</v>
      </c>
      <c r="B125" s="7" t="s">
        <v>314</v>
      </c>
      <c r="C125">
        <f>IF('Form Responses 1'!H125="50 Nm berlawanan arah jarum jam",1,0)</f>
        <v>0</v>
      </c>
      <c r="D125">
        <f>IF('Form Responses 1'!I125="Momen Inersia: IA &gt; IB ; Momentum Sudut: LA &gt; LB",1,0)</f>
        <v>1</v>
      </c>
      <c r="E125">
        <f>IF('Form Responses 1'!J125="0,04 Kgm^2",1,0)</f>
        <v>0</v>
      </c>
      <c r="F125">
        <f>IF('Form Responses 1'!K125="10 N",1,0)</f>
        <v>0</v>
      </c>
      <c r="G125">
        <f>IF('Form Responses 1'!L125="5 m/s",1,0)</f>
        <v>1</v>
      </c>
      <c r="H125">
        <f>IF('Form Responses 1'!M125="1,6 dari A",1,0)</f>
        <v>1</v>
      </c>
      <c r="I125">
        <f>IF('Form Responses 1'!N125="Pertambahan Panjang pegas A lebih kecil daripada pertambahan panjang pegas B",1,0)</f>
        <v>0</v>
      </c>
      <c r="J125">
        <f>IF('Form Responses 1'!O125="2 x 10^-2",1,0)</f>
        <v>1</v>
      </c>
      <c r="K125">
        <f>IF('Form Responses 1'!P125="16 cm",1,0)</f>
        <v>1</v>
      </c>
      <c r="L125">
        <f>IF('Form Responses 1'!Q125="10 N/m",1,0)</f>
        <v>1</v>
      </c>
      <c r="M125" s="10">
        <v>1</v>
      </c>
      <c r="N125">
        <f>IF('Form Responses 1'!S125="Tekanan titik A, B dan C sama besar",1,0)</f>
        <v>1</v>
      </c>
      <c r="O125">
        <f>IF('Form Responses 1'!T125="900 kg/m^3",1,0)</f>
        <v>1</v>
      </c>
      <c r="P125">
        <f>IF('Form Responses 1'!U125="2400 kg",1,0)</f>
        <v>0</v>
      </c>
      <c r="Q125">
        <f>IF('Form Responses 1'!V125="10 cm^3",1,0)</f>
        <v>0</v>
      </c>
      <c r="R125">
        <f>IF('Form Responses 1'!W125="0,2 √2  N/m",1,0)</f>
        <v>1</v>
      </c>
      <c r="S125">
        <v>1</v>
      </c>
      <c r="T125">
        <v>0</v>
      </c>
      <c r="U125">
        <v>1</v>
      </c>
      <c r="V125">
        <v>1</v>
      </c>
      <c r="W125">
        <v>1</v>
      </c>
      <c r="X125">
        <v>1</v>
      </c>
      <c r="Y125">
        <v>0</v>
      </c>
      <c r="Z125">
        <v>1</v>
      </c>
      <c r="AA125">
        <v>1</v>
      </c>
      <c r="AB125" s="3">
        <v>17</v>
      </c>
      <c r="AC125" s="1">
        <v>5</v>
      </c>
      <c r="AD125">
        <f t="shared" si="1"/>
        <v>56</v>
      </c>
    </row>
    <row r="126" spans="1:30">
      <c r="A126" s="2">
        <v>44893.364024282404</v>
      </c>
      <c r="B126" s="7" t="s">
        <v>315</v>
      </c>
      <c r="C126">
        <f>IF('Form Responses 1'!H126="50 Nm berlawanan arah jarum jam",1,0)</f>
        <v>0</v>
      </c>
      <c r="D126">
        <f>IF('Form Responses 1'!I126="Momen Inersia: IA &gt; IB ; Momentum Sudut: LA &gt; LB",1,0)</f>
        <v>0</v>
      </c>
      <c r="E126">
        <f>IF('Form Responses 1'!J126="0,04 Kgm^2",1,0)</f>
        <v>1</v>
      </c>
      <c r="F126">
        <f>IF('Form Responses 1'!K126="10 N",1,0)</f>
        <v>1</v>
      </c>
      <c r="G126">
        <f>IF('Form Responses 1'!L126="5 m/s",1,0)</f>
        <v>0</v>
      </c>
      <c r="H126">
        <f>IF('Form Responses 1'!M126="1,6 dari A",1,0)</f>
        <v>1</v>
      </c>
      <c r="I126">
        <f>IF('Form Responses 1'!N126="Pertambahan Panjang pegas A lebih kecil daripada pertambahan panjang pegas B",1,0)</f>
        <v>1</v>
      </c>
      <c r="J126">
        <f>IF('Form Responses 1'!O126="2 x 10^-2",1,0)</f>
        <v>0</v>
      </c>
      <c r="K126">
        <f>IF('Form Responses 1'!P126="16 cm",1,0)</f>
        <v>1</v>
      </c>
      <c r="L126">
        <f>IF('Form Responses 1'!Q126="10 N/m",1,0)</f>
        <v>1</v>
      </c>
      <c r="M126" s="10">
        <v>0</v>
      </c>
      <c r="N126">
        <f>IF('Form Responses 1'!S126="Tekanan titik A, B dan C sama besar",1,0)</f>
        <v>1</v>
      </c>
      <c r="O126">
        <f>IF('Form Responses 1'!T126="900 kg/m^3",1,0)</f>
        <v>1</v>
      </c>
      <c r="P126">
        <f>IF('Form Responses 1'!U126="2400 kg",1,0)</f>
        <v>0</v>
      </c>
      <c r="Q126">
        <f>IF('Form Responses 1'!V126="10 cm^3",1,0)</f>
        <v>0</v>
      </c>
      <c r="R126">
        <f>IF('Form Responses 1'!W126="0,2 √2  N/m",1,0)</f>
        <v>1</v>
      </c>
      <c r="S126">
        <v>0</v>
      </c>
      <c r="T126">
        <v>1</v>
      </c>
      <c r="U126">
        <v>0</v>
      </c>
      <c r="V126">
        <v>0</v>
      </c>
      <c r="W126">
        <v>1</v>
      </c>
      <c r="X126">
        <v>1</v>
      </c>
      <c r="Y126">
        <v>0</v>
      </c>
      <c r="Z126">
        <v>0</v>
      </c>
      <c r="AA126">
        <v>0</v>
      </c>
      <c r="AB126" s="3">
        <v>13</v>
      </c>
      <c r="AC126" s="1">
        <v>12</v>
      </c>
      <c r="AD126">
        <f t="shared" si="1"/>
        <v>51</v>
      </c>
    </row>
    <row r="127" spans="1:30">
      <c r="A127" s="2">
        <v>44893.364073912038</v>
      </c>
      <c r="B127" s="7" t="s">
        <v>314</v>
      </c>
      <c r="C127">
        <f>IF('Form Responses 1'!H127="50 Nm berlawanan arah jarum jam",1,0)</f>
        <v>1</v>
      </c>
      <c r="D127">
        <f>IF('Form Responses 1'!I127="Momen Inersia: IA &gt; IB ; Momentum Sudut: LA &gt; LB",1,0)</f>
        <v>0</v>
      </c>
      <c r="E127">
        <f>IF('Form Responses 1'!J127="0,04 Kgm^2",1,0)</f>
        <v>0</v>
      </c>
      <c r="F127">
        <f>IF('Form Responses 1'!K127="10 N",1,0)</f>
        <v>0</v>
      </c>
      <c r="G127">
        <f>IF('Form Responses 1'!L127="5 m/s",1,0)</f>
        <v>1</v>
      </c>
      <c r="H127">
        <f>IF('Form Responses 1'!M127="1,6 dari A",1,0)</f>
        <v>1</v>
      </c>
      <c r="I127">
        <f>IF('Form Responses 1'!N127="Pertambahan Panjang pegas A lebih kecil daripada pertambahan panjang pegas B",1,0)</f>
        <v>1</v>
      </c>
      <c r="J127">
        <f>IF('Form Responses 1'!O127="2 x 10^-2",1,0)</f>
        <v>0</v>
      </c>
      <c r="K127">
        <f>IF('Form Responses 1'!P127="16 cm",1,0)</f>
        <v>1</v>
      </c>
      <c r="L127">
        <f>IF('Form Responses 1'!Q127="10 N/m",1,0)</f>
        <v>1</v>
      </c>
      <c r="M127" s="10">
        <v>1</v>
      </c>
      <c r="N127">
        <f>IF('Form Responses 1'!S127="Tekanan titik A, B dan C sama besar",1,0)</f>
        <v>0</v>
      </c>
      <c r="O127">
        <f>IF('Form Responses 1'!T127="900 kg/m^3",1,0)</f>
        <v>1</v>
      </c>
      <c r="P127">
        <f>IF('Form Responses 1'!U127="2400 kg",1,0)</f>
        <v>0</v>
      </c>
      <c r="Q127">
        <f>IF('Form Responses 1'!V127="10 cm^3",1,0)</f>
        <v>0</v>
      </c>
      <c r="R127">
        <f>IF('Form Responses 1'!W127="0,2 √2  N/m",1,0)</f>
        <v>0</v>
      </c>
      <c r="S127">
        <v>1</v>
      </c>
      <c r="T127">
        <v>0</v>
      </c>
      <c r="U127">
        <v>1</v>
      </c>
      <c r="V127">
        <v>1</v>
      </c>
      <c r="W127">
        <v>1</v>
      </c>
      <c r="X127">
        <v>1</v>
      </c>
      <c r="Y127">
        <v>0</v>
      </c>
      <c r="Z127">
        <v>1</v>
      </c>
      <c r="AA127">
        <v>1</v>
      </c>
      <c r="AB127" s="3">
        <v>15</v>
      </c>
      <c r="AC127" s="1">
        <v>11</v>
      </c>
      <c r="AD127">
        <f t="shared" si="1"/>
        <v>56</v>
      </c>
    </row>
    <row r="128" spans="1:30">
      <c r="A128" s="2">
        <v>44893.364207256949</v>
      </c>
      <c r="B128" s="7" t="s">
        <v>315</v>
      </c>
      <c r="C128">
        <f>IF('Form Responses 1'!H128="50 Nm berlawanan arah jarum jam",1,0)</f>
        <v>0</v>
      </c>
      <c r="D128">
        <f>IF('Form Responses 1'!I128="Momen Inersia: IA &gt; IB ; Momentum Sudut: LA &gt; LB",1,0)</f>
        <v>0</v>
      </c>
      <c r="E128">
        <f>IF('Form Responses 1'!J128="0,04 Kgm^2",1,0)</f>
        <v>0</v>
      </c>
      <c r="F128">
        <f>IF('Form Responses 1'!K128="10 N",1,0)</f>
        <v>1</v>
      </c>
      <c r="G128">
        <f>IF('Form Responses 1'!L128="5 m/s",1,0)</f>
        <v>1</v>
      </c>
      <c r="H128">
        <f>IF('Form Responses 1'!M128="1,6 dari A",1,0)</f>
        <v>1</v>
      </c>
      <c r="I128">
        <f>IF('Form Responses 1'!N128="Pertambahan Panjang pegas A lebih kecil daripada pertambahan panjang pegas B",1,0)</f>
        <v>1</v>
      </c>
      <c r="J128">
        <f>IF('Form Responses 1'!O128="2 x 10^-2",1,0)</f>
        <v>0</v>
      </c>
      <c r="K128">
        <f>IF('Form Responses 1'!P128="16 cm",1,0)</f>
        <v>1</v>
      </c>
      <c r="L128">
        <f>IF('Form Responses 1'!Q128="10 N/m",1,0)</f>
        <v>1</v>
      </c>
      <c r="M128" s="10">
        <v>0</v>
      </c>
      <c r="N128">
        <f>IF('Form Responses 1'!S128="Tekanan titik A, B dan C sama besar",1,0)</f>
        <v>0</v>
      </c>
      <c r="O128">
        <f>IF('Form Responses 1'!T128="900 kg/m^3",1,0)</f>
        <v>1</v>
      </c>
      <c r="P128">
        <f>IF('Form Responses 1'!U128="2400 kg",1,0)</f>
        <v>0</v>
      </c>
      <c r="Q128">
        <f>IF('Form Responses 1'!V128="10 cm^3",1,0)</f>
        <v>0</v>
      </c>
      <c r="R128">
        <f>IF('Form Responses 1'!W128="0,2 √2  N/m",1,0)</f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 s="3">
        <v>17</v>
      </c>
      <c r="AC128" s="1">
        <v>9.5</v>
      </c>
      <c r="AD128">
        <f t="shared" si="1"/>
        <v>60.5</v>
      </c>
    </row>
    <row r="129" spans="1:30">
      <c r="A129" s="2">
        <v>44893.364322673609</v>
      </c>
      <c r="B129" s="7" t="s">
        <v>315</v>
      </c>
      <c r="C129">
        <f>IF('Form Responses 1'!H129="50 Nm berlawanan arah jarum jam",1,0)</f>
        <v>0</v>
      </c>
      <c r="D129">
        <f>IF('Form Responses 1'!I129="Momen Inersia: IA &gt; IB ; Momentum Sudut: LA &gt; LB",1,0)</f>
        <v>0</v>
      </c>
      <c r="E129">
        <f>IF('Form Responses 1'!J129="0,04 Kgm^2",1,0)</f>
        <v>1</v>
      </c>
      <c r="F129">
        <f>IF('Form Responses 1'!K129="10 N",1,0)</f>
        <v>1</v>
      </c>
      <c r="G129">
        <f>IF('Form Responses 1'!L129="5 m/s",1,0)</f>
        <v>1</v>
      </c>
      <c r="H129">
        <f>IF('Form Responses 1'!M129="1,6 dari A",1,0)</f>
        <v>1</v>
      </c>
      <c r="I129">
        <f>IF('Form Responses 1'!N129="Pertambahan Panjang pegas A lebih kecil daripada pertambahan panjang pegas B",1,0)</f>
        <v>1</v>
      </c>
      <c r="J129">
        <f>IF('Form Responses 1'!O129="2 x 10^-2",1,0)</f>
        <v>0</v>
      </c>
      <c r="K129">
        <f>IF('Form Responses 1'!P129="16 cm",1,0)</f>
        <v>1</v>
      </c>
      <c r="L129">
        <f>IF('Form Responses 1'!Q129="10 N/m",1,0)</f>
        <v>0</v>
      </c>
      <c r="M129" s="10">
        <v>1</v>
      </c>
      <c r="N129">
        <f>IF('Form Responses 1'!S129="Tekanan titik A, B dan C sama besar",1,0)</f>
        <v>0</v>
      </c>
      <c r="O129">
        <f>IF('Form Responses 1'!T129="900 kg/m^3",1,0)</f>
        <v>1</v>
      </c>
      <c r="P129">
        <f>IF('Form Responses 1'!U129="2400 kg",1,0)</f>
        <v>0</v>
      </c>
      <c r="Q129">
        <f>IF('Form Responses 1'!V129="10 cm^3",1,0)</f>
        <v>0</v>
      </c>
      <c r="R129">
        <f>IF('Form Responses 1'!W129="0,2 √2  N/m",1,0)</f>
        <v>0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0</v>
      </c>
      <c r="Z129">
        <v>1</v>
      </c>
      <c r="AA129">
        <v>0</v>
      </c>
      <c r="AB129" s="3">
        <v>15</v>
      </c>
      <c r="AC129" s="1">
        <v>12</v>
      </c>
      <c r="AD129">
        <f t="shared" si="1"/>
        <v>57</v>
      </c>
    </row>
    <row r="130" spans="1:30">
      <c r="A130" s="2">
        <v>44893.36446207176</v>
      </c>
      <c r="B130" s="7" t="s">
        <v>315</v>
      </c>
      <c r="C130">
        <f>IF('Form Responses 1'!H130="50 Nm berlawanan arah jarum jam",1,0)</f>
        <v>1</v>
      </c>
      <c r="D130">
        <f>IF('Form Responses 1'!I130="Momen Inersia: IA &gt; IB ; Momentum Sudut: LA &gt; LB",1,0)</f>
        <v>1</v>
      </c>
      <c r="E130">
        <f>IF('Form Responses 1'!J130="0,04 Kgm^2",1,0)</f>
        <v>1</v>
      </c>
      <c r="F130">
        <f>IF('Form Responses 1'!K130="10 N",1,0)</f>
        <v>1</v>
      </c>
      <c r="G130">
        <f>IF('Form Responses 1'!L130="5 m/s",1,0)</f>
        <v>1</v>
      </c>
      <c r="H130">
        <f>IF('Form Responses 1'!M130="1,6 dari A",1,0)</f>
        <v>1</v>
      </c>
      <c r="I130">
        <f>IF('Form Responses 1'!N130="Pertambahan Panjang pegas A lebih kecil daripada pertambahan panjang pegas B",1,0)</f>
        <v>1</v>
      </c>
      <c r="J130">
        <f>IF('Form Responses 1'!O130="2 x 10^-2",1,0)</f>
        <v>0</v>
      </c>
      <c r="K130">
        <f>IF('Form Responses 1'!P130="16 cm",1,0)</f>
        <v>1</v>
      </c>
      <c r="L130">
        <f>IF('Form Responses 1'!Q130="10 N/m",1,0)</f>
        <v>0</v>
      </c>
      <c r="M130" s="10">
        <v>0</v>
      </c>
      <c r="N130">
        <f>IF('Form Responses 1'!S130="Tekanan titik A, B dan C sama besar",1,0)</f>
        <v>1</v>
      </c>
      <c r="O130">
        <f>IF('Form Responses 1'!T130="900 kg/m^3",1,0)</f>
        <v>1</v>
      </c>
      <c r="P130">
        <f>IF('Form Responses 1'!U130="2400 kg",1,0)</f>
        <v>1</v>
      </c>
      <c r="Q130">
        <f>IF('Form Responses 1'!V130="10 cm^3",1,0)</f>
        <v>0</v>
      </c>
      <c r="R130">
        <f>IF('Form Responses 1'!W130="0,2 √2  N/m",1,0)</f>
        <v>0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0</v>
      </c>
      <c r="Z130">
        <v>1</v>
      </c>
      <c r="AA130">
        <v>1</v>
      </c>
      <c r="AB130" s="3">
        <v>19</v>
      </c>
      <c r="AC130" s="1">
        <v>11</v>
      </c>
      <c r="AD130">
        <f t="shared" si="1"/>
        <v>68</v>
      </c>
    </row>
    <row r="131" spans="1:30">
      <c r="A131" s="2">
        <v>44893.364594166662</v>
      </c>
      <c r="B131" s="7" t="s">
        <v>315</v>
      </c>
      <c r="C131">
        <f>IF('Form Responses 1'!H131="50 Nm berlawanan arah jarum jam",1,0)</f>
        <v>0</v>
      </c>
      <c r="D131">
        <f>IF('Form Responses 1'!I131="Momen Inersia: IA &gt; IB ; Momentum Sudut: LA &gt; LB",1,0)</f>
        <v>0</v>
      </c>
      <c r="E131">
        <f>IF('Form Responses 1'!J131="0,04 Kgm^2",1,0)</f>
        <v>0</v>
      </c>
      <c r="F131">
        <f>IF('Form Responses 1'!K131="10 N",1,0)</f>
        <v>1</v>
      </c>
      <c r="G131">
        <f>IF('Form Responses 1'!L131="5 m/s",1,0)</f>
        <v>1</v>
      </c>
      <c r="H131">
        <f>IF('Form Responses 1'!M131="1,6 dari A",1,0)</f>
        <v>1</v>
      </c>
      <c r="I131">
        <f>IF('Form Responses 1'!N131="Pertambahan Panjang pegas A lebih kecil daripada pertambahan panjang pegas B",1,0)</f>
        <v>1</v>
      </c>
      <c r="J131">
        <f>IF('Form Responses 1'!O131="2 x 10^-2",1,0)</f>
        <v>0</v>
      </c>
      <c r="K131">
        <f>IF('Form Responses 1'!P131="16 cm",1,0)</f>
        <v>1</v>
      </c>
      <c r="L131">
        <f>IF('Form Responses 1'!Q131="10 N/m",1,0)</f>
        <v>0</v>
      </c>
      <c r="M131" s="10">
        <v>1</v>
      </c>
      <c r="N131">
        <f>IF('Form Responses 1'!S131="Tekanan titik A, B dan C sama besar",1,0)</f>
        <v>0</v>
      </c>
      <c r="O131">
        <f>IF('Form Responses 1'!T131="900 kg/m^3",1,0)</f>
        <v>1</v>
      </c>
      <c r="P131">
        <f>IF('Form Responses 1'!U131="2400 kg",1,0)</f>
        <v>0</v>
      </c>
      <c r="Q131">
        <f>IF('Form Responses 1'!V131="10 cm^3",1,0)</f>
        <v>0</v>
      </c>
      <c r="R131">
        <f>IF('Form Responses 1'!W131="0,2 √2  N/m",1,0)</f>
        <v>1</v>
      </c>
      <c r="S131">
        <v>1</v>
      </c>
      <c r="T131">
        <v>0</v>
      </c>
      <c r="U131">
        <v>1</v>
      </c>
      <c r="V131">
        <v>0</v>
      </c>
      <c r="W131">
        <v>1</v>
      </c>
      <c r="X131">
        <v>1</v>
      </c>
      <c r="Y131">
        <v>0</v>
      </c>
      <c r="Z131">
        <v>0</v>
      </c>
      <c r="AA131">
        <v>0</v>
      </c>
      <c r="AB131" s="3">
        <v>13</v>
      </c>
      <c r="AC131" s="1">
        <v>11</v>
      </c>
      <c r="AD131">
        <f t="shared" ref="AD131:AD181" si="2">(AB131*3)+AC131</f>
        <v>50</v>
      </c>
    </row>
    <row r="132" spans="1:30">
      <c r="A132" s="2">
        <v>44893.364904131944</v>
      </c>
      <c r="B132" s="7" t="s">
        <v>314</v>
      </c>
      <c r="C132">
        <f>IF('Form Responses 1'!H132="50 Nm berlawanan arah jarum jam",1,0)</f>
        <v>1</v>
      </c>
      <c r="D132">
        <f>IF('Form Responses 1'!I132="Momen Inersia: IA &gt; IB ; Momentum Sudut: LA &gt; LB",1,0)</f>
        <v>0</v>
      </c>
      <c r="E132">
        <f>IF('Form Responses 1'!J132="0,04 Kgm^2",1,0)</f>
        <v>1</v>
      </c>
      <c r="F132">
        <f>IF('Form Responses 1'!K132="10 N",1,0)</f>
        <v>1</v>
      </c>
      <c r="G132">
        <f>IF('Form Responses 1'!L132="5 m/s",1,0)</f>
        <v>1</v>
      </c>
      <c r="H132">
        <f>IF('Form Responses 1'!M132="1,6 dari A",1,0)</f>
        <v>1</v>
      </c>
      <c r="I132">
        <f>IF('Form Responses 1'!N132="Pertambahan Panjang pegas A lebih kecil daripada pertambahan panjang pegas B",1,0)</f>
        <v>1</v>
      </c>
      <c r="J132">
        <f>IF('Form Responses 1'!O132="2 x 10^-2",1,0)</f>
        <v>0</v>
      </c>
      <c r="K132">
        <f>IF('Form Responses 1'!P132="16 cm",1,0)</f>
        <v>1</v>
      </c>
      <c r="L132">
        <f>IF('Form Responses 1'!Q132="10 N/m",1,0)</f>
        <v>1</v>
      </c>
      <c r="M132" s="10">
        <v>0</v>
      </c>
      <c r="N132">
        <f>IF('Form Responses 1'!S132="Tekanan titik A, B dan C sama besar",1,0)</f>
        <v>0</v>
      </c>
      <c r="O132">
        <f>IF('Form Responses 1'!T132="900 kg/m^3",1,0)</f>
        <v>1</v>
      </c>
      <c r="P132">
        <f>IF('Form Responses 1'!U132="2400 kg",1,0)</f>
        <v>0</v>
      </c>
      <c r="Q132">
        <f>IF('Form Responses 1'!V132="10 cm^3",1,0)</f>
        <v>0</v>
      </c>
      <c r="R132">
        <f>IF('Form Responses 1'!W132="0,2 √2  N/m",1,0)</f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 s="3">
        <v>10</v>
      </c>
      <c r="AC132" s="1">
        <v>8</v>
      </c>
      <c r="AD132">
        <f t="shared" si="2"/>
        <v>38</v>
      </c>
    </row>
    <row r="133" spans="1:30">
      <c r="A133" s="2">
        <v>44893.365038761578</v>
      </c>
      <c r="B133" s="7" t="s">
        <v>315</v>
      </c>
      <c r="C133">
        <f>IF('Form Responses 1'!H133="50 Nm berlawanan arah jarum jam",1,0)</f>
        <v>0</v>
      </c>
      <c r="D133">
        <f>IF('Form Responses 1'!I133="Momen Inersia: IA &gt; IB ; Momentum Sudut: LA &gt; LB",1,0)</f>
        <v>1</v>
      </c>
      <c r="E133">
        <f>IF('Form Responses 1'!J133="0,04 Kgm^2",1,0)</f>
        <v>1</v>
      </c>
      <c r="F133">
        <f>IF('Form Responses 1'!K133="10 N",1,0)</f>
        <v>1</v>
      </c>
      <c r="G133">
        <f>IF('Form Responses 1'!L133="5 m/s",1,0)</f>
        <v>0</v>
      </c>
      <c r="H133">
        <f>IF('Form Responses 1'!M133="1,6 dari A",1,0)</f>
        <v>0</v>
      </c>
      <c r="I133">
        <f>IF('Form Responses 1'!N133="Pertambahan Panjang pegas A lebih kecil daripada pertambahan panjang pegas B",1,0)</f>
        <v>1</v>
      </c>
      <c r="J133">
        <f>IF('Form Responses 1'!O133="2 x 10^-2",1,0)</f>
        <v>0</v>
      </c>
      <c r="K133">
        <f>IF('Form Responses 1'!P133="16 cm",1,0)</f>
        <v>1</v>
      </c>
      <c r="L133">
        <f>IF('Form Responses 1'!Q133="10 N/m",1,0)</f>
        <v>0</v>
      </c>
      <c r="M133" s="10">
        <v>0</v>
      </c>
      <c r="N133">
        <f>IF('Form Responses 1'!S133="Tekanan titik A, B dan C sama besar",1,0)</f>
        <v>1</v>
      </c>
      <c r="O133">
        <f>IF('Form Responses 1'!T133="900 kg/m^3",1,0)</f>
        <v>1</v>
      </c>
      <c r="P133">
        <f>IF('Form Responses 1'!U133="2400 kg",1,0)</f>
        <v>0</v>
      </c>
      <c r="Q133">
        <f>IF('Form Responses 1'!V133="10 cm^3",1,0)</f>
        <v>0</v>
      </c>
      <c r="R133">
        <f>IF('Form Responses 1'!W133="0,2 √2  N/m",1,0)</f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 s="3">
        <v>10</v>
      </c>
      <c r="AC133" s="1">
        <v>4</v>
      </c>
      <c r="AD133">
        <f t="shared" si="2"/>
        <v>34</v>
      </c>
    </row>
    <row r="134" spans="1:30">
      <c r="A134" s="2">
        <v>44893.365052986112</v>
      </c>
      <c r="B134" s="7" t="s">
        <v>315</v>
      </c>
      <c r="C134">
        <f>IF('Form Responses 1'!H134="50 Nm berlawanan arah jarum jam",1,0)</f>
        <v>0</v>
      </c>
      <c r="D134">
        <f>IF('Form Responses 1'!I134="Momen Inersia: IA &gt; IB ; Momentum Sudut: LA &gt; LB",1,0)</f>
        <v>1</v>
      </c>
      <c r="E134">
        <f>IF('Form Responses 1'!J134="0,04 Kgm^2",1,0)</f>
        <v>1</v>
      </c>
      <c r="F134">
        <f>IF('Form Responses 1'!K134="10 N",1,0)</f>
        <v>1</v>
      </c>
      <c r="G134">
        <f>IF('Form Responses 1'!L134="5 m/s",1,0)</f>
        <v>1</v>
      </c>
      <c r="H134">
        <f>IF('Form Responses 1'!M134="1,6 dari A",1,0)</f>
        <v>1</v>
      </c>
      <c r="I134">
        <f>IF('Form Responses 1'!N134="Pertambahan Panjang pegas A lebih kecil daripada pertambahan panjang pegas B",1,0)</f>
        <v>1</v>
      </c>
      <c r="J134">
        <f>IF('Form Responses 1'!O134="2 x 10^-2",1,0)</f>
        <v>0</v>
      </c>
      <c r="K134">
        <f>IF('Form Responses 1'!P134="16 cm",1,0)</f>
        <v>0</v>
      </c>
      <c r="L134">
        <f>IF('Form Responses 1'!Q134="10 N/m",1,0)</f>
        <v>1</v>
      </c>
      <c r="M134" s="10">
        <v>1</v>
      </c>
      <c r="N134">
        <f>IF('Form Responses 1'!S134="Tekanan titik A, B dan C sama besar",1,0)</f>
        <v>0</v>
      </c>
      <c r="O134">
        <f>IF('Form Responses 1'!T134="900 kg/m^3",1,0)</f>
        <v>1</v>
      </c>
      <c r="P134">
        <f>IF('Form Responses 1'!U134="2400 kg",1,0)</f>
        <v>0</v>
      </c>
      <c r="Q134">
        <f>IF('Form Responses 1'!V134="10 cm^3",1,0)</f>
        <v>0</v>
      </c>
      <c r="R134">
        <f>IF('Form Responses 1'!W134="0,2 √2  N/m",1,0)</f>
        <v>0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0</v>
      </c>
      <c r="Z134">
        <v>1</v>
      </c>
      <c r="AA134">
        <v>1</v>
      </c>
      <c r="AB134" s="3">
        <v>18</v>
      </c>
      <c r="AC134" s="1">
        <v>18</v>
      </c>
      <c r="AD134">
        <f t="shared" si="2"/>
        <v>72</v>
      </c>
    </row>
    <row r="135" spans="1:30">
      <c r="A135" s="2">
        <v>44893.365218680556</v>
      </c>
      <c r="B135" s="7" t="s">
        <v>315</v>
      </c>
      <c r="C135">
        <f>IF('Form Responses 1'!H135="50 Nm berlawanan arah jarum jam",1,0)</f>
        <v>0</v>
      </c>
      <c r="D135">
        <f>IF('Form Responses 1'!I135="Momen Inersia: IA &gt; IB ; Momentum Sudut: LA &gt; LB",1,0)</f>
        <v>1</v>
      </c>
      <c r="E135">
        <f>IF('Form Responses 1'!J135="0,04 Kgm^2",1,0)</f>
        <v>1</v>
      </c>
      <c r="F135">
        <f>IF('Form Responses 1'!K135="10 N",1,0)</f>
        <v>1</v>
      </c>
      <c r="G135">
        <f>IF('Form Responses 1'!L135="5 m/s",1,0)</f>
        <v>1</v>
      </c>
      <c r="H135">
        <f>IF('Form Responses 1'!M135="1,6 dari A",1,0)</f>
        <v>1</v>
      </c>
      <c r="I135">
        <f>IF('Form Responses 1'!N135="Pertambahan Panjang pegas A lebih kecil daripada pertambahan panjang pegas B",1,0)</f>
        <v>1</v>
      </c>
      <c r="J135">
        <f>IF('Form Responses 1'!O135="2 x 10^-2",1,0)</f>
        <v>0</v>
      </c>
      <c r="K135">
        <f>IF('Form Responses 1'!P135="16 cm",1,0)</f>
        <v>1</v>
      </c>
      <c r="L135">
        <f>IF('Form Responses 1'!Q135="10 N/m",1,0)</f>
        <v>1</v>
      </c>
      <c r="M135" s="10">
        <v>1</v>
      </c>
      <c r="N135">
        <f>IF('Form Responses 1'!S135="Tekanan titik A, B dan C sama besar",1,0)</f>
        <v>1</v>
      </c>
      <c r="O135">
        <f>IF('Form Responses 1'!T135="900 kg/m^3",1,0)</f>
        <v>1</v>
      </c>
      <c r="P135">
        <f>IF('Form Responses 1'!U135="2400 kg",1,0)</f>
        <v>1</v>
      </c>
      <c r="Q135">
        <f>IF('Form Responses 1'!V135="10 cm^3",1,0)</f>
        <v>0</v>
      </c>
      <c r="R135">
        <f>IF('Form Responses 1'!W135="0,2 √2  N/m",1,0)</f>
        <v>1</v>
      </c>
      <c r="S135">
        <v>0</v>
      </c>
      <c r="T135">
        <v>0</v>
      </c>
      <c r="U135">
        <v>1</v>
      </c>
      <c r="V135">
        <v>0</v>
      </c>
      <c r="W135">
        <v>1</v>
      </c>
      <c r="X135">
        <v>1</v>
      </c>
      <c r="Y135">
        <v>0</v>
      </c>
      <c r="Z135">
        <v>1</v>
      </c>
      <c r="AA135">
        <v>1</v>
      </c>
      <c r="AB135" s="3">
        <v>18</v>
      </c>
      <c r="AC135" s="1">
        <v>14</v>
      </c>
      <c r="AD135">
        <f t="shared" si="2"/>
        <v>68</v>
      </c>
    </row>
    <row r="136" spans="1:30">
      <c r="A136" s="2">
        <v>44893.365238206017</v>
      </c>
      <c r="B136" s="7" t="s">
        <v>315</v>
      </c>
      <c r="C136">
        <f>IF('Form Responses 1'!H136="50 Nm berlawanan arah jarum jam",1,0)</f>
        <v>1</v>
      </c>
      <c r="D136">
        <f>IF('Form Responses 1'!I136="Momen Inersia: IA &gt; IB ; Momentum Sudut: LA &gt; LB",1,0)</f>
        <v>0</v>
      </c>
      <c r="E136">
        <f>IF('Form Responses 1'!J136="0,04 Kgm^2",1,0)</f>
        <v>0</v>
      </c>
      <c r="F136">
        <f>IF('Form Responses 1'!K136="10 N",1,0)</f>
        <v>1</v>
      </c>
      <c r="G136">
        <f>IF('Form Responses 1'!L136="5 m/s",1,0)</f>
        <v>1</v>
      </c>
      <c r="H136">
        <f>IF('Form Responses 1'!M136="1,6 dari A",1,0)</f>
        <v>0</v>
      </c>
      <c r="I136">
        <f>IF('Form Responses 1'!N136="Pertambahan Panjang pegas A lebih kecil daripada pertambahan panjang pegas B",1,0)</f>
        <v>0</v>
      </c>
      <c r="J136">
        <f>IF('Form Responses 1'!O136="2 x 10^-2",1,0)</f>
        <v>0</v>
      </c>
      <c r="K136">
        <f>IF('Form Responses 1'!P136="16 cm",1,0)</f>
        <v>0</v>
      </c>
      <c r="L136">
        <f>IF('Form Responses 1'!Q136="10 N/m",1,0)</f>
        <v>1</v>
      </c>
      <c r="M136" s="10">
        <v>0</v>
      </c>
      <c r="N136">
        <f>IF('Form Responses 1'!S136="Tekanan titik A, B dan C sama besar",1,0)</f>
        <v>1</v>
      </c>
      <c r="O136">
        <f>IF('Form Responses 1'!T136="900 kg/m^3",1,0)</f>
        <v>1</v>
      </c>
      <c r="P136">
        <f>IF('Form Responses 1'!U136="2400 kg",1,0)</f>
        <v>0</v>
      </c>
      <c r="Q136">
        <f>IF('Form Responses 1'!V136="10 cm^3",1,0)</f>
        <v>0</v>
      </c>
      <c r="R136">
        <f>IF('Form Responses 1'!W136="0,2 √2  N/m",1,0)</f>
        <v>0</v>
      </c>
      <c r="S136">
        <v>1</v>
      </c>
      <c r="T136">
        <v>1</v>
      </c>
      <c r="U136">
        <v>1</v>
      </c>
      <c r="V136">
        <v>1</v>
      </c>
      <c r="W136">
        <v>0</v>
      </c>
      <c r="X136">
        <v>1</v>
      </c>
      <c r="Y136">
        <v>0</v>
      </c>
      <c r="Z136">
        <v>1</v>
      </c>
      <c r="AA136">
        <v>1</v>
      </c>
      <c r="AB136" s="3">
        <v>13</v>
      </c>
      <c r="AC136" s="1">
        <v>12</v>
      </c>
      <c r="AD136">
        <f t="shared" si="2"/>
        <v>51</v>
      </c>
    </row>
    <row r="137" spans="1:30">
      <c r="A137" s="2">
        <v>44893.365255335651</v>
      </c>
      <c r="B137" s="7" t="s">
        <v>315</v>
      </c>
      <c r="C137">
        <f>IF('Form Responses 1'!H137="50 Nm berlawanan arah jarum jam",1,0)</f>
        <v>1</v>
      </c>
      <c r="D137">
        <f>IF('Form Responses 1'!I137="Momen Inersia: IA &gt; IB ; Momentum Sudut: LA &gt; LB",1,0)</f>
        <v>1</v>
      </c>
      <c r="E137">
        <f>IF('Form Responses 1'!J137="0,04 Kgm^2",1,0)</f>
        <v>1</v>
      </c>
      <c r="F137">
        <f>IF('Form Responses 1'!K137="10 N",1,0)</f>
        <v>1</v>
      </c>
      <c r="G137">
        <f>IF('Form Responses 1'!L137="5 m/s",1,0)</f>
        <v>1</v>
      </c>
      <c r="H137">
        <f>IF('Form Responses 1'!M137="1,6 dari A",1,0)</f>
        <v>1</v>
      </c>
      <c r="I137">
        <f>IF('Form Responses 1'!N137="Pertambahan Panjang pegas A lebih kecil daripada pertambahan panjang pegas B",1,0)</f>
        <v>1</v>
      </c>
      <c r="J137">
        <f>IF('Form Responses 1'!O137="2 x 10^-2",1,0)</f>
        <v>0</v>
      </c>
      <c r="K137">
        <f>IF('Form Responses 1'!P137="16 cm",1,0)</f>
        <v>1</v>
      </c>
      <c r="L137">
        <f>IF('Form Responses 1'!Q137="10 N/m",1,0)</f>
        <v>0</v>
      </c>
      <c r="M137" s="10">
        <v>0</v>
      </c>
      <c r="N137">
        <f>IF('Form Responses 1'!S137="Tekanan titik A, B dan C sama besar",1,0)</f>
        <v>1</v>
      </c>
      <c r="O137">
        <f>IF('Form Responses 1'!T137="900 kg/m^3",1,0)</f>
        <v>1</v>
      </c>
      <c r="P137">
        <f>IF('Form Responses 1'!U137="2400 kg",1,0)</f>
        <v>1</v>
      </c>
      <c r="Q137">
        <f>IF('Form Responses 1'!V137="10 cm^3",1,0)</f>
        <v>0</v>
      </c>
      <c r="R137">
        <f>IF('Form Responses 1'!W137="0,2 √2  N/m",1,0)</f>
        <v>0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1</v>
      </c>
      <c r="AA137">
        <v>1</v>
      </c>
      <c r="AB137" s="3">
        <v>19</v>
      </c>
      <c r="AC137" s="1">
        <v>8</v>
      </c>
      <c r="AD137">
        <f t="shared" si="2"/>
        <v>65</v>
      </c>
    </row>
    <row r="138" spans="1:30">
      <c r="A138" s="2">
        <v>44893.36539791667</v>
      </c>
      <c r="B138" s="7" t="s">
        <v>315</v>
      </c>
      <c r="C138">
        <f>IF('Form Responses 1'!H138="50 Nm berlawanan arah jarum jam",1,0)</f>
        <v>0</v>
      </c>
      <c r="D138">
        <f>IF('Form Responses 1'!I138="Momen Inersia: IA &gt; IB ; Momentum Sudut: LA &gt; LB",1,0)</f>
        <v>0</v>
      </c>
      <c r="E138">
        <f>IF('Form Responses 1'!J138="0,04 Kgm^2",1,0)</f>
        <v>0</v>
      </c>
      <c r="F138">
        <f>IF('Form Responses 1'!K138="10 N",1,0)</f>
        <v>1</v>
      </c>
      <c r="G138">
        <f>IF('Form Responses 1'!L138="5 m/s",1,0)</f>
        <v>0</v>
      </c>
      <c r="H138">
        <f>IF('Form Responses 1'!M138="1,6 dari A",1,0)</f>
        <v>1</v>
      </c>
      <c r="I138">
        <f>IF('Form Responses 1'!N138="Pertambahan Panjang pegas A lebih kecil daripada pertambahan panjang pegas B",1,0)</f>
        <v>1</v>
      </c>
      <c r="J138">
        <f>IF('Form Responses 1'!O138="2 x 10^-2",1,0)</f>
        <v>0</v>
      </c>
      <c r="K138">
        <f>IF('Form Responses 1'!P138="16 cm",1,0)</f>
        <v>1</v>
      </c>
      <c r="L138">
        <f>IF('Form Responses 1'!Q138="10 N/m",1,0)</f>
        <v>1</v>
      </c>
      <c r="M138" s="10">
        <v>1</v>
      </c>
      <c r="N138">
        <f>IF('Form Responses 1'!S138="Tekanan titik A, B dan C sama besar",1,0)</f>
        <v>0</v>
      </c>
      <c r="O138">
        <f>IF('Form Responses 1'!T138="900 kg/m^3",1,0)</f>
        <v>1</v>
      </c>
      <c r="P138">
        <f>IF('Form Responses 1'!U138="2400 kg",1,0)</f>
        <v>0</v>
      </c>
      <c r="Q138">
        <f>IF('Form Responses 1'!V138="10 cm^3",1,0)</f>
        <v>0</v>
      </c>
      <c r="R138">
        <f>IF('Form Responses 1'!W138="0,2 √2  N/m",1,0)</f>
        <v>0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0</v>
      </c>
      <c r="Z138">
        <v>1</v>
      </c>
      <c r="AA138">
        <v>1</v>
      </c>
      <c r="AB138" s="3">
        <v>15</v>
      </c>
      <c r="AC138" s="1">
        <v>12</v>
      </c>
      <c r="AD138">
        <f t="shared" si="2"/>
        <v>57</v>
      </c>
    </row>
    <row r="139" spans="1:30">
      <c r="A139" s="2">
        <v>44893.365566747685</v>
      </c>
      <c r="B139" s="7" t="s">
        <v>314</v>
      </c>
      <c r="C139">
        <f>IF('Form Responses 1'!H139="50 Nm berlawanan arah jarum jam",1,0)</f>
        <v>1</v>
      </c>
      <c r="D139">
        <f>IF('Form Responses 1'!I139="Momen Inersia: IA &gt; IB ; Momentum Sudut: LA &gt; LB",1,0)</f>
        <v>0</v>
      </c>
      <c r="E139">
        <f>IF('Form Responses 1'!J139="0,04 Kgm^2",1,0)</f>
        <v>1</v>
      </c>
      <c r="F139">
        <f>IF('Form Responses 1'!K139="10 N",1,0)</f>
        <v>1</v>
      </c>
      <c r="G139">
        <f>IF('Form Responses 1'!L139="5 m/s",1,0)</f>
        <v>1</v>
      </c>
      <c r="H139">
        <f>IF('Form Responses 1'!M139="1,6 dari A",1,0)</f>
        <v>1</v>
      </c>
      <c r="I139">
        <f>IF('Form Responses 1'!N139="Pertambahan Panjang pegas A lebih kecil daripada pertambahan panjang pegas B",1,0)</f>
        <v>1</v>
      </c>
      <c r="J139">
        <f>IF('Form Responses 1'!O139="2 x 10^-2",1,0)</f>
        <v>0</v>
      </c>
      <c r="K139">
        <f>IF('Form Responses 1'!P139="16 cm",1,0)</f>
        <v>1</v>
      </c>
      <c r="L139">
        <f>IF('Form Responses 1'!Q139="10 N/m",1,0)</f>
        <v>0</v>
      </c>
      <c r="M139" s="10">
        <v>1</v>
      </c>
      <c r="N139">
        <f>IF('Form Responses 1'!S139="Tekanan titik A, B dan C sama besar",1,0)</f>
        <v>1</v>
      </c>
      <c r="O139">
        <f>IF('Form Responses 1'!T139="900 kg/m^3",1,0)</f>
        <v>1</v>
      </c>
      <c r="P139">
        <f>IF('Form Responses 1'!U139="2400 kg",1,0)</f>
        <v>1</v>
      </c>
      <c r="Q139">
        <f>IF('Form Responses 1'!V139="10 cm^3",1,0)</f>
        <v>0</v>
      </c>
      <c r="R139">
        <f>IF('Form Responses 1'!W139="0,2 √2  N/m",1,0)</f>
        <v>0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0</v>
      </c>
      <c r="Z139">
        <v>1</v>
      </c>
      <c r="AA139">
        <v>1</v>
      </c>
      <c r="AB139" s="3">
        <v>19</v>
      </c>
      <c r="AC139" s="1">
        <v>12</v>
      </c>
      <c r="AD139">
        <f t="shared" si="2"/>
        <v>69</v>
      </c>
    </row>
    <row r="140" spans="1:30">
      <c r="A140" s="2">
        <v>44893.36593428241</v>
      </c>
      <c r="B140" s="7" t="s">
        <v>314</v>
      </c>
      <c r="C140">
        <f>IF('Form Responses 1'!H140="50 Nm berlawanan arah jarum jam",1,0)</f>
        <v>0</v>
      </c>
      <c r="D140">
        <f>IF('Form Responses 1'!I140="Momen Inersia: IA &gt; IB ; Momentum Sudut: LA &gt; LB",1,0)</f>
        <v>1</v>
      </c>
      <c r="E140">
        <f>IF('Form Responses 1'!J140="0,04 Kgm^2",1,0)</f>
        <v>0</v>
      </c>
      <c r="F140">
        <f>IF('Form Responses 1'!K140="10 N",1,0)</f>
        <v>1</v>
      </c>
      <c r="G140">
        <f>IF('Form Responses 1'!L140="5 m/s",1,0)</f>
        <v>1</v>
      </c>
      <c r="H140">
        <f>IF('Form Responses 1'!M140="1,6 dari A",1,0)</f>
        <v>1</v>
      </c>
      <c r="I140">
        <f>IF('Form Responses 1'!N140="Pertambahan Panjang pegas A lebih kecil daripada pertambahan panjang pegas B",1,0)</f>
        <v>1</v>
      </c>
      <c r="J140">
        <f>IF('Form Responses 1'!O140="2 x 10^-2",1,0)</f>
        <v>1</v>
      </c>
      <c r="K140">
        <f>IF('Form Responses 1'!P140="16 cm",1,0)</f>
        <v>1</v>
      </c>
      <c r="L140">
        <f>IF('Form Responses 1'!Q140="10 N/m",1,0)</f>
        <v>0</v>
      </c>
      <c r="M140" s="10">
        <v>0</v>
      </c>
      <c r="N140">
        <f>IF('Form Responses 1'!S140="Tekanan titik A, B dan C sama besar",1,0)</f>
        <v>0</v>
      </c>
      <c r="O140">
        <f>IF('Form Responses 1'!T140="900 kg/m^3",1,0)</f>
        <v>0</v>
      </c>
      <c r="P140">
        <f>IF('Form Responses 1'!U140="2400 kg",1,0)</f>
        <v>0</v>
      </c>
      <c r="Q140">
        <f>IF('Form Responses 1'!V140="10 cm^3",1,0)</f>
        <v>0</v>
      </c>
      <c r="R140">
        <f>IF('Form Responses 1'!W140="0,2 √2  N/m",1,0)</f>
        <v>0</v>
      </c>
      <c r="S140">
        <v>1</v>
      </c>
      <c r="T140">
        <v>0</v>
      </c>
      <c r="U140">
        <v>1</v>
      </c>
      <c r="V140">
        <v>0</v>
      </c>
      <c r="W140">
        <v>1</v>
      </c>
      <c r="X140">
        <v>1</v>
      </c>
      <c r="Y140">
        <v>0</v>
      </c>
      <c r="Z140">
        <v>1</v>
      </c>
      <c r="AA140">
        <v>1</v>
      </c>
      <c r="AB140" s="3">
        <v>13</v>
      </c>
      <c r="AC140" s="1">
        <v>6</v>
      </c>
      <c r="AD140">
        <f t="shared" si="2"/>
        <v>45</v>
      </c>
    </row>
    <row r="141" spans="1:30">
      <c r="A141" s="2">
        <v>44893.366085821763</v>
      </c>
      <c r="B141" s="7" t="s">
        <v>314</v>
      </c>
      <c r="C141">
        <f>IF('Form Responses 1'!H141="50 Nm berlawanan arah jarum jam",1,0)</f>
        <v>1</v>
      </c>
      <c r="D141">
        <f>IF('Form Responses 1'!I141="Momen Inersia: IA &gt; IB ; Momentum Sudut: LA &gt; LB",1,0)</f>
        <v>1</v>
      </c>
      <c r="E141">
        <f>IF('Form Responses 1'!J141="0,04 Kgm^2",1,0)</f>
        <v>1</v>
      </c>
      <c r="F141">
        <f>IF('Form Responses 1'!K141="10 N",1,0)</f>
        <v>1</v>
      </c>
      <c r="G141">
        <f>IF('Form Responses 1'!L141="5 m/s",1,0)</f>
        <v>1</v>
      </c>
      <c r="H141">
        <f>IF('Form Responses 1'!M141="1,6 dari A",1,0)</f>
        <v>1</v>
      </c>
      <c r="I141">
        <f>IF('Form Responses 1'!N141="Pertambahan Panjang pegas A lebih kecil daripada pertambahan panjang pegas B",1,0)</f>
        <v>1</v>
      </c>
      <c r="J141">
        <f>IF('Form Responses 1'!O141="2 x 10^-2",1,0)</f>
        <v>0</v>
      </c>
      <c r="K141">
        <f>IF('Form Responses 1'!P141="16 cm",1,0)</f>
        <v>1</v>
      </c>
      <c r="L141">
        <f>IF('Form Responses 1'!Q141="10 N/m",1,0)</f>
        <v>0</v>
      </c>
      <c r="M141" s="10">
        <v>0</v>
      </c>
      <c r="N141">
        <f>IF('Form Responses 1'!S141="Tekanan titik A, B dan C sama besar",1,0)</f>
        <v>1</v>
      </c>
      <c r="O141">
        <f>IF('Form Responses 1'!T141="900 kg/m^3",1,0)</f>
        <v>1</v>
      </c>
      <c r="P141">
        <f>IF('Form Responses 1'!U141="2400 kg",1,0)</f>
        <v>1</v>
      </c>
      <c r="Q141">
        <f>IF('Form Responses 1'!V141="10 cm^3",1,0)</f>
        <v>0</v>
      </c>
      <c r="R141">
        <f>IF('Form Responses 1'!W141="0,2 √2  N/m",1,0)</f>
        <v>0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0</v>
      </c>
      <c r="Z141">
        <v>1</v>
      </c>
      <c r="AA141">
        <v>1</v>
      </c>
      <c r="AB141" s="3">
        <v>19</v>
      </c>
      <c r="AC141" s="1">
        <v>5</v>
      </c>
      <c r="AD141">
        <f t="shared" si="2"/>
        <v>62</v>
      </c>
    </row>
    <row r="142" spans="1:30">
      <c r="A142" s="2">
        <v>44893.366213796297</v>
      </c>
      <c r="B142" s="7" t="s">
        <v>315</v>
      </c>
      <c r="C142">
        <f>IF('Form Responses 1'!H142="50 Nm berlawanan arah jarum jam",1,0)</f>
        <v>0</v>
      </c>
      <c r="D142">
        <f>IF('Form Responses 1'!I142="Momen Inersia: IA &gt; IB ; Momentum Sudut: LA &gt; LB",1,0)</f>
        <v>1</v>
      </c>
      <c r="E142">
        <f>IF('Form Responses 1'!J142="0,04 Kgm^2",1,0)</f>
        <v>0</v>
      </c>
      <c r="F142">
        <f>IF('Form Responses 1'!K142="10 N",1,0)</f>
        <v>1</v>
      </c>
      <c r="G142">
        <f>IF('Form Responses 1'!L142="5 m/s",1,0)</f>
        <v>0</v>
      </c>
      <c r="H142">
        <f>IF('Form Responses 1'!M142="1,6 dari A",1,0)</f>
        <v>1</v>
      </c>
      <c r="I142">
        <f>IF('Form Responses 1'!N142="Pertambahan Panjang pegas A lebih kecil daripada pertambahan panjang pegas B",1,0)</f>
        <v>1</v>
      </c>
      <c r="J142">
        <f>IF('Form Responses 1'!O142="2 x 10^-2",1,0)</f>
        <v>0</v>
      </c>
      <c r="K142">
        <f>IF('Form Responses 1'!P142="16 cm",1,0)</f>
        <v>1</v>
      </c>
      <c r="L142">
        <f>IF('Form Responses 1'!Q142="10 N/m",1,0)</f>
        <v>1</v>
      </c>
      <c r="M142" s="10">
        <v>1</v>
      </c>
      <c r="N142">
        <f>IF('Form Responses 1'!S142="Tekanan titik A, B dan C sama besar",1,0)</f>
        <v>1</v>
      </c>
      <c r="O142">
        <f>IF('Form Responses 1'!T142="900 kg/m^3",1,0)</f>
        <v>1</v>
      </c>
      <c r="P142">
        <f>IF('Form Responses 1'!U142="2400 kg",1,0)</f>
        <v>0</v>
      </c>
      <c r="Q142">
        <f>IF('Form Responses 1'!V142="10 cm^3",1,0)</f>
        <v>0</v>
      </c>
      <c r="R142">
        <f>IF('Form Responses 1'!W142="0,2 √2  N/m",1,0)</f>
        <v>0</v>
      </c>
      <c r="S142">
        <v>1</v>
      </c>
      <c r="T142">
        <v>1</v>
      </c>
      <c r="U142">
        <v>1</v>
      </c>
      <c r="V142">
        <v>1</v>
      </c>
      <c r="W142">
        <v>0</v>
      </c>
      <c r="X142">
        <v>1</v>
      </c>
      <c r="Y142">
        <v>0</v>
      </c>
      <c r="Z142">
        <v>1</v>
      </c>
      <c r="AA142">
        <v>1</v>
      </c>
      <c r="AB142" s="3">
        <v>17</v>
      </c>
      <c r="AC142" s="1">
        <v>0</v>
      </c>
      <c r="AD142">
        <f t="shared" si="2"/>
        <v>51</v>
      </c>
    </row>
    <row r="143" spans="1:30">
      <c r="A143" s="2">
        <v>44893.366214884256</v>
      </c>
      <c r="B143" s="7" t="s">
        <v>315</v>
      </c>
      <c r="C143">
        <f>IF('Form Responses 1'!H143="50 Nm berlawanan arah jarum jam",1,0)</f>
        <v>1</v>
      </c>
      <c r="D143">
        <f>IF('Form Responses 1'!I143="Momen Inersia: IA &gt; IB ; Momentum Sudut: LA &gt; LB",1,0)</f>
        <v>0</v>
      </c>
      <c r="E143">
        <f>IF('Form Responses 1'!J143="0,04 Kgm^2",1,0)</f>
        <v>0</v>
      </c>
      <c r="F143">
        <f>IF('Form Responses 1'!K143="10 N",1,0)</f>
        <v>0</v>
      </c>
      <c r="G143">
        <f>IF('Form Responses 1'!L143="5 m/s",1,0)</f>
        <v>1</v>
      </c>
      <c r="H143">
        <f>IF('Form Responses 1'!M143="1,6 dari A",1,0)</f>
        <v>1</v>
      </c>
      <c r="I143">
        <f>IF('Form Responses 1'!N143="Pertambahan Panjang pegas A lebih kecil daripada pertambahan panjang pegas B",1,0)</f>
        <v>0</v>
      </c>
      <c r="J143">
        <f>IF('Form Responses 1'!O143="2 x 10^-2",1,0)</f>
        <v>0</v>
      </c>
      <c r="K143">
        <f>IF('Form Responses 1'!P143="16 cm",1,0)</f>
        <v>1</v>
      </c>
      <c r="L143">
        <f>IF('Form Responses 1'!Q143="10 N/m",1,0)</f>
        <v>1</v>
      </c>
      <c r="M143" s="10">
        <v>1</v>
      </c>
      <c r="N143">
        <f>IF('Form Responses 1'!S143="Tekanan titik A, B dan C sama besar",1,0)</f>
        <v>1</v>
      </c>
      <c r="O143">
        <f>IF('Form Responses 1'!T143="900 kg/m^3",1,0)</f>
        <v>1</v>
      </c>
      <c r="P143">
        <f>IF('Form Responses 1'!U143="2400 kg",1,0)</f>
        <v>0</v>
      </c>
      <c r="Q143">
        <f>IF('Form Responses 1'!V143="10 cm^3",1,0)</f>
        <v>0</v>
      </c>
      <c r="R143">
        <f>IF('Form Responses 1'!W143="0,2 √2  N/m",1,0)</f>
        <v>0</v>
      </c>
      <c r="S143">
        <v>0</v>
      </c>
      <c r="T143">
        <v>0</v>
      </c>
      <c r="U143">
        <v>1</v>
      </c>
      <c r="V143">
        <v>1</v>
      </c>
      <c r="W143">
        <v>1</v>
      </c>
      <c r="X143">
        <v>1</v>
      </c>
      <c r="Y143">
        <v>0</v>
      </c>
      <c r="Z143">
        <v>1</v>
      </c>
      <c r="AA143">
        <v>0</v>
      </c>
      <c r="AB143" s="3">
        <v>13</v>
      </c>
      <c r="AC143" s="1">
        <v>10</v>
      </c>
      <c r="AD143">
        <f t="shared" si="2"/>
        <v>49</v>
      </c>
    </row>
    <row r="144" spans="1:30">
      <c r="A144" s="2">
        <v>44893.366364606482</v>
      </c>
      <c r="B144" s="7" t="s">
        <v>315</v>
      </c>
      <c r="C144">
        <f>IF('Form Responses 1'!H144="50 Nm berlawanan arah jarum jam",1,0)</f>
        <v>1</v>
      </c>
      <c r="D144">
        <f>IF('Form Responses 1'!I144="Momen Inersia: IA &gt; IB ; Momentum Sudut: LA &gt; LB",1,0)</f>
        <v>1</v>
      </c>
      <c r="E144">
        <f>IF('Form Responses 1'!J144="0,04 Kgm^2",1,0)</f>
        <v>1</v>
      </c>
      <c r="F144">
        <f>IF('Form Responses 1'!K144="10 N",1,0)</f>
        <v>1</v>
      </c>
      <c r="G144">
        <f>IF('Form Responses 1'!L144="5 m/s",1,0)</f>
        <v>1</v>
      </c>
      <c r="H144">
        <f>IF('Form Responses 1'!M144="1,6 dari A",1,0)</f>
        <v>1</v>
      </c>
      <c r="I144">
        <f>IF('Form Responses 1'!N144="Pertambahan Panjang pegas A lebih kecil daripada pertambahan panjang pegas B",1,0)</f>
        <v>1</v>
      </c>
      <c r="J144">
        <f>IF('Form Responses 1'!O144="2 x 10^-2",1,0)</f>
        <v>0</v>
      </c>
      <c r="K144">
        <f>IF('Form Responses 1'!P144="16 cm",1,0)</f>
        <v>1</v>
      </c>
      <c r="L144">
        <f>IF('Form Responses 1'!Q144="10 N/m",1,0)</f>
        <v>1</v>
      </c>
      <c r="M144" s="10">
        <v>0</v>
      </c>
      <c r="N144">
        <f>IF('Form Responses 1'!S144="Tekanan titik A, B dan C sama besar",1,0)</f>
        <v>1</v>
      </c>
      <c r="O144">
        <f>IF('Form Responses 1'!T144="900 kg/m^3",1,0)</f>
        <v>1</v>
      </c>
      <c r="P144">
        <f>IF('Form Responses 1'!U144="2400 kg",1,0)</f>
        <v>1</v>
      </c>
      <c r="Q144">
        <f>IF('Form Responses 1'!V144="10 cm^3",1,0)</f>
        <v>0</v>
      </c>
      <c r="R144">
        <f>IF('Form Responses 1'!W144="0,2 √2  N/m",1,0)</f>
        <v>0</v>
      </c>
      <c r="S144">
        <v>1</v>
      </c>
      <c r="T144">
        <v>1</v>
      </c>
      <c r="U144">
        <v>1</v>
      </c>
      <c r="V144">
        <v>0</v>
      </c>
      <c r="W144">
        <v>1</v>
      </c>
      <c r="X144">
        <v>1</v>
      </c>
      <c r="Y144">
        <v>0</v>
      </c>
      <c r="Z144">
        <v>0</v>
      </c>
      <c r="AA144">
        <v>0</v>
      </c>
      <c r="AB144" s="3">
        <v>16</v>
      </c>
      <c r="AC144" s="1">
        <v>10</v>
      </c>
      <c r="AD144">
        <f t="shared" si="2"/>
        <v>58</v>
      </c>
    </row>
    <row r="145" spans="1:30">
      <c r="A145" s="2">
        <v>44893.366377233797</v>
      </c>
      <c r="B145" s="7" t="s">
        <v>315</v>
      </c>
      <c r="C145">
        <f>IF('Form Responses 1'!H145="50 Nm berlawanan arah jarum jam",1,0)</f>
        <v>0</v>
      </c>
      <c r="D145">
        <f>IF('Form Responses 1'!I145="Momen Inersia: IA &gt; IB ; Momentum Sudut: LA &gt; LB",1,0)</f>
        <v>0</v>
      </c>
      <c r="E145">
        <f>IF('Form Responses 1'!J145="0,04 Kgm^2",1,0)</f>
        <v>0</v>
      </c>
      <c r="F145">
        <f>IF('Form Responses 1'!K145="10 N",1,0)</f>
        <v>1</v>
      </c>
      <c r="G145">
        <f>IF('Form Responses 1'!L145="5 m/s",1,0)</f>
        <v>0</v>
      </c>
      <c r="H145">
        <f>IF('Form Responses 1'!M145="1,6 dari A",1,0)</f>
        <v>1</v>
      </c>
      <c r="I145">
        <f>IF('Form Responses 1'!N145="Pertambahan Panjang pegas A lebih kecil daripada pertambahan panjang pegas B",1,0)</f>
        <v>1</v>
      </c>
      <c r="J145">
        <f>IF('Form Responses 1'!O145="2 x 10^-2",1,0)</f>
        <v>0</v>
      </c>
      <c r="K145">
        <f>IF('Form Responses 1'!P145="16 cm",1,0)</f>
        <v>1</v>
      </c>
      <c r="L145">
        <f>IF('Form Responses 1'!Q145="10 N/m",1,0)</f>
        <v>1</v>
      </c>
      <c r="M145" s="10">
        <v>1</v>
      </c>
      <c r="N145">
        <f>IF('Form Responses 1'!S145="Tekanan titik A, B dan C sama besar",1,0)</f>
        <v>0</v>
      </c>
      <c r="O145">
        <f>IF('Form Responses 1'!T145="900 kg/m^3",1,0)</f>
        <v>1</v>
      </c>
      <c r="P145">
        <f>IF('Form Responses 1'!U145="2400 kg",1,0)</f>
        <v>1</v>
      </c>
      <c r="Q145">
        <f>IF('Form Responses 1'!V145="10 cm^3",1,0)</f>
        <v>0</v>
      </c>
      <c r="R145">
        <f>IF('Form Responses 1'!W145="0,2 √2  N/m",1,0)</f>
        <v>0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0</v>
      </c>
      <c r="Z145">
        <v>1</v>
      </c>
      <c r="AA145">
        <v>0</v>
      </c>
      <c r="AB145" s="3">
        <v>15</v>
      </c>
      <c r="AC145" s="1">
        <v>10</v>
      </c>
      <c r="AD145">
        <f t="shared" si="2"/>
        <v>55</v>
      </c>
    </row>
    <row r="146" spans="1:30">
      <c r="A146" s="2">
        <v>44893.366518483796</v>
      </c>
      <c r="B146" s="7" t="s">
        <v>315</v>
      </c>
      <c r="C146">
        <f>IF('Form Responses 1'!H146="50 Nm berlawanan arah jarum jam",1,0)</f>
        <v>0</v>
      </c>
      <c r="D146">
        <f>IF('Form Responses 1'!I146="Momen Inersia: IA &gt; IB ; Momentum Sudut: LA &gt; LB",1,0)</f>
        <v>1</v>
      </c>
      <c r="E146">
        <f>IF('Form Responses 1'!J146="0,04 Kgm^2",1,0)</f>
        <v>0</v>
      </c>
      <c r="F146">
        <f>IF('Form Responses 1'!K146="10 N",1,0)</f>
        <v>1</v>
      </c>
      <c r="G146">
        <f>IF('Form Responses 1'!L146="5 m/s",1,0)</f>
        <v>1</v>
      </c>
      <c r="H146">
        <f>IF('Form Responses 1'!M146="1,6 dari A",1,0)</f>
        <v>1</v>
      </c>
      <c r="I146">
        <f>IF('Form Responses 1'!N146="Pertambahan Panjang pegas A lebih kecil daripada pertambahan panjang pegas B",1,0)</f>
        <v>1</v>
      </c>
      <c r="J146">
        <f>IF('Form Responses 1'!O146="2 x 10^-2",1,0)</f>
        <v>0</v>
      </c>
      <c r="K146">
        <f>IF('Form Responses 1'!P146="16 cm",1,0)</f>
        <v>1</v>
      </c>
      <c r="L146">
        <f>IF('Form Responses 1'!Q146="10 N/m",1,0)</f>
        <v>1</v>
      </c>
      <c r="M146" s="10">
        <v>1</v>
      </c>
      <c r="N146">
        <f>IF('Form Responses 1'!S146="Tekanan titik A, B dan C sama besar",1,0)</f>
        <v>0</v>
      </c>
      <c r="O146">
        <f>IF('Form Responses 1'!T146="900 kg/m^3",1,0)</f>
        <v>1</v>
      </c>
      <c r="P146">
        <f>IF('Form Responses 1'!U146="2400 kg",1,0)</f>
        <v>0</v>
      </c>
      <c r="Q146">
        <f>IF('Form Responses 1'!V146="10 cm^3",1,0)</f>
        <v>0</v>
      </c>
      <c r="R146">
        <f>IF('Form Responses 1'!W146="0,2 √2  N/m",1,0)</f>
        <v>0</v>
      </c>
      <c r="S146">
        <v>1</v>
      </c>
      <c r="T146">
        <v>1</v>
      </c>
      <c r="U146">
        <v>0</v>
      </c>
      <c r="V146">
        <v>1</v>
      </c>
      <c r="W146">
        <v>1</v>
      </c>
      <c r="X146">
        <v>1</v>
      </c>
      <c r="Y146">
        <v>0</v>
      </c>
      <c r="Z146">
        <v>1</v>
      </c>
      <c r="AA146">
        <v>0</v>
      </c>
      <c r="AB146" s="3">
        <v>16</v>
      </c>
      <c r="AC146" s="1">
        <v>15.5</v>
      </c>
      <c r="AD146">
        <f t="shared" si="2"/>
        <v>63.5</v>
      </c>
    </row>
    <row r="147" spans="1:30">
      <c r="A147" s="2">
        <v>44893.366538796297</v>
      </c>
      <c r="B147" s="7" t="s">
        <v>315</v>
      </c>
      <c r="C147">
        <f>IF('Form Responses 1'!H147="50 Nm berlawanan arah jarum jam",1,0)</f>
        <v>0</v>
      </c>
      <c r="D147">
        <f>IF('Form Responses 1'!I147="Momen Inersia: IA &gt; IB ; Momentum Sudut: LA &gt; LB",1,0)</f>
        <v>1</v>
      </c>
      <c r="E147">
        <f>IF('Form Responses 1'!J147="0,04 Kgm^2",1,0)</f>
        <v>1</v>
      </c>
      <c r="F147">
        <f>IF('Form Responses 1'!K147="10 N",1,0)</f>
        <v>1</v>
      </c>
      <c r="G147">
        <f>IF('Form Responses 1'!L147="5 m/s",1,0)</f>
        <v>1</v>
      </c>
      <c r="H147">
        <f>IF('Form Responses 1'!M147="1,6 dari A",1,0)</f>
        <v>1</v>
      </c>
      <c r="I147">
        <f>IF('Form Responses 1'!N147="Pertambahan Panjang pegas A lebih kecil daripada pertambahan panjang pegas B",1,0)</f>
        <v>1</v>
      </c>
      <c r="J147">
        <f>IF('Form Responses 1'!O147="2 x 10^-2",1,0)</f>
        <v>0</v>
      </c>
      <c r="K147">
        <f>IF('Form Responses 1'!P147="16 cm",1,0)</f>
        <v>0</v>
      </c>
      <c r="L147">
        <f>IF('Form Responses 1'!Q147="10 N/m",1,0)</f>
        <v>1</v>
      </c>
      <c r="M147" s="10">
        <v>1</v>
      </c>
      <c r="N147">
        <f>IF('Form Responses 1'!S147="Tekanan titik A, B dan C sama besar",1,0)</f>
        <v>0</v>
      </c>
      <c r="O147">
        <f>IF('Form Responses 1'!T147="900 kg/m^3",1,0)</f>
        <v>1</v>
      </c>
      <c r="P147">
        <f>IF('Form Responses 1'!U147="2400 kg",1,0)</f>
        <v>1</v>
      </c>
      <c r="Q147">
        <f>IF('Form Responses 1'!V147="10 cm^3",1,0)</f>
        <v>0</v>
      </c>
      <c r="R147">
        <f>IF('Form Responses 1'!W147="0,2 √2  N/m",1,0)</f>
        <v>0</v>
      </c>
      <c r="S147">
        <v>1</v>
      </c>
      <c r="T147">
        <v>1</v>
      </c>
      <c r="U147">
        <v>0</v>
      </c>
      <c r="V147">
        <v>1</v>
      </c>
      <c r="W147">
        <v>1</v>
      </c>
      <c r="X147">
        <v>1</v>
      </c>
      <c r="Y147">
        <v>0</v>
      </c>
      <c r="Z147">
        <v>1</v>
      </c>
      <c r="AA147">
        <v>1</v>
      </c>
      <c r="AB147" s="3">
        <v>17</v>
      </c>
      <c r="AC147" s="1">
        <v>10</v>
      </c>
      <c r="AD147">
        <f t="shared" si="2"/>
        <v>61</v>
      </c>
    </row>
    <row r="148" spans="1:30">
      <c r="A148" s="2">
        <v>44893.366820243056</v>
      </c>
      <c r="B148" s="7" t="s">
        <v>315</v>
      </c>
      <c r="C148">
        <f>IF('Form Responses 1'!H148="50 Nm berlawanan arah jarum jam",1,0)</f>
        <v>0</v>
      </c>
      <c r="D148">
        <f>IF('Form Responses 1'!I148="Momen Inersia: IA &gt; IB ; Momentum Sudut: LA &gt; LB",1,0)</f>
        <v>1</v>
      </c>
      <c r="E148">
        <f>IF('Form Responses 1'!J148="0,04 Kgm^2",1,0)</f>
        <v>0</v>
      </c>
      <c r="F148">
        <f>IF('Form Responses 1'!K148="10 N",1,0)</f>
        <v>1</v>
      </c>
      <c r="G148">
        <f>IF('Form Responses 1'!L148="5 m/s",1,0)</f>
        <v>1</v>
      </c>
      <c r="H148">
        <f>IF('Form Responses 1'!M148="1,6 dari A",1,0)</f>
        <v>1</v>
      </c>
      <c r="I148">
        <f>IF('Form Responses 1'!N148="Pertambahan Panjang pegas A lebih kecil daripada pertambahan panjang pegas B",1,0)</f>
        <v>0</v>
      </c>
      <c r="J148">
        <f>IF('Form Responses 1'!O148="2 x 10^-2",1,0)</f>
        <v>0</v>
      </c>
      <c r="K148">
        <f>IF('Form Responses 1'!P148="16 cm",1,0)</f>
        <v>1</v>
      </c>
      <c r="L148">
        <f>IF('Form Responses 1'!Q148="10 N/m",1,0)</f>
        <v>0</v>
      </c>
      <c r="M148" s="10">
        <v>0</v>
      </c>
      <c r="N148">
        <f>IF('Form Responses 1'!S148="Tekanan titik A, B dan C sama besar",1,0)</f>
        <v>1</v>
      </c>
      <c r="O148">
        <f>IF('Form Responses 1'!T148="900 kg/m^3",1,0)</f>
        <v>0</v>
      </c>
      <c r="P148">
        <f>IF('Form Responses 1'!U148="2400 kg",1,0)</f>
        <v>0</v>
      </c>
      <c r="Q148">
        <f>IF('Form Responses 1'!V148="10 cm^3",1,0)</f>
        <v>0</v>
      </c>
      <c r="R148">
        <f>IF('Form Responses 1'!W148="0,2 √2  N/m",1,0)</f>
        <v>0</v>
      </c>
      <c r="S148">
        <v>1</v>
      </c>
      <c r="T148">
        <v>0</v>
      </c>
      <c r="U148">
        <v>1</v>
      </c>
      <c r="V148">
        <v>0</v>
      </c>
      <c r="W148">
        <v>1</v>
      </c>
      <c r="X148">
        <v>0</v>
      </c>
      <c r="Y148">
        <v>0</v>
      </c>
      <c r="Z148">
        <v>1</v>
      </c>
      <c r="AA148">
        <v>0</v>
      </c>
      <c r="AB148" s="3">
        <v>11</v>
      </c>
      <c r="AC148" s="1">
        <v>11</v>
      </c>
      <c r="AD148">
        <f t="shared" si="2"/>
        <v>44</v>
      </c>
    </row>
    <row r="149" spans="1:30">
      <c r="A149" s="2">
        <v>44893.366856307868</v>
      </c>
      <c r="B149" s="7" t="s">
        <v>315</v>
      </c>
      <c r="C149">
        <f>IF('Form Responses 1'!H149="50 Nm berlawanan arah jarum jam",1,0)</f>
        <v>0</v>
      </c>
      <c r="D149">
        <f>IF('Form Responses 1'!I149="Momen Inersia: IA &gt; IB ; Momentum Sudut: LA &gt; LB",1,0)</f>
        <v>1</v>
      </c>
      <c r="E149">
        <f>IF('Form Responses 1'!J149="0,04 Kgm^2",1,0)</f>
        <v>1</v>
      </c>
      <c r="F149">
        <f>IF('Form Responses 1'!K149="10 N",1,0)</f>
        <v>0</v>
      </c>
      <c r="G149">
        <f>IF('Form Responses 1'!L149="5 m/s",1,0)</f>
        <v>1</v>
      </c>
      <c r="H149">
        <f>IF('Form Responses 1'!M149="1,6 dari A",1,0)</f>
        <v>1</v>
      </c>
      <c r="I149">
        <f>IF('Form Responses 1'!N149="Pertambahan Panjang pegas A lebih kecil daripada pertambahan panjang pegas B",1,0)</f>
        <v>0</v>
      </c>
      <c r="J149">
        <f>IF('Form Responses 1'!O149="2 x 10^-2",1,0)</f>
        <v>0</v>
      </c>
      <c r="K149">
        <f>IF('Form Responses 1'!P149="16 cm",1,0)</f>
        <v>1</v>
      </c>
      <c r="L149">
        <f>IF('Form Responses 1'!Q149="10 N/m",1,0)</f>
        <v>1</v>
      </c>
      <c r="M149" s="10">
        <v>1</v>
      </c>
      <c r="N149">
        <f>IF('Form Responses 1'!S149="Tekanan titik A, B dan C sama besar",1,0)</f>
        <v>0</v>
      </c>
      <c r="O149">
        <f>IF('Form Responses 1'!T149="900 kg/m^3",1,0)</f>
        <v>0</v>
      </c>
      <c r="P149">
        <f>IF('Form Responses 1'!U149="2400 kg",1,0)</f>
        <v>0</v>
      </c>
      <c r="Q149">
        <f>IF('Form Responses 1'!V149="10 cm^3",1,0)</f>
        <v>0</v>
      </c>
      <c r="R149">
        <f>IF('Form Responses 1'!W149="0,2 √2  N/m",1,0)</f>
        <v>0</v>
      </c>
      <c r="S149">
        <v>1</v>
      </c>
      <c r="T149">
        <v>1</v>
      </c>
      <c r="U149">
        <v>1</v>
      </c>
      <c r="V149">
        <v>0</v>
      </c>
      <c r="W149">
        <v>1</v>
      </c>
      <c r="X149">
        <v>1</v>
      </c>
      <c r="Y149">
        <v>0</v>
      </c>
      <c r="Z149">
        <v>0</v>
      </c>
      <c r="AA149">
        <v>0</v>
      </c>
      <c r="AB149" s="3">
        <v>12</v>
      </c>
      <c r="AC149" s="1">
        <v>11</v>
      </c>
      <c r="AD149">
        <f t="shared" si="2"/>
        <v>47</v>
      </c>
    </row>
    <row r="150" spans="1:30">
      <c r="A150" s="2">
        <v>44893.367010497685</v>
      </c>
      <c r="B150" s="7" t="s">
        <v>315</v>
      </c>
      <c r="C150">
        <f>IF('Form Responses 1'!H150="50 Nm berlawanan arah jarum jam",1,0)</f>
        <v>0</v>
      </c>
      <c r="D150">
        <f>IF('Form Responses 1'!I150="Momen Inersia: IA &gt; IB ; Momentum Sudut: LA &gt; LB",1,0)</f>
        <v>1</v>
      </c>
      <c r="E150">
        <f>IF('Form Responses 1'!J150="0,04 Kgm^2",1,0)</f>
        <v>1</v>
      </c>
      <c r="F150">
        <f>IF('Form Responses 1'!K150="10 N",1,0)</f>
        <v>1</v>
      </c>
      <c r="G150">
        <f>IF('Form Responses 1'!L150="5 m/s",1,0)</f>
        <v>1</v>
      </c>
      <c r="H150">
        <f>IF('Form Responses 1'!M150="1,6 dari A",1,0)</f>
        <v>1</v>
      </c>
      <c r="I150">
        <f>IF('Form Responses 1'!N150="Pertambahan Panjang pegas A lebih kecil daripada pertambahan panjang pegas B",1,0)</f>
        <v>0</v>
      </c>
      <c r="J150">
        <f>IF('Form Responses 1'!O150="2 x 10^-2",1,0)</f>
        <v>0</v>
      </c>
      <c r="K150">
        <f>IF('Form Responses 1'!P150="16 cm",1,0)</f>
        <v>1</v>
      </c>
      <c r="L150">
        <f>IF('Form Responses 1'!Q150="10 N/m",1,0)</f>
        <v>1</v>
      </c>
      <c r="M150" s="10">
        <v>0</v>
      </c>
      <c r="N150">
        <f>IF('Form Responses 1'!S150="Tekanan titik A, B dan C sama besar",1,0)</f>
        <v>1</v>
      </c>
      <c r="O150">
        <f>IF('Form Responses 1'!T150="900 kg/m^3",1,0)</f>
        <v>1</v>
      </c>
      <c r="P150">
        <f>IF('Form Responses 1'!U150="2400 kg",1,0)</f>
        <v>1</v>
      </c>
      <c r="Q150">
        <f>IF('Form Responses 1'!V150="10 cm^3",1,0)</f>
        <v>0</v>
      </c>
      <c r="R150">
        <f>IF('Form Responses 1'!W150="0,2 √2  N/m",1,0)</f>
        <v>0</v>
      </c>
      <c r="S150">
        <v>1</v>
      </c>
      <c r="T150">
        <v>1</v>
      </c>
      <c r="U150">
        <v>1</v>
      </c>
      <c r="V150">
        <v>0</v>
      </c>
      <c r="W150">
        <v>1</v>
      </c>
      <c r="X150">
        <v>1</v>
      </c>
      <c r="Y150">
        <v>0</v>
      </c>
      <c r="Z150">
        <v>1</v>
      </c>
      <c r="AA150">
        <v>1</v>
      </c>
      <c r="AB150" s="3">
        <v>17</v>
      </c>
      <c r="AC150" s="1">
        <v>4</v>
      </c>
      <c r="AD150">
        <f t="shared" si="2"/>
        <v>55</v>
      </c>
    </row>
    <row r="151" spans="1:30">
      <c r="A151" s="2">
        <v>44893.367178148153</v>
      </c>
      <c r="B151" s="7" t="s">
        <v>315</v>
      </c>
      <c r="C151">
        <f>IF('Form Responses 1'!H151="50 Nm berlawanan arah jarum jam",1,0)</f>
        <v>0</v>
      </c>
      <c r="D151">
        <f>IF('Form Responses 1'!I151="Momen Inersia: IA &gt; IB ; Momentum Sudut: LA &gt; LB",1,0)</f>
        <v>1</v>
      </c>
      <c r="E151">
        <f>IF('Form Responses 1'!J151="0,04 Kgm^2",1,0)</f>
        <v>0</v>
      </c>
      <c r="F151">
        <f>IF('Form Responses 1'!K151="10 N",1,0)</f>
        <v>1</v>
      </c>
      <c r="G151">
        <f>IF('Form Responses 1'!L151="5 m/s",1,0)</f>
        <v>0</v>
      </c>
      <c r="H151">
        <f>IF('Form Responses 1'!M151="1,6 dari A",1,0)</f>
        <v>1</v>
      </c>
      <c r="I151">
        <f>IF('Form Responses 1'!N151="Pertambahan Panjang pegas A lebih kecil daripada pertambahan panjang pegas B",1,0)</f>
        <v>1</v>
      </c>
      <c r="J151">
        <f>IF('Form Responses 1'!O151="2 x 10^-2",1,0)</f>
        <v>0</v>
      </c>
      <c r="K151">
        <f>IF('Form Responses 1'!P151="16 cm",1,0)</f>
        <v>0</v>
      </c>
      <c r="L151">
        <f>IF('Form Responses 1'!Q151="10 N/m",1,0)</f>
        <v>0</v>
      </c>
      <c r="M151" s="10">
        <v>1</v>
      </c>
      <c r="N151">
        <f>IF('Form Responses 1'!S151="Tekanan titik A, B dan C sama besar",1,0)</f>
        <v>0</v>
      </c>
      <c r="O151">
        <f>IF('Form Responses 1'!T151="900 kg/m^3",1,0)</f>
        <v>1</v>
      </c>
      <c r="P151">
        <f>IF('Form Responses 1'!U151="2400 kg",1,0)</f>
        <v>0</v>
      </c>
      <c r="Q151">
        <f>IF('Form Responses 1'!V151="10 cm^3",1,0)</f>
        <v>0</v>
      </c>
      <c r="R151">
        <f>IF('Form Responses 1'!W151="0,2 √2  N/m",1,0)</f>
        <v>0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0</v>
      </c>
      <c r="Y151">
        <v>0</v>
      </c>
      <c r="Z151">
        <v>0</v>
      </c>
      <c r="AA151">
        <v>0</v>
      </c>
      <c r="AB151" s="3">
        <v>11</v>
      </c>
      <c r="AC151" s="1">
        <v>9</v>
      </c>
      <c r="AD151">
        <f t="shared" si="2"/>
        <v>42</v>
      </c>
    </row>
    <row r="152" spans="1:30">
      <c r="A152" s="2">
        <v>44893.367417696762</v>
      </c>
      <c r="B152" s="7" t="s">
        <v>315</v>
      </c>
      <c r="C152">
        <f>IF('Form Responses 1'!H152="50 Nm berlawanan arah jarum jam",1,0)</f>
        <v>0</v>
      </c>
      <c r="D152">
        <f>IF('Form Responses 1'!I152="Momen Inersia: IA &gt; IB ; Momentum Sudut: LA &gt; LB",1,0)</f>
        <v>1</v>
      </c>
      <c r="E152">
        <f>IF('Form Responses 1'!J152="0,04 Kgm^2",1,0)</f>
        <v>0</v>
      </c>
      <c r="F152">
        <f>IF('Form Responses 1'!K152="10 N",1,0)</f>
        <v>1</v>
      </c>
      <c r="G152">
        <f>IF('Form Responses 1'!L152="5 m/s",1,0)</f>
        <v>1</v>
      </c>
      <c r="H152">
        <f>IF('Form Responses 1'!M152="1,6 dari A",1,0)</f>
        <v>1</v>
      </c>
      <c r="I152">
        <f>IF('Form Responses 1'!N152="Pertambahan Panjang pegas A lebih kecil daripada pertambahan panjang pegas B",1,0)</f>
        <v>1</v>
      </c>
      <c r="J152">
        <f>IF('Form Responses 1'!O152="2 x 10^-2",1,0)</f>
        <v>0</v>
      </c>
      <c r="K152">
        <f>IF('Form Responses 1'!P152="16 cm",1,0)</f>
        <v>1</v>
      </c>
      <c r="L152">
        <f>IF('Form Responses 1'!Q152="10 N/m",1,0)</f>
        <v>1</v>
      </c>
      <c r="M152" s="10">
        <v>1</v>
      </c>
      <c r="N152">
        <f>IF('Form Responses 1'!S152="Tekanan titik A, B dan C sama besar",1,0)</f>
        <v>1</v>
      </c>
      <c r="O152">
        <f>IF('Form Responses 1'!T152="900 kg/m^3",1,0)</f>
        <v>1</v>
      </c>
      <c r="P152">
        <f>IF('Form Responses 1'!U152="2400 kg",1,0)</f>
        <v>1</v>
      </c>
      <c r="Q152">
        <f>IF('Form Responses 1'!V152="10 cm^3",1,0)</f>
        <v>0</v>
      </c>
      <c r="R152">
        <f>IF('Form Responses 1'!W152="0,2 √2  N/m",1,0)</f>
        <v>0</v>
      </c>
      <c r="S152">
        <v>1</v>
      </c>
      <c r="T152">
        <v>0</v>
      </c>
      <c r="U152">
        <v>0</v>
      </c>
      <c r="V152">
        <v>1</v>
      </c>
      <c r="W152">
        <v>1</v>
      </c>
      <c r="X152">
        <v>1</v>
      </c>
      <c r="Y152">
        <v>0</v>
      </c>
      <c r="Z152">
        <v>0</v>
      </c>
      <c r="AA152">
        <v>1</v>
      </c>
      <c r="AB152" s="3">
        <v>17</v>
      </c>
      <c r="AC152" s="1">
        <v>9</v>
      </c>
      <c r="AD152">
        <f t="shared" si="2"/>
        <v>60</v>
      </c>
    </row>
    <row r="153" spans="1:30">
      <c r="A153" s="2">
        <v>44893.367540069448</v>
      </c>
      <c r="B153" s="7" t="s">
        <v>315</v>
      </c>
      <c r="C153">
        <f>IF('Form Responses 1'!H153="50 Nm berlawanan arah jarum jam",1,0)</f>
        <v>0</v>
      </c>
      <c r="D153">
        <f>IF('Form Responses 1'!I153="Momen Inersia: IA &gt; IB ; Momentum Sudut: LA &gt; LB",1,0)</f>
        <v>0</v>
      </c>
      <c r="E153">
        <f>IF('Form Responses 1'!J153="0,04 Kgm^2",1,0)</f>
        <v>1</v>
      </c>
      <c r="F153">
        <f>IF('Form Responses 1'!K153="10 N",1,0)</f>
        <v>1</v>
      </c>
      <c r="G153">
        <f>IF('Form Responses 1'!L153="5 m/s",1,0)</f>
        <v>0</v>
      </c>
      <c r="H153">
        <f>IF('Form Responses 1'!M153="1,6 dari A",1,0)</f>
        <v>1</v>
      </c>
      <c r="I153">
        <f>IF('Form Responses 1'!N153="Pertambahan Panjang pegas A lebih kecil daripada pertambahan panjang pegas B",1,0)</f>
        <v>1</v>
      </c>
      <c r="J153">
        <f>IF('Form Responses 1'!O153="2 x 10^-2",1,0)</f>
        <v>0</v>
      </c>
      <c r="K153">
        <f>IF('Form Responses 1'!P153="16 cm",1,0)</f>
        <v>1</v>
      </c>
      <c r="L153">
        <f>IF('Form Responses 1'!Q153="10 N/m",1,0)</f>
        <v>1</v>
      </c>
      <c r="M153" s="10">
        <v>1</v>
      </c>
      <c r="N153">
        <f>IF('Form Responses 1'!S153="Tekanan titik A, B dan C sama besar",1,0)</f>
        <v>0</v>
      </c>
      <c r="O153">
        <f>IF('Form Responses 1'!T153="900 kg/m^3",1,0)</f>
        <v>1</v>
      </c>
      <c r="P153">
        <f>IF('Form Responses 1'!U153="2400 kg",1,0)</f>
        <v>0</v>
      </c>
      <c r="Q153">
        <f>IF('Form Responses 1'!V153="10 cm^3",1,0)</f>
        <v>0</v>
      </c>
      <c r="R153">
        <f>IF('Form Responses 1'!W153="0,2 √2  N/m",1,0)</f>
        <v>0</v>
      </c>
      <c r="S153">
        <v>1</v>
      </c>
      <c r="T153">
        <v>1</v>
      </c>
      <c r="U153">
        <v>1</v>
      </c>
      <c r="V153">
        <v>1</v>
      </c>
      <c r="W153">
        <v>0</v>
      </c>
      <c r="X153">
        <v>1</v>
      </c>
      <c r="Y153">
        <v>0</v>
      </c>
      <c r="Z153">
        <v>1</v>
      </c>
      <c r="AA153">
        <v>0</v>
      </c>
      <c r="AB153" s="3">
        <v>15</v>
      </c>
      <c r="AC153" s="1">
        <v>5</v>
      </c>
      <c r="AD153">
        <f t="shared" si="2"/>
        <v>50</v>
      </c>
    </row>
    <row r="154" spans="1:30">
      <c r="A154" s="2">
        <v>44893.367853136573</v>
      </c>
      <c r="B154" s="7" t="s">
        <v>315</v>
      </c>
      <c r="C154">
        <f>IF('Form Responses 1'!H154="50 Nm berlawanan arah jarum jam",1,0)</f>
        <v>0</v>
      </c>
      <c r="D154">
        <f>IF('Form Responses 1'!I154="Momen Inersia: IA &gt; IB ; Momentum Sudut: LA &gt; LB",1,0)</f>
        <v>0</v>
      </c>
      <c r="E154">
        <f>IF('Form Responses 1'!J154="0,04 Kgm^2",1,0)</f>
        <v>0</v>
      </c>
      <c r="F154">
        <f>IF('Form Responses 1'!K154="10 N",1,0)</f>
        <v>0</v>
      </c>
      <c r="G154">
        <f>IF('Form Responses 1'!L154="5 m/s",1,0)</f>
        <v>1</v>
      </c>
      <c r="H154">
        <f>IF('Form Responses 1'!M154="1,6 dari A",1,0)</f>
        <v>1</v>
      </c>
      <c r="I154">
        <f>IF('Form Responses 1'!N154="Pertambahan Panjang pegas A lebih kecil daripada pertambahan panjang pegas B",1,0)</f>
        <v>1</v>
      </c>
      <c r="J154">
        <f>IF('Form Responses 1'!O154="2 x 10^-2",1,0)</f>
        <v>0</v>
      </c>
      <c r="K154">
        <f>IF('Form Responses 1'!P154="16 cm",1,0)</f>
        <v>0</v>
      </c>
      <c r="L154">
        <f>IF('Form Responses 1'!Q154="10 N/m",1,0)</f>
        <v>1</v>
      </c>
      <c r="M154" s="10">
        <v>1</v>
      </c>
      <c r="N154">
        <f>IF('Form Responses 1'!S154="Tekanan titik A, B dan C sama besar",1,0)</f>
        <v>1</v>
      </c>
      <c r="O154">
        <f>IF('Form Responses 1'!T154="900 kg/m^3",1,0)</f>
        <v>1</v>
      </c>
      <c r="P154">
        <f>IF('Form Responses 1'!U154="2400 kg",1,0)</f>
        <v>0</v>
      </c>
      <c r="Q154">
        <f>IF('Form Responses 1'!V154="10 cm^3",1,0)</f>
        <v>0</v>
      </c>
      <c r="R154">
        <f>IF('Form Responses 1'!W154="0,2 √2  N/m",1,0)</f>
        <v>0</v>
      </c>
      <c r="S154">
        <v>0</v>
      </c>
      <c r="T154">
        <v>0</v>
      </c>
      <c r="U154">
        <v>1</v>
      </c>
      <c r="V154">
        <v>1</v>
      </c>
      <c r="W154">
        <v>1</v>
      </c>
      <c r="X154">
        <v>1</v>
      </c>
      <c r="Y154">
        <v>0</v>
      </c>
      <c r="Z154">
        <v>1</v>
      </c>
      <c r="AA154">
        <v>0</v>
      </c>
      <c r="AB154" s="3">
        <v>12</v>
      </c>
      <c r="AC154" s="1">
        <v>5</v>
      </c>
      <c r="AD154">
        <f t="shared" si="2"/>
        <v>41</v>
      </c>
    </row>
    <row r="155" spans="1:30">
      <c r="A155" s="2">
        <v>44893.367970046296</v>
      </c>
      <c r="B155" s="7" t="s">
        <v>315</v>
      </c>
      <c r="C155">
        <f>IF('Form Responses 1'!H155="50 Nm berlawanan arah jarum jam",1,0)</f>
        <v>0</v>
      </c>
      <c r="D155">
        <f>IF('Form Responses 1'!I155="Momen Inersia: IA &gt; IB ; Momentum Sudut: LA &gt; LB",1,0)</f>
        <v>1</v>
      </c>
      <c r="E155">
        <f>IF('Form Responses 1'!J155="0,04 Kgm^2",1,0)</f>
        <v>0</v>
      </c>
      <c r="F155">
        <f>IF('Form Responses 1'!K155="10 N",1,0)</f>
        <v>1</v>
      </c>
      <c r="G155">
        <f>IF('Form Responses 1'!L155="5 m/s",1,0)</f>
        <v>0</v>
      </c>
      <c r="H155">
        <f>IF('Form Responses 1'!M155="1,6 dari A",1,0)</f>
        <v>1</v>
      </c>
      <c r="I155">
        <f>IF('Form Responses 1'!N155="Pertambahan Panjang pegas A lebih kecil daripada pertambahan panjang pegas B",1,0)</f>
        <v>1</v>
      </c>
      <c r="J155">
        <f>IF('Form Responses 1'!O155="2 x 10^-2",1,0)</f>
        <v>0</v>
      </c>
      <c r="K155">
        <f>IF('Form Responses 1'!P155="16 cm",1,0)</f>
        <v>1</v>
      </c>
      <c r="L155">
        <f>IF('Form Responses 1'!Q155="10 N/m",1,0)</f>
        <v>1</v>
      </c>
      <c r="M155" s="10">
        <v>1</v>
      </c>
      <c r="N155">
        <f>IF('Form Responses 1'!S155="Tekanan titik A, B dan C sama besar",1,0)</f>
        <v>1</v>
      </c>
      <c r="O155">
        <f>IF('Form Responses 1'!T155="900 kg/m^3",1,0)</f>
        <v>1</v>
      </c>
      <c r="P155">
        <f>IF('Form Responses 1'!U155="2400 kg",1,0)</f>
        <v>0</v>
      </c>
      <c r="Q155">
        <f>IF('Form Responses 1'!V155="10 cm^3",1,0)</f>
        <v>0</v>
      </c>
      <c r="R155">
        <f>IF('Form Responses 1'!W155="0,2 √2  N/m",1,0)</f>
        <v>0</v>
      </c>
      <c r="S155">
        <v>1</v>
      </c>
      <c r="T155">
        <v>1</v>
      </c>
      <c r="U155">
        <v>0</v>
      </c>
      <c r="V155">
        <v>1</v>
      </c>
      <c r="W155">
        <v>1</v>
      </c>
      <c r="X155">
        <v>1</v>
      </c>
      <c r="Y155">
        <v>0</v>
      </c>
      <c r="Z155">
        <v>1</v>
      </c>
      <c r="AA155">
        <v>1</v>
      </c>
      <c r="AB155" s="3">
        <v>16</v>
      </c>
      <c r="AC155" s="1">
        <v>11</v>
      </c>
      <c r="AD155">
        <f t="shared" si="2"/>
        <v>59</v>
      </c>
    </row>
    <row r="156" spans="1:30">
      <c r="A156" s="2">
        <v>44893.368238263887</v>
      </c>
      <c r="B156" s="7" t="s">
        <v>315</v>
      </c>
      <c r="C156">
        <f>IF('Form Responses 1'!H156="50 Nm berlawanan arah jarum jam",1,0)</f>
        <v>1</v>
      </c>
      <c r="D156">
        <f>IF('Form Responses 1'!I156="Momen Inersia: IA &gt; IB ; Momentum Sudut: LA &gt; LB",1,0)</f>
        <v>0</v>
      </c>
      <c r="E156">
        <f>IF('Form Responses 1'!J156="0,04 Kgm^2",1,0)</f>
        <v>1</v>
      </c>
      <c r="F156">
        <f>IF('Form Responses 1'!K156="10 N",1,0)</f>
        <v>1</v>
      </c>
      <c r="G156">
        <f>IF('Form Responses 1'!L156="5 m/s",1,0)</f>
        <v>1</v>
      </c>
      <c r="H156">
        <f>IF('Form Responses 1'!M156="1,6 dari A",1,0)</f>
        <v>1</v>
      </c>
      <c r="I156">
        <f>IF('Form Responses 1'!N156="Pertambahan Panjang pegas A lebih kecil daripada pertambahan panjang pegas B",1,0)</f>
        <v>1</v>
      </c>
      <c r="J156">
        <f>IF('Form Responses 1'!O156="2 x 10^-2",1,0)</f>
        <v>0</v>
      </c>
      <c r="K156">
        <f>IF('Form Responses 1'!P156="16 cm",1,0)</f>
        <v>1</v>
      </c>
      <c r="L156">
        <f>IF('Form Responses 1'!Q156="10 N/m",1,0)</f>
        <v>1</v>
      </c>
      <c r="M156" s="10">
        <v>1</v>
      </c>
      <c r="N156">
        <f>IF('Form Responses 1'!S156="Tekanan titik A, B dan C sama besar",1,0)</f>
        <v>1</v>
      </c>
      <c r="O156">
        <f>IF('Form Responses 1'!T156="900 kg/m^3",1,0)</f>
        <v>1</v>
      </c>
      <c r="P156">
        <f>IF('Form Responses 1'!U156="2400 kg",1,0)</f>
        <v>0</v>
      </c>
      <c r="Q156">
        <f>IF('Form Responses 1'!V156="10 cm^3",1,0)</f>
        <v>0</v>
      </c>
      <c r="R156">
        <f>IF('Form Responses 1'!W156="0,2 √2  N/m",1,0)</f>
        <v>0</v>
      </c>
      <c r="S156">
        <v>0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0</v>
      </c>
      <c r="Z156">
        <v>1</v>
      </c>
      <c r="AA156">
        <v>1</v>
      </c>
      <c r="AB156" s="3">
        <v>18</v>
      </c>
      <c r="AC156" s="1">
        <v>19</v>
      </c>
      <c r="AD156">
        <f t="shared" si="2"/>
        <v>73</v>
      </c>
    </row>
    <row r="157" spans="1:30">
      <c r="A157" s="2">
        <v>44893.368259953699</v>
      </c>
      <c r="B157" s="7" t="s">
        <v>315</v>
      </c>
      <c r="C157">
        <f>IF('Form Responses 1'!H157="50 Nm berlawanan arah jarum jam",1,0)</f>
        <v>1</v>
      </c>
      <c r="D157">
        <f>IF('Form Responses 1'!I157="Momen Inersia: IA &gt; IB ; Momentum Sudut: LA &gt; LB",1,0)</f>
        <v>1</v>
      </c>
      <c r="E157">
        <f>IF('Form Responses 1'!J157="0,04 Kgm^2",1,0)</f>
        <v>1</v>
      </c>
      <c r="F157">
        <f>IF('Form Responses 1'!K157="10 N",1,0)</f>
        <v>1</v>
      </c>
      <c r="G157">
        <f>IF('Form Responses 1'!L157="5 m/s",1,0)</f>
        <v>1</v>
      </c>
      <c r="H157">
        <f>IF('Form Responses 1'!M157="1,6 dari A",1,0)</f>
        <v>1</v>
      </c>
      <c r="I157">
        <f>IF('Form Responses 1'!N157="Pertambahan Panjang pegas A lebih kecil daripada pertambahan panjang pegas B",1,0)</f>
        <v>1</v>
      </c>
      <c r="J157">
        <f>IF('Form Responses 1'!O157="2 x 10^-2",1,0)</f>
        <v>0</v>
      </c>
      <c r="K157">
        <f>IF('Form Responses 1'!P157="16 cm",1,0)</f>
        <v>1</v>
      </c>
      <c r="L157">
        <f>IF('Form Responses 1'!Q157="10 N/m",1,0)</f>
        <v>0</v>
      </c>
      <c r="M157" s="10">
        <v>0</v>
      </c>
      <c r="N157">
        <f>IF('Form Responses 1'!S157="Tekanan titik A, B dan C sama besar",1,0)</f>
        <v>1</v>
      </c>
      <c r="O157">
        <f>IF('Form Responses 1'!T157="900 kg/m^3",1,0)</f>
        <v>1</v>
      </c>
      <c r="P157">
        <f>IF('Form Responses 1'!U157="2400 kg",1,0)</f>
        <v>1</v>
      </c>
      <c r="Q157">
        <f>IF('Form Responses 1'!V157="10 cm^3",1,0)</f>
        <v>0</v>
      </c>
      <c r="R157">
        <f>IF('Form Responses 1'!W157="0,2 √2  N/m",1,0)</f>
        <v>0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0</v>
      </c>
      <c r="Z157">
        <v>1</v>
      </c>
      <c r="AA157">
        <v>1</v>
      </c>
      <c r="AB157" s="3">
        <v>19</v>
      </c>
      <c r="AC157" s="1">
        <v>9</v>
      </c>
      <c r="AD157">
        <f t="shared" si="2"/>
        <v>66</v>
      </c>
    </row>
    <row r="158" spans="1:30">
      <c r="A158" s="2">
        <v>44893.368281701391</v>
      </c>
      <c r="B158" s="7" t="s">
        <v>314</v>
      </c>
      <c r="C158">
        <f>IF('Form Responses 1'!H158="50 Nm berlawanan arah jarum jam",1,0)</f>
        <v>0</v>
      </c>
      <c r="D158">
        <f>IF('Form Responses 1'!I158="Momen Inersia: IA &gt; IB ; Momentum Sudut: LA &gt; LB",1,0)</f>
        <v>1</v>
      </c>
      <c r="E158">
        <f>IF('Form Responses 1'!J158="0,04 Kgm^2",1,0)</f>
        <v>0</v>
      </c>
      <c r="F158">
        <f>IF('Form Responses 1'!K158="10 N",1,0)</f>
        <v>1</v>
      </c>
      <c r="G158">
        <f>IF('Form Responses 1'!L158="5 m/s",1,0)</f>
        <v>0</v>
      </c>
      <c r="H158">
        <f>IF('Form Responses 1'!M158="1,6 dari A",1,0)</f>
        <v>1</v>
      </c>
      <c r="I158">
        <f>IF('Form Responses 1'!N158="Pertambahan Panjang pegas A lebih kecil daripada pertambahan panjang pegas B",1,0)</f>
        <v>1</v>
      </c>
      <c r="J158">
        <f>IF('Form Responses 1'!O158="2 x 10^-2",1,0)</f>
        <v>0</v>
      </c>
      <c r="K158">
        <f>IF('Form Responses 1'!P158="16 cm",1,0)</f>
        <v>1</v>
      </c>
      <c r="L158">
        <f>IF('Form Responses 1'!Q158="10 N/m",1,0)</f>
        <v>1</v>
      </c>
      <c r="M158" s="10">
        <v>1</v>
      </c>
      <c r="N158">
        <f>IF('Form Responses 1'!S158="Tekanan titik A, B dan C sama besar",1,0)</f>
        <v>1</v>
      </c>
      <c r="O158">
        <f>IF('Form Responses 1'!T158="900 kg/m^3",1,0)</f>
        <v>1</v>
      </c>
      <c r="P158">
        <f>IF('Form Responses 1'!U158="2400 kg",1,0)</f>
        <v>0</v>
      </c>
      <c r="Q158">
        <f>IF('Form Responses 1'!V158="10 cm^3",1,0)</f>
        <v>0</v>
      </c>
      <c r="R158">
        <f>IF('Form Responses 1'!W158="0,2 √2  N/m",1,0)</f>
        <v>0</v>
      </c>
      <c r="S158">
        <v>1</v>
      </c>
      <c r="T158">
        <v>1</v>
      </c>
      <c r="U158">
        <v>0</v>
      </c>
      <c r="V158">
        <v>1</v>
      </c>
      <c r="W158">
        <v>1</v>
      </c>
      <c r="X158">
        <v>1</v>
      </c>
      <c r="Y158">
        <v>0</v>
      </c>
      <c r="Z158">
        <v>1</v>
      </c>
      <c r="AA158">
        <v>0</v>
      </c>
      <c r="AB158" s="3">
        <v>16</v>
      </c>
      <c r="AC158" s="1">
        <v>5</v>
      </c>
      <c r="AD158">
        <f t="shared" si="2"/>
        <v>53</v>
      </c>
    </row>
    <row r="159" spans="1:30">
      <c r="A159" s="2">
        <v>44893.368289444443</v>
      </c>
      <c r="B159" s="7" t="s">
        <v>315</v>
      </c>
      <c r="C159">
        <f>IF('Form Responses 1'!H159="50 Nm berlawanan arah jarum jam",1,0)</f>
        <v>0</v>
      </c>
      <c r="D159">
        <f>IF('Form Responses 1'!I159="Momen Inersia: IA &gt; IB ; Momentum Sudut: LA &gt; LB",1,0)</f>
        <v>0</v>
      </c>
      <c r="E159">
        <f>IF('Form Responses 1'!J159="0,04 Kgm^2",1,0)</f>
        <v>0</v>
      </c>
      <c r="F159">
        <f>IF('Form Responses 1'!K159="10 N",1,0)</f>
        <v>1</v>
      </c>
      <c r="G159">
        <f>IF('Form Responses 1'!L159="5 m/s",1,0)</f>
        <v>1</v>
      </c>
      <c r="H159">
        <f>IF('Form Responses 1'!M159="1,6 dari A",1,0)</f>
        <v>1</v>
      </c>
      <c r="I159">
        <f>IF('Form Responses 1'!N159="Pertambahan Panjang pegas A lebih kecil daripada pertambahan panjang pegas B",1,0)</f>
        <v>1</v>
      </c>
      <c r="J159">
        <f>IF('Form Responses 1'!O159="2 x 10^-2",1,0)</f>
        <v>0</v>
      </c>
      <c r="K159">
        <f>IF('Form Responses 1'!P159="16 cm",1,0)</f>
        <v>1</v>
      </c>
      <c r="L159">
        <f>IF('Form Responses 1'!Q159="10 N/m",1,0)</f>
        <v>0</v>
      </c>
      <c r="M159" s="10">
        <v>0</v>
      </c>
      <c r="N159">
        <f>IF('Form Responses 1'!S159="Tekanan titik A, B dan C sama besar",1,0)</f>
        <v>0</v>
      </c>
      <c r="O159">
        <f>IF('Form Responses 1'!T159="900 kg/m^3",1,0)</f>
        <v>1</v>
      </c>
      <c r="P159">
        <f>IF('Form Responses 1'!U159="2400 kg",1,0)</f>
        <v>1</v>
      </c>
      <c r="Q159">
        <f>IF('Form Responses 1'!V159="10 cm^3",1,0)</f>
        <v>0</v>
      </c>
      <c r="R159">
        <f>IF('Form Responses 1'!W159="0,2 √2  N/m",1,0)</f>
        <v>0</v>
      </c>
      <c r="S159">
        <v>1</v>
      </c>
      <c r="T159">
        <v>0</v>
      </c>
      <c r="U159">
        <v>1</v>
      </c>
      <c r="V159">
        <v>1</v>
      </c>
      <c r="W159">
        <v>1</v>
      </c>
      <c r="X159">
        <v>1</v>
      </c>
      <c r="Y159">
        <v>0</v>
      </c>
      <c r="Z159">
        <v>1</v>
      </c>
      <c r="AA159">
        <v>0</v>
      </c>
      <c r="AB159" s="3">
        <v>14</v>
      </c>
      <c r="AC159" s="1">
        <v>5</v>
      </c>
      <c r="AD159">
        <f t="shared" si="2"/>
        <v>47</v>
      </c>
    </row>
    <row r="160" spans="1:30">
      <c r="A160" s="2">
        <v>44893.368394074074</v>
      </c>
      <c r="B160" s="7" t="s">
        <v>315</v>
      </c>
      <c r="C160">
        <f>IF('Form Responses 1'!H160="50 Nm berlawanan arah jarum jam",1,0)</f>
        <v>1</v>
      </c>
      <c r="D160">
        <f>IF('Form Responses 1'!I160="Momen Inersia: IA &gt; IB ; Momentum Sudut: LA &gt; LB",1,0)</f>
        <v>0</v>
      </c>
      <c r="E160">
        <f>IF('Form Responses 1'!J160="0,04 Kgm^2",1,0)</f>
        <v>0</v>
      </c>
      <c r="F160">
        <f>IF('Form Responses 1'!K160="10 N",1,0)</f>
        <v>1</v>
      </c>
      <c r="G160">
        <f>IF('Form Responses 1'!L160="5 m/s",1,0)</f>
        <v>1</v>
      </c>
      <c r="H160">
        <f>IF('Form Responses 1'!M160="1,6 dari A",1,0)</f>
        <v>1</v>
      </c>
      <c r="I160">
        <f>IF('Form Responses 1'!N160="Pertambahan Panjang pegas A lebih kecil daripada pertambahan panjang pegas B",1,0)</f>
        <v>1</v>
      </c>
      <c r="J160">
        <f>IF('Form Responses 1'!O160="2 x 10^-2",1,0)</f>
        <v>0</v>
      </c>
      <c r="K160">
        <f>IF('Form Responses 1'!P160="16 cm",1,0)</f>
        <v>1</v>
      </c>
      <c r="L160">
        <f>IF('Form Responses 1'!Q160="10 N/m",1,0)</f>
        <v>1</v>
      </c>
      <c r="M160" s="10">
        <v>1</v>
      </c>
      <c r="N160">
        <f>IF('Form Responses 1'!S160="Tekanan titik A, B dan C sama besar",1,0)</f>
        <v>1</v>
      </c>
      <c r="O160">
        <f>IF('Form Responses 1'!T160="900 kg/m^3",1,0)</f>
        <v>1</v>
      </c>
      <c r="P160">
        <f>IF('Form Responses 1'!U160="2400 kg",1,0)</f>
        <v>1</v>
      </c>
      <c r="Q160">
        <f>IF('Form Responses 1'!V160="10 cm^3",1,0)</f>
        <v>0</v>
      </c>
      <c r="R160">
        <f>IF('Form Responses 1'!W160="0,2 √2  N/m",1,0)</f>
        <v>0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0</v>
      </c>
      <c r="Z160">
        <v>1</v>
      </c>
      <c r="AA160">
        <v>0</v>
      </c>
      <c r="AB160" s="3">
        <v>18</v>
      </c>
      <c r="AC160" s="1">
        <v>16.5</v>
      </c>
      <c r="AD160">
        <f t="shared" si="2"/>
        <v>70.5</v>
      </c>
    </row>
    <row r="161" spans="1:30">
      <c r="A161" s="2">
        <v>44893.368404328707</v>
      </c>
      <c r="B161" s="7" t="s">
        <v>315</v>
      </c>
      <c r="C161">
        <f>IF('Form Responses 1'!H161="50 Nm berlawanan arah jarum jam",1,0)</f>
        <v>1</v>
      </c>
      <c r="D161">
        <f>IF('Form Responses 1'!I161="Momen Inersia: IA &gt; IB ; Momentum Sudut: LA &gt; LB",1,0)</f>
        <v>0</v>
      </c>
      <c r="E161">
        <f>IF('Form Responses 1'!J161="0,04 Kgm^2",1,0)</f>
        <v>0</v>
      </c>
      <c r="F161">
        <f>IF('Form Responses 1'!K161="10 N",1,0)</f>
        <v>1</v>
      </c>
      <c r="G161">
        <f>IF('Form Responses 1'!L161="5 m/s",1,0)</f>
        <v>1</v>
      </c>
      <c r="H161">
        <f>IF('Form Responses 1'!M161="1,6 dari A",1,0)</f>
        <v>1</v>
      </c>
      <c r="I161">
        <f>IF('Form Responses 1'!N161="Pertambahan Panjang pegas A lebih kecil daripada pertambahan panjang pegas B",1,0)</f>
        <v>1</v>
      </c>
      <c r="J161">
        <f>IF('Form Responses 1'!O161="2 x 10^-2",1,0)</f>
        <v>0</v>
      </c>
      <c r="K161">
        <f>IF('Form Responses 1'!P161="16 cm",1,0)</f>
        <v>1</v>
      </c>
      <c r="L161">
        <f>IF('Form Responses 1'!Q161="10 N/m",1,0)</f>
        <v>1</v>
      </c>
      <c r="M161" s="10">
        <v>1</v>
      </c>
      <c r="N161">
        <f>IF('Form Responses 1'!S161="Tekanan titik A, B dan C sama besar",1,0)</f>
        <v>0</v>
      </c>
      <c r="O161">
        <f>IF('Form Responses 1'!T161="900 kg/m^3",1,0)</f>
        <v>1</v>
      </c>
      <c r="P161">
        <f>IF('Form Responses 1'!U161="2400 kg",1,0)</f>
        <v>0</v>
      </c>
      <c r="Q161">
        <f>IF('Form Responses 1'!V161="10 cm^3",1,0)</f>
        <v>1</v>
      </c>
      <c r="R161">
        <f>IF('Form Responses 1'!W161="0,2 √2  N/m",1,0)</f>
        <v>0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0</v>
      </c>
      <c r="Z161">
        <v>1</v>
      </c>
      <c r="AA161">
        <v>0</v>
      </c>
      <c r="AB161" s="3">
        <v>17</v>
      </c>
      <c r="AC161" s="1">
        <v>11.5</v>
      </c>
      <c r="AD161">
        <f t="shared" si="2"/>
        <v>62.5</v>
      </c>
    </row>
    <row r="162" spans="1:30">
      <c r="A162" s="2">
        <v>44893.368407754635</v>
      </c>
      <c r="B162" s="7" t="s">
        <v>315</v>
      </c>
      <c r="C162">
        <f>IF('Form Responses 1'!H162="50 Nm berlawanan arah jarum jam",1,0)</f>
        <v>0</v>
      </c>
      <c r="D162">
        <f>IF('Form Responses 1'!I162="Momen Inersia: IA &gt; IB ; Momentum Sudut: LA &gt; LB",1,0)</f>
        <v>1</v>
      </c>
      <c r="E162">
        <f>IF('Form Responses 1'!J162="0,04 Kgm^2",1,0)</f>
        <v>1</v>
      </c>
      <c r="F162">
        <f>IF('Form Responses 1'!K162="10 N",1,0)</f>
        <v>1</v>
      </c>
      <c r="G162">
        <f>IF('Form Responses 1'!L162="5 m/s",1,0)</f>
        <v>0</v>
      </c>
      <c r="H162">
        <f>IF('Form Responses 1'!M162="1,6 dari A",1,0)</f>
        <v>1</v>
      </c>
      <c r="I162">
        <f>IF('Form Responses 1'!N162="Pertambahan Panjang pegas A lebih kecil daripada pertambahan panjang pegas B",1,0)</f>
        <v>1</v>
      </c>
      <c r="J162">
        <f>IF('Form Responses 1'!O162="2 x 10^-2",1,0)</f>
        <v>0</v>
      </c>
      <c r="K162">
        <f>IF('Form Responses 1'!P162="16 cm",1,0)</f>
        <v>1</v>
      </c>
      <c r="L162">
        <f>IF('Form Responses 1'!Q162="10 N/m",1,0)</f>
        <v>1</v>
      </c>
      <c r="M162" s="10">
        <v>1</v>
      </c>
      <c r="N162">
        <f>IF('Form Responses 1'!S162="Tekanan titik A, B dan C sama besar",1,0)</f>
        <v>1</v>
      </c>
      <c r="O162">
        <f>IF('Form Responses 1'!T162="900 kg/m^3",1,0)</f>
        <v>1</v>
      </c>
      <c r="P162">
        <f>IF('Form Responses 1'!U162="2400 kg",1,0)</f>
        <v>0</v>
      </c>
      <c r="Q162">
        <f>IF('Form Responses 1'!V162="10 cm^3",1,0)</f>
        <v>0</v>
      </c>
      <c r="R162">
        <f>IF('Form Responses 1'!W162="0,2 √2  N/m",1,0)</f>
        <v>0</v>
      </c>
      <c r="S162">
        <v>1</v>
      </c>
      <c r="T162">
        <v>1</v>
      </c>
      <c r="U162">
        <v>0</v>
      </c>
      <c r="V162">
        <v>1</v>
      </c>
      <c r="W162">
        <v>1</v>
      </c>
      <c r="X162">
        <v>1</v>
      </c>
      <c r="Y162">
        <v>0</v>
      </c>
      <c r="Z162">
        <v>1</v>
      </c>
      <c r="AA162">
        <v>0</v>
      </c>
      <c r="AB162" s="3">
        <v>17</v>
      </c>
      <c r="AC162" s="1">
        <v>5</v>
      </c>
      <c r="AD162">
        <f t="shared" si="2"/>
        <v>56</v>
      </c>
    </row>
    <row r="163" spans="1:30">
      <c r="A163" s="2">
        <v>44893.368485706014</v>
      </c>
      <c r="B163" s="7" t="s">
        <v>315</v>
      </c>
      <c r="C163">
        <f>IF('Form Responses 1'!H163="50 Nm berlawanan arah jarum jam",1,0)</f>
        <v>1</v>
      </c>
      <c r="D163">
        <f>IF('Form Responses 1'!I163="Momen Inersia: IA &gt; IB ; Momentum Sudut: LA &gt; LB",1,0)</f>
        <v>0</v>
      </c>
      <c r="E163">
        <f>IF('Form Responses 1'!J163="0,04 Kgm^2",1,0)</f>
        <v>0</v>
      </c>
      <c r="F163">
        <f>IF('Form Responses 1'!K163="10 N",1,0)</f>
        <v>1</v>
      </c>
      <c r="G163">
        <f>IF('Form Responses 1'!L163="5 m/s",1,0)</f>
        <v>1</v>
      </c>
      <c r="H163">
        <f>IF('Form Responses 1'!M163="1,6 dari A",1,0)</f>
        <v>1</v>
      </c>
      <c r="I163">
        <f>IF('Form Responses 1'!N163="Pertambahan Panjang pegas A lebih kecil daripada pertambahan panjang pegas B",1,0)</f>
        <v>1</v>
      </c>
      <c r="J163">
        <f>IF('Form Responses 1'!O163="2 x 10^-2",1,0)</f>
        <v>0</v>
      </c>
      <c r="K163">
        <f>IF('Form Responses 1'!P163="16 cm",1,0)</f>
        <v>0</v>
      </c>
      <c r="L163">
        <f>IF('Form Responses 1'!Q163="10 N/m",1,0)</f>
        <v>1</v>
      </c>
      <c r="M163" s="10">
        <v>1</v>
      </c>
      <c r="N163">
        <f>IF('Form Responses 1'!S163="Tekanan titik A, B dan C sama besar",1,0)</f>
        <v>1</v>
      </c>
      <c r="O163">
        <f>IF('Form Responses 1'!T163="900 kg/m^3",1,0)</f>
        <v>1</v>
      </c>
      <c r="P163">
        <f>IF('Form Responses 1'!U163="2400 kg",1,0)</f>
        <v>0</v>
      </c>
      <c r="Q163">
        <f>IF('Form Responses 1'!V163="10 cm^3",1,0)</f>
        <v>1</v>
      </c>
      <c r="R163">
        <f>IF('Form Responses 1'!W163="0,2 √2  N/m",1,0)</f>
        <v>0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0</v>
      </c>
      <c r="Y163">
        <v>0</v>
      </c>
      <c r="Z163">
        <v>0</v>
      </c>
      <c r="AA163">
        <v>0</v>
      </c>
      <c r="AB163" s="3">
        <v>14</v>
      </c>
      <c r="AC163" s="1">
        <v>9</v>
      </c>
      <c r="AD163">
        <f t="shared" si="2"/>
        <v>51</v>
      </c>
    </row>
    <row r="164" spans="1:30">
      <c r="A164" s="2">
        <v>44893.368575231478</v>
      </c>
      <c r="B164" s="7" t="s">
        <v>315</v>
      </c>
      <c r="C164">
        <f>IF('Form Responses 1'!H164="50 Nm berlawanan arah jarum jam",1,0)</f>
        <v>0</v>
      </c>
      <c r="D164">
        <f>IF('Form Responses 1'!I164="Momen Inersia: IA &gt; IB ; Momentum Sudut: LA &gt; LB",1,0)</f>
        <v>1</v>
      </c>
      <c r="E164">
        <f>IF('Form Responses 1'!J164="0,04 Kgm^2",1,0)</f>
        <v>0</v>
      </c>
      <c r="F164">
        <f>IF('Form Responses 1'!K164="10 N",1,0)</f>
        <v>1</v>
      </c>
      <c r="G164">
        <f>IF('Form Responses 1'!L164="5 m/s",1,0)</f>
        <v>0</v>
      </c>
      <c r="H164">
        <f>IF('Form Responses 1'!M164="1,6 dari A",1,0)</f>
        <v>1</v>
      </c>
      <c r="I164">
        <f>IF('Form Responses 1'!N164="Pertambahan Panjang pegas A lebih kecil daripada pertambahan panjang pegas B",1,0)</f>
        <v>1</v>
      </c>
      <c r="J164">
        <f>IF('Form Responses 1'!O164="2 x 10^-2",1,0)</f>
        <v>0</v>
      </c>
      <c r="K164">
        <f>IF('Form Responses 1'!P164="16 cm",1,0)</f>
        <v>1</v>
      </c>
      <c r="L164">
        <f>IF('Form Responses 1'!Q164="10 N/m",1,0)</f>
        <v>1</v>
      </c>
      <c r="M164" s="10">
        <v>1</v>
      </c>
      <c r="N164">
        <f>IF('Form Responses 1'!S164="Tekanan titik A, B dan C sama besar",1,0)</f>
        <v>0</v>
      </c>
      <c r="O164">
        <f>IF('Form Responses 1'!T164="900 kg/m^3",1,0)</f>
        <v>1</v>
      </c>
      <c r="P164">
        <f>IF('Form Responses 1'!U164="2400 kg",1,0)</f>
        <v>0</v>
      </c>
      <c r="Q164">
        <f>IF('Form Responses 1'!V164="10 cm^3",1,0)</f>
        <v>0</v>
      </c>
      <c r="R164">
        <f>IF('Form Responses 1'!W164="0,2 √2  N/m",1,0)</f>
        <v>0</v>
      </c>
      <c r="S164">
        <v>1</v>
      </c>
      <c r="T164">
        <v>1</v>
      </c>
      <c r="U164">
        <v>0</v>
      </c>
      <c r="V164">
        <v>1</v>
      </c>
      <c r="W164">
        <v>1</v>
      </c>
      <c r="X164">
        <v>1</v>
      </c>
      <c r="Y164">
        <v>0</v>
      </c>
      <c r="Z164">
        <v>1</v>
      </c>
      <c r="AA164">
        <v>1</v>
      </c>
      <c r="AB164" s="3">
        <v>15</v>
      </c>
      <c r="AC164" s="1">
        <v>15</v>
      </c>
      <c r="AD164">
        <f t="shared" si="2"/>
        <v>60</v>
      </c>
    </row>
    <row r="165" spans="1:30">
      <c r="A165" s="2">
        <v>44893.368671400458</v>
      </c>
      <c r="B165" s="7" t="s">
        <v>314</v>
      </c>
      <c r="C165">
        <f>IF('Form Responses 1'!H165="50 Nm berlawanan arah jarum jam",1,0)</f>
        <v>0</v>
      </c>
      <c r="D165">
        <f>IF('Form Responses 1'!I165="Momen Inersia: IA &gt; IB ; Momentum Sudut: LA &gt; LB",1,0)</f>
        <v>0</v>
      </c>
      <c r="E165">
        <f>IF('Form Responses 1'!J165="0,04 Kgm^2",1,0)</f>
        <v>1</v>
      </c>
      <c r="F165">
        <f>IF('Form Responses 1'!K165="10 N",1,0)</f>
        <v>1</v>
      </c>
      <c r="G165">
        <f>IF('Form Responses 1'!L165="5 m/s",1,0)</f>
        <v>1</v>
      </c>
      <c r="H165">
        <f>IF('Form Responses 1'!M165="1,6 dari A",1,0)</f>
        <v>1</v>
      </c>
      <c r="I165">
        <f>IF('Form Responses 1'!N165="Pertambahan Panjang pegas A lebih kecil daripada pertambahan panjang pegas B",1,0)</f>
        <v>0</v>
      </c>
      <c r="J165">
        <f>IF('Form Responses 1'!O165="2 x 10^-2",1,0)</f>
        <v>0</v>
      </c>
      <c r="K165">
        <f>IF('Form Responses 1'!P165="16 cm",1,0)</f>
        <v>0</v>
      </c>
      <c r="L165">
        <f>IF('Form Responses 1'!Q165="10 N/m",1,0)</f>
        <v>0</v>
      </c>
      <c r="M165" s="10">
        <v>1</v>
      </c>
      <c r="N165">
        <f>IF('Form Responses 1'!S165="Tekanan titik A, B dan C sama besar",1,0)</f>
        <v>0</v>
      </c>
      <c r="O165">
        <f>IF('Form Responses 1'!T165="900 kg/m^3",1,0)</f>
        <v>1</v>
      </c>
      <c r="P165">
        <f>IF('Form Responses 1'!U165="2400 kg",1,0)</f>
        <v>0</v>
      </c>
      <c r="Q165">
        <f>IF('Form Responses 1'!V165="10 cm^3",1,0)</f>
        <v>0</v>
      </c>
      <c r="R165">
        <f>IF('Form Responses 1'!W165="0,2 √2  N/m",1,0)</f>
        <v>1</v>
      </c>
      <c r="S165">
        <v>0</v>
      </c>
      <c r="T165">
        <v>1</v>
      </c>
      <c r="U165">
        <v>1</v>
      </c>
      <c r="V165">
        <v>0</v>
      </c>
      <c r="W165">
        <v>1</v>
      </c>
      <c r="X165">
        <v>1</v>
      </c>
      <c r="Y165">
        <v>0</v>
      </c>
      <c r="Z165">
        <v>1</v>
      </c>
      <c r="AA165">
        <v>1</v>
      </c>
      <c r="AB165" s="3">
        <v>13</v>
      </c>
      <c r="AC165" s="1">
        <v>11.5</v>
      </c>
      <c r="AD165">
        <f t="shared" si="2"/>
        <v>50.5</v>
      </c>
    </row>
    <row r="166" spans="1:30">
      <c r="A166" s="2">
        <v>44893.368724479165</v>
      </c>
      <c r="B166" s="7" t="s">
        <v>315</v>
      </c>
      <c r="C166">
        <f>IF('Form Responses 1'!H166="50 Nm berlawanan arah jarum jam",1,0)</f>
        <v>1</v>
      </c>
      <c r="D166">
        <f>IF('Form Responses 1'!I166="Momen Inersia: IA &gt; IB ; Momentum Sudut: LA &gt; LB",1,0)</f>
        <v>0</v>
      </c>
      <c r="E166">
        <f>IF('Form Responses 1'!J166="0,04 Kgm^2",1,0)</f>
        <v>0</v>
      </c>
      <c r="F166">
        <f>IF('Form Responses 1'!K166="10 N",1,0)</f>
        <v>1</v>
      </c>
      <c r="G166">
        <f>IF('Form Responses 1'!L166="5 m/s",1,0)</f>
        <v>1</v>
      </c>
      <c r="H166">
        <f>IF('Form Responses 1'!M166="1,6 dari A",1,0)</f>
        <v>1</v>
      </c>
      <c r="I166">
        <f>IF('Form Responses 1'!N166="Pertambahan Panjang pegas A lebih kecil daripada pertambahan panjang pegas B",1,0)</f>
        <v>1</v>
      </c>
      <c r="J166">
        <f>IF('Form Responses 1'!O166="2 x 10^-2",1,0)</f>
        <v>0</v>
      </c>
      <c r="K166">
        <f>IF('Form Responses 1'!P166="16 cm",1,0)</f>
        <v>1</v>
      </c>
      <c r="L166">
        <f>IF('Form Responses 1'!Q166="10 N/m",1,0)</f>
        <v>1</v>
      </c>
      <c r="M166" s="10">
        <v>1</v>
      </c>
      <c r="N166">
        <f>IF('Form Responses 1'!S166="Tekanan titik A, B dan C sama besar",1,0)</f>
        <v>0</v>
      </c>
      <c r="O166">
        <f>IF('Form Responses 1'!T166="900 kg/m^3",1,0)</f>
        <v>1</v>
      </c>
      <c r="P166">
        <f>IF('Form Responses 1'!U166="2400 kg",1,0)</f>
        <v>0</v>
      </c>
      <c r="Q166">
        <f>IF('Form Responses 1'!V166="10 cm^3",1,0)</f>
        <v>1</v>
      </c>
      <c r="R166">
        <f>IF('Form Responses 1'!W166="0,2 √2  N/m",1,0)</f>
        <v>0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0</v>
      </c>
      <c r="Z166">
        <v>1</v>
      </c>
      <c r="AA166">
        <v>0</v>
      </c>
      <c r="AB166" s="3">
        <v>17</v>
      </c>
      <c r="AC166" s="1">
        <v>10.5</v>
      </c>
      <c r="AD166">
        <f t="shared" si="2"/>
        <v>61.5</v>
      </c>
    </row>
    <row r="167" spans="1:30">
      <c r="A167" s="2">
        <v>44893.368835983798</v>
      </c>
      <c r="B167" s="7" t="s">
        <v>314</v>
      </c>
      <c r="C167">
        <f>IF('Form Responses 1'!H167="50 Nm berlawanan arah jarum jam",1,0)</f>
        <v>0</v>
      </c>
      <c r="D167">
        <f>IF('Form Responses 1'!I167="Momen Inersia: IA &gt; IB ; Momentum Sudut: LA &gt; LB",1,0)</f>
        <v>0</v>
      </c>
      <c r="E167">
        <f>IF('Form Responses 1'!J167="0,04 Kgm^2",1,0)</f>
        <v>0</v>
      </c>
      <c r="F167">
        <f>IF('Form Responses 1'!K167="10 N",1,0)</f>
        <v>1</v>
      </c>
      <c r="G167">
        <f>IF('Form Responses 1'!L167="5 m/s",1,0)</f>
        <v>0</v>
      </c>
      <c r="H167">
        <f>IF('Form Responses 1'!M167="1,6 dari A",1,0)</f>
        <v>1</v>
      </c>
      <c r="I167">
        <f>IF('Form Responses 1'!N167="Pertambahan Panjang pegas A lebih kecil daripada pertambahan panjang pegas B",1,0)</f>
        <v>1</v>
      </c>
      <c r="J167">
        <f>IF('Form Responses 1'!O167="2 x 10^-2",1,0)</f>
        <v>0</v>
      </c>
      <c r="K167">
        <f>IF('Form Responses 1'!P167="16 cm",1,0)</f>
        <v>1</v>
      </c>
      <c r="L167">
        <f>IF('Form Responses 1'!Q167="10 N/m",1,0)</f>
        <v>1</v>
      </c>
      <c r="M167" s="10">
        <v>1</v>
      </c>
      <c r="N167">
        <f>IF('Form Responses 1'!S167="Tekanan titik A, B dan C sama besar",1,0)</f>
        <v>1</v>
      </c>
      <c r="O167">
        <f>IF('Form Responses 1'!T167="900 kg/m^3",1,0)</f>
        <v>1</v>
      </c>
      <c r="P167">
        <f>IF('Form Responses 1'!U167="2400 kg",1,0)</f>
        <v>0</v>
      </c>
      <c r="Q167">
        <f>IF('Form Responses 1'!V167="10 cm^3",1,0)</f>
        <v>0</v>
      </c>
      <c r="R167">
        <f>IF('Form Responses 1'!W167="0,2 √2  N/m",1,0)</f>
        <v>0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0</v>
      </c>
      <c r="Z167">
        <v>1</v>
      </c>
      <c r="AA167">
        <v>1</v>
      </c>
      <c r="AB167" s="3">
        <v>17</v>
      </c>
      <c r="AC167" s="1">
        <v>9</v>
      </c>
      <c r="AD167">
        <f t="shared" si="2"/>
        <v>60</v>
      </c>
    </row>
    <row r="168" spans="1:30">
      <c r="A168" s="2">
        <v>44893.369220752313</v>
      </c>
      <c r="B168" s="7" t="s">
        <v>315</v>
      </c>
      <c r="C168">
        <f>IF('Form Responses 1'!H168="50 Nm berlawanan arah jarum jam",1,0)</f>
        <v>1</v>
      </c>
      <c r="D168">
        <f>IF('Form Responses 1'!I168="Momen Inersia: IA &gt; IB ; Momentum Sudut: LA &gt; LB",1,0)</f>
        <v>1</v>
      </c>
      <c r="E168">
        <f>IF('Form Responses 1'!J168="0,04 Kgm^2",1,0)</f>
        <v>1</v>
      </c>
      <c r="F168">
        <f>IF('Form Responses 1'!K168="10 N",1,0)</f>
        <v>1</v>
      </c>
      <c r="G168">
        <f>IF('Form Responses 1'!L168="5 m/s",1,0)</f>
        <v>1</v>
      </c>
      <c r="H168">
        <f>IF('Form Responses 1'!M168="1,6 dari A",1,0)</f>
        <v>1</v>
      </c>
      <c r="I168">
        <f>IF('Form Responses 1'!N168="Pertambahan Panjang pegas A lebih kecil daripada pertambahan panjang pegas B",1,0)</f>
        <v>1</v>
      </c>
      <c r="J168">
        <f>IF('Form Responses 1'!O168="2 x 10^-2",1,0)</f>
        <v>0</v>
      </c>
      <c r="K168">
        <f>IF('Form Responses 1'!P168="16 cm",1,0)</f>
        <v>1</v>
      </c>
      <c r="L168">
        <f>IF('Form Responses 1'!Q168="10 N/m",1,0)</f>
        <v>0</v>
      </c>
      <c r="M168" s="10">
        <v>0</v>
      </c>
      <c r="N168">
        <f>IF('Form Responses 1'!S168="Tekanan titik A, B dan C sama besar",1,0)</f>
        <v>1</v>
      </c>
      <c r="O168">
        <f>IF('Form Responses 1'!T168="900 kg/m^3",1,0)</f>
        <v>1</v>
      </c>
      <c r="P168">
        <f>IF('Form Responses 1'!U168="2400 kg",1,0)</f>
        <v>1</v>
      </c>
      <c r="Q168">
        <f>IF('Form Responses 1'!V168="10 cm^3",1,0)</f>
        <v>0</v>
      </c>
      <c r="R168">
        <f>IF('Form Responses 1'!W168="0,2 √2  N/m",1,0)</f>
        <v>0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0</v>
      </c>
      <c r="Z168">
        <v>1</v>
      </c>
      <c r="AA168">
        <v>1</v>
      </c>
      <c r="AB168" s="3">
        <v>20</v>
      </c>
      <c r="AC168" s="1">
        <v>10</v>
      </c>
      <c r="AD168">
        <f t="shared" si="2"/>
        <v>70</v>
      </c>
    </row>
    <row r="169" spans="1:30">
      <c r="A169" s="2">
        <v>44893.369830219905</v>
      </c>
      <c r="B169" s="7" t="s">
        <v>314</v>
      </c>
      <c r="C169">
        <f>IF('Form Responses 1'!H169="50 Nm berlawanan arah jarum jam",1,0)</f>
        <v>1</v>
      </c>
      <c r="D169">
        <f>IF('Form Responses 1'!I169="Momen Inersia: IA &gt; IB ; Momentum Sudut: LA &gt; LB",1,0)</f>
        <v>1</v>
      </c>
      <c r="E169">
        <f>IF('Form Responses 1'!J169="0,04 Kgm^2",1,0)</f>
        <v>0</v>
      </c>
      <c r="F169">
        <f>IF('Form Responses 1'!K169="10 N",1,0)</f>
        <v>1</v>
      </c>
      <c r="G169">
        <f>IF('Form Responses 1'!L169="5 m/s",1,0)</f>
        <v>1</v>
      </c>
      <c r="H169">
        <f>IF('Form Responses 1'!M169="1,6 dari A",1,0)</f>
        <v>1</v>
      </c>
      <c r="I169">
        <f>IF('Form Responses 1'!N169="Pertambahan Panjang pegas A lebih kecil daripada pertambahan panjang pegas B",1,0)</f>
        <v>1</v>
      </c>
      <c r="J169">
        <f>IF('Form Responses 1'!O169="2 x 10^-2",1,0)</f>
        <v>0</v>
      </c>
      <c r="K169">
        <f>IF('Form Responses 1'!P169="16 cm",1,0)</f>
        <v>1</v>
      </c>
      <c r="L169">
        <f>IF('Form Responses 1'!Q169="10 N/m",1,0)</f>
        <v>1</v>
      </c>
      <c r="M169" s="10">
        <v>1</v>
      </c>
      <c r="N169">
        <f>IF('Form Responses 1'!S169="Tekanan titik A, B dan C sama besar",1,0)</f>
        <v>0</v>
      </c>
      <c r="O169">
        <f>IF('Form Responses 1'!T169="900 kg/m^3",1,0)</f>
        <v>1</v>
      </c>
      <c r="P169">
        <f>IF('Form Responses 1'!U169="2400 kg",1,0)</f>
        <v>0</v>
      </c>
      <c r="Q169">
        <f>IF('Form Responses 1'!V169="10 cm^3",1,0)</f>
        <v>0</v>
      </c>
      <c r="R169">
        <f>IF('Form Responses 1'!W169="0,2 √2  N/m",1,0)</f>
        <v>0</v>
      </c>
      <c r="S169">
        <v>1</v>
      </c>
      <c r="T169">
        <v>1</v>
      </c>
      <c r="U169">
        <v>0</v>
      </c>
      <c r="V169">
        <v>1</v>
      </c>
      <c r="W169">
        <v>1</v>
      </c>
      <c r="X169">
        <v>1</v>
      </c>
      <c r="Y169">
        <v>0</v>
      </c>
      <c r="Z169">
        <v>1</v>
      </c>
      <c r="AA169">
        <v>0</v>
      </c>
      <c r="AB169" s="3">
        <v>15</v>
      </c>
      <c r="AC169" s="1">
        <v>5</v>
      </c>
      <c r="AD169">
        <f t="shared" si="2"/>
        <v>50</v>
      </c>
    </row>
    <row r="170" spans="1:30">
      <c r="A170" s="2">
        <v>44893.369851898147</v>
      </c>
      <c r="B170" s="7" t="s">
        <v>315</v>
      </c>
      <c r="C170">
        <f>IF('Form Responses 1'!H170="50 Nm berlawanan arah jarum jam",1,0)</f>
        <v>1</v>
      </c>
      <c r="D170">
        <f>IF('Form Responses 1'!I170="Momen Inersia: IA &gt; IB ; Momentum Sudut: LA &gt; LB",1,0)</f>
        <v>0</v>
      </c>
      <c r="E170">
        <f>IF('Form Responses 1'!J170="0,04 Kgm^2",1,0)</f>
        <v>0</v>
      </c>
      <c r="F170">
        <f>IF('Form Responses 1'!K170="10 N",1,0)</f>
        <v>1</v>
      </c>
      <c r="G170">
        <f>IF('Form Responses 1'!L170="5 m/s",1,0)</f>
        <v>1</v>
      </c>
      <c r="H170">
        <f>IF('Form Responses 1'!M170="1,6 dari A",1,0)</f>
        <v>1</v>
      </c>
      <c r="I170">
        <f>IF('Form Responses 1'!N170="Pertambahan Panjang pegas A lebih kecil daripada pertambahan panjang pegas B",1,0)</f>
        <v>1</v>
      </c>
      <c r="J170">
        <f>IF('Form Responses 1'!O170="2 x 10^-2",1,0)</f>
        <v>0</v>
      </c>
      <c r="K170">
        <f>IF('Form Responses 1'!P170="16 cm",1,0)</f>
        <v>1</v>
      </c>
      <c r="L170">
        <f>IF('Form Responses 1'!Q170="10 N/m",1,0)</f>
        <v>1</v>
      </c>
      <c r="M170" s="10">
        <v>1</v>
      </c>
      <c r="N170">
        <f>IF('Form Responses 1'!S170="Tekanan titik A, B dan C sama besar",1,0)</f>
        <v>0</v>
      </c>
      <c r="O170">
        <f>IF('Form Responses 1'!T170="900 kg/m^3",1,0)</f>
        <v>0</v>
      </c>
      <c r="P170">
        <f>IF('Form Responses 1'!U170="2400 kg",1,0)</f>
        <v>0</v>
      </c>
      <c r="Q170">
        <f>IF('Form Responses 1'!V170="10 cm^3",1,0)</f>
        <v>1</v>
      </c>
      <c r="R170">
        <f>IF('Form Responses 1'!W170="0,2 √2  N/m",1,0)</f>
        <v>0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0</v>
      </c>
      <c r="Z170">
        <v>1</v>
      </c>
      <c r="AA170">
        <v>0</v>
      </c>
      <c r="AB170" s="3">
        <v>16</v>
      </c>
      <c r="AC170" s="1">
        <v>12</v>
      </c>
      <c r="AD170">
        <f t="shared" si="2"/>
        <v>60</v>
      </c>
    </row>
    <row r="171" spans="1:30">
      <c r="A171" s="2">
        <v>44893.369971770837</v>
      </c>
      <c r="B171" s="7" t="s">
        <v>315</v>
      </c>
      <c r="C171">
        <f>IF('Form Responses 1'!H171="50 Nm berlawanan arah jarum jam",1,0)</f>
        <v>0</v>
      </c>
      <c r="D171">
        <f>IF('Form Responses 1'!I171="Momen Inersia: IA &gt; IB ; Momentum Sudut: LA &gt; LB",1,0)</f>
        <v>1</v>
      </c>
      <c r="E171">
        <f>IF('Form Responses 1'!J171="0,04 Kgm^2",1,0)</f>
        <v>0</v>
      </c>
      <c r="F171">
        <f>IF('Form Responses 1'!K171="10 N",1,0)</f>
        <v>1</v>
      </c>
      <c r="G171">
        <f>IF('Form Responses 1'!L171="5 m/s",1,0)</f>
        <v>0</v>
      </c>
      <c r="H171">
        <f>IF('Form Responses 1'!M171="1,6 dari A",1,0)</f>
        <v>1</v>
      </c>
      <c r="I171">
        <f>IF('Form Responses 1'!N171="Pertambahan Panjang pegas A lebih kecil daripada pertambahan panjang pegas B",1,0)</f>
        <v>1</v>
      </c>
      <c r="J171">
        <f>IF('Form Responses 1'!O171="2 x 10^-2",1,0)</f>
        <v>0</v>
      </c>
      <c r="K171">
        <f>IF('Form Responses 1'!P171="16 cm",1,0)</f>
        <v>1</v>
      </c>
      <c r="L171">
        <f>IF('Form Responses 1'!Q171="10 N/m",1,0)</f>
        <v>1</v>
      </c>
      <c r="M171" s="10">
        <v>1</v>
      </c>
      <c r="N171">
        <f>IF('Form Responses 1'!S171="Tekanan titik A, B dan C sama besar",1,0)</f>
        <v>1</v>
      </c>
      <c r="O171">
        <f>IF('Form Responses 1'!T171="900 kg/m^3",1,0)</f>
        <v>1</v>
      </c>
      <c r="P171">
        <f>IF('Form Responses 1'!U171="2400 kg",1,0)</f>
        <v>0</v>
      </c>
      <c r="Q171">
        <f>IF('Form Responses 1'!V171="10 cm^3",1,0)</f>
        <v>0</v>
      </c>
      <c r="R171">
        <f>IF('Form Responses 1'!W171="0,2 √2  N/m",1,0)</f>
        <v>0</v>
      </c>
      <c r="S171">
        <v>1</v>
      </c>
      <c r="T171">
        <v>1</v>
      </c>
      <c r="U171">
        <v>0</v>
      </c>
      <c r="V171">
        <v>1</v>
      </c>
      <c r="W171">
        <v>1</v>
      </c>
      <c r="X171">
        <v>1</v>
      </c>
      <c r="Y171">
        <v>0</v>
      </c>
      <c r="Z171">
        <v>1</v>
      </c>
      <c r="AA171">
        <v>0</v>
      </c>
      <c r="AB171" s="3">
        <v>16</v>
      </c>
      <c r="AC171" s="1">
        <v>15</v>
      </c>
      <c r="AD171">
        <f t="shared" si="2"/>
        <v>63</v>
      </c>
    </row>
    <row r="172" spans="1:30">
      <c r="A172" s="2">
        <v>44893.369986527774</v>
      </c>
      <c r="B172" s="7" t="s">
        <v>315</v>
      </c>
      <c r="C172">
        <f>IF('Form Responses 1'!H172="50 Nm berlawanan arah jarum jam",1,0)</f>
        <v>1</v>
      </c>
      <c r="D172">
        <f>IF('Form Responses 1'!I172="Momen Inersia: IA &gt; IB ; Momentum Sudut: LA &gt; LB",1,0)</f>
        <v>0</v>
      </c>
      <c r="E172">
        <f>IF('Form Responses 1'!J172="0,04 Kgm^2",1,0)</f>
        <v>0</v>
      </c>
      <c r="F172">
        <f>IF('Form Responses 1'!K172="10 N",1,0)</f>
        <v>1</v>
      </c>
      <c r="G172">
        <f>IF('Form Responses 1'!L172="5 m/s",1,0)</f>
        <v>0</v>
      </c>
      <c r="H172">
        <f>IF('Form Responses 1'!M172="1,6 dari A",1,0)</f>
        <v>1</v>
      </c>
      <c r="I172">
        <f>IF('Form Responses 1'!N172="Pertambahan Panjang pegas A lebih kecil daripada pertambahan panjang pegas B",1,0)</f>
        <v>1</v>
      </c>
      <c r="J172">
        <f>IF('Form Responses 1'!O172="2 x 10^-2",1,0)</f>
        <v>0</v>
      </c>
      <c r="K172">
        <f>IF('Form Responses 1'!P172="16 cm",1,0)</f>
        <v>1</v>
      </c>
      <c r="L172">
        <f>IF('Form Responses 1'!Q172="10 N/m",1,0)</f>
        <v>1</v>
      </c>
      <c r="M172" s="10">
        <v>0</v>
      </c>
      <c r="N172">
        <f>IF('Form Responses 1'!S172="Tekanan titik A, B dan C sama besar",1,0)</f>
        <v>0</v>
      </c>
      <c r="O172">
        <f>IF('Form Responses 1'!T172="900 kg/m^3",1,0)</f>
        <v>1</v>
      </c>
      <c r="P172">
        <f>IF('Form Responses 1'!U172="2400 kg",1,0)</f>
        <v>0</v>
      </c>
      <c r="Q172">
        <f>IF('Form Responses 1'!V172="10 cm^3",1,0)</f>
        <v>0</v>
      </c>
      <c r="R172">
        <f>IF('Form Responses 1'!W172="0,2 √2  N/m",1,0)</f>
        <v>0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0</v>
      </c>
      <c r="Z172">
        <v>1</v>
      </c>
      <c r="AA172">
        <v>1</v>
      </c>
      <c r="AB172" s="3">
        <v>15</v>
      </c>
      <c r="AC172" s="1">
        <v>13</v>
      </c>
      <c r="AD172">
        <f t="shared" si="2"/>
        <v>58</v>
      </c>
    </row>
    <row r="173" spans="1:30">
      <c r="A173" s="2">
        <v>44893.370618668981</v>
      </c>
      <c r="B173" s="7" t="s">
        <v>315</v>
      </c>
      <c r="C173">
        <f>IF('Form Responses 1'!H173="50 Nm berlawanan arah jarum jam",1,0)</f>
        <v>1</v>
      </c>
      <c r="D173">
        <f>IF('Form Responses 1'!I173="Momen Inersia: IA &gt; IB ; Momentum Sudut: LA &gt; LB",1,0)</f>
        <v>0</v>
      </c>
      <c r="E173">
        <f>IF('Form Responses 1'!J173="0,04 Kgm^2",1,0)</f>
        <v>1</v>
      </c>
      <c r="F173">
        <f>IF('Form Responses 1'!K173="10 N",1,0)</f>
        <v>1</v>
      </c>
      <c r="G173">
        <f>IF('Form Responses 1'!L173="5 m/s",1,0)</f>
        <v>1</v>
      </c>
      <c r="H173">
        <f>IF('Form Responses 1'!M173="1,6 dari A",1,0)</f>
        <v>1</v>
      </c>
      <c r="I173">
        <f>IF('Form Responses 1'!N173="Pertambahan Panjang pegas A lebih kecil daripada pertambahan panjang pegas B",1,0)</f>
        <v>1</v>
      </c>
      <c r="J173">
        <f>IF('Form Responses 1'!O173="2 x 10^-2",1,0)</f>
        <v>0</v>
      </c>
      <c r="K173">
        <f>IF('Form Responses 1'!P173="16 cm",1,0)</f>
        <v>1</v>
      </c>
      <c r="L173">
        <f>IF('Form Responses 1'!Q173="10 N/m",1,0)</f>
        <v>1</v>
      </c>
      <c r="M173" s="10">
        <v>0</v>
      </c>
      <c r="N173">
        <f>IF('Form Responses 1'!S173="Tekanan titik A, B dan C sama besar",1,0)</f>
        <v>1</v>
      </c>
      <c r="O173">
        <f>IF('Form Responses 1'!T173="900 kg/m^3",1,0)</f>
        <v>1</v>
      </c>
      <c r="P173">
        <f>IF('Form Responses 1'!U173="2400 kg",1,0)</f>
        <v>0</v>
      </c>
      <c r="Q173">
        <f>IF('Form Responses 1'!V173="10 cm^3",1,0)</f>
        <v>1</v>
      </c>
      <c r="R173">
        <f>IF('Form Responses 1'!W173="0,2 √2  N/m",1,0)</f>
        <v>0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0</v>
      </c>
      <c r="Z173">
        <v>1</v>
      </c>
      <c r="AA173">
        <v>0</v>
      </c>
      <c r="AB173" s="3">
        <v>18</v>
      </c>
      <c r="AC173" s="1">
        <v>11</v>
      </c>
      <c r="AD173">
        <f t="shared" si="2"/>
        <v>65</v>
      </c>
    </row>
    <row r="174" spans="1:30">
      <c r="A174" s="2">
        <v>44893.371221215275</v>
      </c>
      <c r="B174" s="7" t="s">
        <v>315</v>
      </c>
      <c r="C174">
        <f>IF('Form Responses 1'!H174="50 Nm berlawanan arah jarum jam",1,0)</f>
        <v>0</v>
      </c>
      <c r="D174">
        <f>IF('Form Responses 1'!I174="Momen Inersia: IA &gt; IB ; Momentum Sudut: LA &gt; LB",1,0)</f>
        <v>0</v>
      </c>
      <c r="E174">
        <f>IF('Form Responses 1'!J174="0,04 Kgm^2",1,0)</f>
        <v>0</v>
      </c>
      <c r="F174">
        <f>IF('Form Responses 1'!K174="10 N",1,0)</f>
        <v>0</v>
      </c>
      <c r="G174">
        <f>IF('Form Responses 1'!L174="5 m/s",1,0)</f>
        <v>0</v>
      </c>
      <c r="H174">
        <f>IF('Form Responses 1'!M174="1,6 dari A",1,0)</f>
        <v>1</v>
      </c>
      <c r="I174">
        <f>IF('Form Responses 1'!N174="Pertambahan Panjang pegas A lebih kecil daripada pertambahan panjang pegas B",1,0)</f>
        <v>0</v>
      </c>
      <c r="J174">
        <f>IF('Form Responses 1'!O174="2 x 10^-2",1,0)</f>
        <v>0</v>
      </c>
      <c r="K174">
        <f>IF('Form Responses 1'!P174="16 cm",1,0)</f>
        <v>0</v>
      </c>
      <c r="L174">
        <f>IF('Form Responses 1'!Q174="10 N/m",1,0)</f>
        <v>0</v>
      </c>
      <c r="M174" s="10">
        <v>0</v>
      </c>
      <c r="N174">
        <f>IF('Form Responses 1'!S174="Tekanan titik A, B dan C sama besar",1,0)</f>
        <v>0</v>
      </c>
      <c r="O174">
        <f>IF('Form Responses 1'!T174="900 kg/m^3",1,0)</f>
        <v>0</v>
      </c>
      <c r="P174">
        <f>IF('Form Responses 1'!U174="2400 kg",1,0)</f>
        <v>1</v>
      </c>
      <c r="Q174">
        <f>IF('Form Responses 1'!V174="10 cm^3",1,0)</f>
        <v>0</v>
      </c>
      <c r="R174">
        <f>IF('Form Responses 1'!W174="0,2 √2  N/m",1,0)</f>
        <v>0</v>
      </c>
      <c r="S174">
        <v>0</v>
      </c>
      <c r="T174">
        <v>1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1</v>
      </c>
      <c r="AB174" s="3">
        <v>8</v>
      </c>
      <c r="AC174" s="1">
        <v>9</v>
      </c>
      <c r="AD174">
        <f t="shared" si="2"/>
        <v>33</v>
      </c>
    </row>
    <row r="175" spans="1:30">
      <c r="A175" s="2">
        <v>44893.371374502312</v>
      </c>
      <c r="B175" s="7" t="s">
        <v>315</v>
      </c>
      <c r="C175">
        <f>IF('Form Responses 1'!H175="50 Nm berlawanan arah jarum jam",1,0)</f>
        <v>1</v>
      </c>
      <c r="D175">
        <f>IF('Form Responses 1'!I175="Momen Inersia: IA &gt; IB ; Momentum Sudut: LA &gt; LB",1,0)</f>
        <v>0</v>
      </c>
      <c r="E175">
        <f>IF('Form Responses 1'!J175="0,04 Kgm^2",1,0)</f>
        <v>1</v>
      </c>
      <c r="F175">
        <f>IF('Form Responses 1'!K175="10 N",1,0)</f>
        <v>1</v>
      </c>
      <c r="G175">
        <f>IF('Form Responses 1'!L175="5 m/s",1,0)</f>
        <v>1</v>
      </c>
      <c r="H175">
        <f>IF('Form Responses 1'!M175="1,6 dari A",1,0)</f>
        <v>1</v>
      </c>
      <c r="I175">
        <f>IF('Form Responses 1'!N175="Pertambahan Panjang pegas A lebih kecil daripada pertambahan panjang pegas B",1,0)</f>
        <v>1</v>
      </c>
      <c r="J175">
        <f>IF('Form Responses 1'!O175="2 x 10^-2",1,0)</f>
        <v>0</v>
      </c>
      <c r="K175">
        <f>IF('Form Responses 1'!P175="16 cm",1,0)</f>
        <v>1</v>
      </c>
      <c r="L175">
        <f>IF('Form Responses 1'!Q175="10 N/m",1,0)</f>
        <v>0</v>
      </c>
      <c r="M175" s="10">
        <v>1</v>
      </c>
      <c r="N175">
        <f>IF('Form Responses 1'!S175="Tekanan titik A, B dan C sama besar",1,0)</f>
        <v>0</v>
      </c>
      <c r="O175">
        <f>IF('Form Responses 1'!T175="900 kg/m^3",1,0)</f>
        <v>1</v>
      </c>
      <c r="P175">
        <f>IF('Form Responses 1'!U175="2400 kg",1,0)</f>
        <v>1</v>
      </c>
      <c r="Q175">
        <f>IF('Form Responses 1'!V175="10 cm^3",1,0)</f>
        <v>0</v>
      </c>
      <c r="R175">
        <f>IF('Form Responses 1'!W175="0,2 √2  N/m",1,0)</f>
        <v>0</v>
      </c>
      <c r="S175">
        <v>1</v>
      </c>
      <c r="T175">
        <v>0</v>
      </c>
      <c r="U175">
        <v>1</v>
      </c>
      <c r="V175">
        <v>1</v>
      </c>
      <c r="W175">
        <v>1</v>
      </c>
      <c r="X175">
        <v>1</v>
      </c>
      <c r="Y175">
        <v>0</v>
      </c>
      <c r="Z175">
        <v>1</v>
      </c>
      <c r="AA175">
        <v>1</v>
      </c>
      <c r="AB175" s="3">
        <v>18</v>
      </c>
      <c r="AC175" s="1">
        <v>8</v>
      </c>
      <c r="AD175">
        <f t="shared" si="2"/>
        <v>62</v>
      </c>
    </row>
    <row r="176" spans="1:30">
      <c r="A176" s="2">
        <v>44893.371850706018</v>
      </c>
      <c r="B176" s="7" t="s">
        <v>315</v>
      </c>
      <c r="C176">
        <f>IF('Form Responses 1'!H176="50 Nm berlawanan arah jarum jam",1,0)</f>
        <v>1</v>
      </c>
      <c r="D176">
        <f>IF('Form Responses 1'!I176="Momen Inersia: IA &gt; IB ; Momentum Sudut: LA &gt; LB",1,0)</f>
        <v>0</v>
      </c>
      <c r="E176">
        <f>IF('Form Responses 1'!J176="0,04 Kgm^2",1,0)</f>
        <v>0</v>
      </c>
      <c r="F176">
        <f>IF('Form Responses 1'!K176="10 N",1,0)</f>
        <v>0</v>
      </c>
      <c r="G176">
        <f>IF('Form Responses 1'!L176="5 m/s",1,0)</f>
        <v>0</v>
      </c>
      <c r="H176">
        <f>IF('Form Responses 1'!M176="1,6 dari A",1,0)</f>
        <v>1</v>
      </c>
      <c r="I176">
        <f>IF('Form Responses 1'!N176="Pertambahan Panjang pegas A lebih kecil daripada pertambahan panjang pegas B",1,0)</f>
        <v>1</v>
      </c>
      <c r="J176">
        <f>IF('Form Responses 1'!O176="2 x 10^-2",1,0)</f>
        <v>0</v>
      </c>
      <c r="K176">
        <f>IF('Form Responses 1'!P176="16 cm",1,0)</f>
        <v>1</v>
      </c>
      <c r="L176">
        <f>IF('Form Responses 1'!Q176="10 N/m",1,0)</f>
        <v>0</v>
      </c>
      <c r="M176" s="10">
        <v>1</v>
      </c>
      <c r="N176">
        <f>IF('Form Responses 1'!S176="Tekanan titik A, B dan C sama besar",1,0)</f>
        <v>0</v>
      </c>
      <c r="O176">
        <f>IF('Form Responses 1'!T176="900 kg/m^3",1,0)</f>
        <v>1</v>
      </c>
      <c r="P176">
        <f>IF('Form Responses 1'!U176="2400 kg",1,0)</f>
        <v>0</v>
      </c>
      <c r="Q176">
        <f>IF('Form Responses 1'!V176="10 cm^3",1,0)</f>
        <v>0</v>
      </c>
      <c r="R176">
        <f>IF('Form Responses 1'!W176="0,2 √2  N/m",1,0)</f>
        <v>0</v>
      </c>
      <c r="S176">
        <v>1</v>
      </c>
      <c r="T176">
        <v>0</v>
      </c>
      <c r="U176">
        <v>1</v>
      </c>
      <c r="V176">
        <v>0</v>
      </c>
      <c r="W176">
        <v>1</v>
      </c>
      <c r="X176">
        <v>1</v>
      </c>
      <c r="Y176">
        <v>0</v>
      </c>
      <c r="Z176">
        <v>1</v>
      </c>
      <c r="AA176">
        <v>0</v>
      </c>
      <c r="AB176" s="3">
        <v>10</v>
      </c>
      <c r="AC176" s="1">
        <v>7</v>
      </c>
      <c r="AD176">
        <f t="shared" si="2"/>
        <v>37</v>
      </c>
    </row>
    <row r="177" spans="1:30">
      <c r="A177" s="2">
        <v>44893.373236018517</v>
      </c>
      <c r="B177" s="7" t="s">
        <v>315</v>
      </c>
      <c r="C177">
        <f>IF('Form Responses 1'!H177="50 Nm berlawanan arah jarum jam",1,0)</f>
        <v>1</v>
      </c>
      <c r="D177">
        <f>IF('Form Responses 1'!I177="Momen Inersia: IA &gt; IB ; Momentum Sudut: LA &gt; LB",1,0)</f>
        <v>0</v>
      </c>
      <c r="E177">
        <f>IF('Form Responses 1'!J177="0,04 Kgm^2",1,0)</f>
        <v>0</v>
      </c>
      <c r="F177">
        <f>IF('Form Responses 1'!K177="10 N",1,0)</f>
        <v>1</v>
      </c>
      <c r="G177">
        <f>IF('Form Responses 1'!L177="5 m/s",1,0)</f>
        <v>1</v>
      </c>
      <c r="H177">
        <f>IF('Form Responses 1'!M177="1,6 dari A",1,0)</f>
        <v>1</v>
      </c>
      <c r="I177">
        <f>IF('Form Responses 1'!N177="Pertambahan Panjang pegas A lebih kecil daripada pertambahan panjang pegas B",1,0)</f>
        <v>0</v>
      </c>
      <c r="J177">
        <f>IF('Form Responses 1'!O177="2 x 10^-2",1,0)</f>
        <v>0</v>
      </c>
      <c r="K177">
        <f>IF('Form Responses 1'!P177="16 cm",1,0)</f>
        <v>1</v>
      </c>
      <c r="L177">
        <f>IF('Form Responses 1'!Q177="10 N/m",1,0)</f>
        <v>1</v>
      </c>
      <c r="M177" s="10">
        <v>1</v>
      </c>
      <c r="N177">
        <f>IF('Form Responses 1'!S177="Tekanan titik A, B dan C sama besar",1,0)</f>
        <v>0</v>
      </c>
      <c r="O177">
        <f>IF('Form Responses 1'!T177="900 kg/m^3",1,0)</f>
        <v>1</v>
      </c>
      <c r="P177">
        <f>IF('Form Responses 1'!U177="2400 kg",1,0)</f>
        <v>0</v>
      </c>
      <c r="Q177">
        <f>IF('Form Responses 1'!V177="10 cm^3",1,0)</f>
        <v>1</v>
      </c>
      <c r="R177">
        <f>IF('Form Responses 1'!W177="0,2 √2  N/m",1,0)</f>
        <v>0</v>
      </c>
      <c r="S177">
        <v>1</v>
      </c>
      <c r="T177">
        <v>1</v>
      </c>
      <c r="U177">
        <v>1</v>
      </c>
      <c r="V177">
        <v>1</v>
      </c>
      <c r="W177">
        <v>0</v>
      </c>
      <c r="X177">
        <v>1</v>
      </c>
      <c r="Y177">
        <v>0</v>
      </c>
      <c r="Z177">
        <v>1</v>
      </c>
      <c r="AA177">
        <v>0</v>
      </c>
      <c r="AB177" s="3">
        <v>14</v>
      </c>
      <c r="AC177" s="1">
        <v>5</v>
      </c>
      <c r="AD177">
        <f t="shared" si="2"/>
        <v>47</v>
      </c>
    </row>
    <row r="178" spans="1:30">
      <c r="A178" s="2">
        <v>44893.377370347225</v>
      </c>
      <c r="B178" s="7" t="s">
        <v>314</v>
      </c>
      <c r="C178">
        <f>IF('Form Responses 1'!H178="50 Nm berlawanan arah jarum jam",1,0)</f>
        <v>0</v>
      </c>
      <c r="D178">
        <f>IF('Form Responses 1'!I178="Momen Inersia: IA &gt; IB ; Momentum Sudut: LA &gt; LB",1,0)</f>
        <v>1</v>
      </c>
      <c r="E178">
        <f>IF('Form Responses 1'!J178="0,04 Kgm^2",1,0)</f>
        <v>1</v>
      </c>
      <c r="F178">
        <f>IF('Form Responses 1'!K178="10 N",1,0)</f>
        <v>1</v>
      </c>
      <c r="G178">
        <f>IF('Form Responses 1'!L178="5 m/s",1,0)</f>
        <v>0</v>
      </c>
      <c r="H178">
        <f>IF('Form Responses 1'!M178="1,6 dari A",1,0)</f>
        <v>1</v>
      </c>
      <c r="I178">
        <f>IF('Form Responses 1'!N178="Pertambahan Panjang pegas A lebih kecil daripada pertambahan panjang pegas B",1,0)</f>
        <v>1</v>
      </c>
      <c r="J178">
        <f>IF('Form Responses 1'!O178="2 x 10^-2",1,0)</f>
        <v>0</v>
      </c>
      <c r="K178">
        <f>IF('Form Responses 1'!P178="16 cm",1,0)</f>
        <v>1</v>
      </c>
      <c r="L178">
        <f>IF('Form Responses 1'!Q178="10 N/m",1,0)</f>
        <v>1</v>
      </c>
      <c r="M178" s="10">
        <v>1</v>
      </c>
      <c r="N178">
        <f>IF('Form Responses 1'!S178="Tekanan titik A, B dan C sama besar",1,0)</f>
        <v>0</v>
      </c>
      <c r="O178">
        <f>IF('Form Responses 1'!T178="900 kg/m^3",1,0)</f>
        <v>1</v>
      </c>
      <c r="P178">
        <f>IF('Form Responses 1'!U178="2400 kg",1,0)</f>
        <v>0</v>
      </c>
      <c r="Q178">
        <f>IF('Form Responses 1'!V178="10 cm^3",1,0)</f>
        <v>0</v>
      </c>
      <c r="R178">
        <f>IF('Form Responses 1'!W178="0,2 √2  N/m",1,0)</f>
        <v>0</v>
      </c>
      <c r="S178">
        <v>1</v>
      </c>
      <c r="T178">
        <v>1</v>
      </c>
      <c r="U178">
        <v>0</v>
      </c>
      <c r="V178">
        <v>1</v>
      </c>
      <c r="W178">
        <v>0</v>
      </c>
      <c r="X178">
        <v>1</v>
      </c>
      <c r="Y178">
        <v>0</v>
      </c>
      <c r="Z178">
        <v>0</v>
      </c>
      <c r="AA178">
        <v>0</v>
      </c>
      <c r="AB178" s="3">
        <v>13</v>
      </c>
      <c r="AC178" s="1">
        <v>9.5</v>
      </c>
      <c r="AD178">
        <f t="shared" si="2"/>
        <v>48.5</v>
      </c>
    </row>
    <row r="179" spans="1:30">
      <c r="A179" s="2">
        <v>44893.380850150468</v>
      </c>
      <c r="B179" s="7" t="s">
        <v>315</v>
      </c>
      <c r="C179">
        <f>IF('Form Responses 1'!H179="50 Nm berlawanan arah jarum jam",1,0)</f>
        <v>1</v>
      </c>
      <c r="D179">
        <f>IF('Form Responses 1'!I179="Momen Inersia: IA &gt; IB ; Momentum Sudut: LA &gt; LB",1,0)</f>
        <v>1</v>
      </c>
      <c r="E179">
        <f>IF('Form Responses 1'!J179="0,04 Kgm^2",1,0)</f>
        <v>0</v>
      </c>
      <c r="F179">
        <f>IF('Form Responses 1'!K179="10 N",1,0)</f>
        <v>1</v>
      </c>
      <c r="G179">
        <f>IF('Form Responses 1'!L179="5 m/s",1,0)</f>
        <v>0</v>
      </c>
      <c r="H179">
        <f>IF('Form Responses 1'!M179="1,6 dari A",1,0)</f>
        <v>1</v>
      </c>
      <c r="I179">
        <f>IF('Form Responses 1'!N179="Pertambahan Panjang pegas A lebih kecil daripada pertambahan panjang pegas B",1,0)</f>
        <v>0</v>
      </c>
      <c r="J179">
        <f>IF('Form Responses 1'!O179="2 x 10^-2",1,0)</f>
        <v>0</v>
      </c>
      <c r="K179">
        <f>IF('Form Responses 1'!P179="16 cm",1,0)</f>
        <v>1</v>
      </c>
      <c r="L179">
        <f>IF('Form Responses 1'!Q179="10 N/m",1,0)</f>
        <v>1</v>
      </c>
      <c r="M179" s="10">
        <v>1</v>
      </c>
      <c r="N179">
        <f>IF('Form Responses 1'!S179="Tekanan titik A, B dan C sama besar",1,0)</f>
        <v>0</v>
      </c>
      <c r="O179">
        <f>IF('Form Responses 1'!T179="900 kg/m^3",1,0)</f>
        <v>1</v>
      </c>
      <c r="P179">
        <f>IF('Form Responses 1'!U179="2400 kg",1,0)</f>
        <v>0</v>
      </c>
      <c r="Q179">
        <f>IF('Form Responses 1'!V179="10 cm^3",1,0)</f>
        <v>0</v>
      </c>
      <c r="R179">
        <f>IF('Form Responses 1'!W179="0,2 √2  N/m",1,0)</f>
        <v>0</v>
      </c>
      <c r="S179">
        <v>0</v>
      </c>
      <c r="T179">
        <v>0</v>
      </c>
      <c r="U179">
        <v>1</v>
      </c>
      <c r="V179">
        <v>0</v>
      </c>
      <c r="W179">
        <v>1</v>
      </c>
      <c r="X179">
        <v>0</v>
      </c>
      <c r="Y179">
        <v>0</v>
      </c>
      <c r="Z179">
        <v>0</v>
      </c>
      <c r="AA179">
        <v>0</v>
      </c>
      <c r="AB179" s="3">
        <v>9</v>
      </c>
      <c r="AC179" s="1">
        <v>0</v>
      </c>
      <c r="AD179">
        <f t="shared" si="2"/>
        <v>27</v>
      </c>
    </row>
    <row r="180" spans="1:30">
      <c r="A180" s="2">
        <v>44893.390645798616</v>
      </c>
      <c r="B180" s="7" t="s">
        <v>315</v>
      </c>
      <c r="C180">
        <f>IF('Form Responses 1'!H180="50 Nm berlawanan arah jarum jam",1,0)</f>
        <v>1</v>
      </c>
      <c r="D180">
        <f>IF('Form Responses 1'!I180="Momen Inersia: IA &gt; IB ; Momentum Sudut: LA &gt; LB",1,0)</f>
        <v>0</v>
      </c>
      <c r="E180">
        <f>IF('Form Responses 1'!J180="0,04 Kgm^2",1,0)</f>
        <v>1</v>
      </c>
      <c r="F180">
        <f>IF('Form Responses 1'!K180="10 N",1,0)</f>
        <v>1</v>
      </c>
      <c r="G180">
        <f>IF('Form Responses 1'!L180="5 m/s",1,0)</f>
        <v>1</v>
      </c>
      <c r="H180">
        <f>IF('Form Responses 1'!M180="1,6 dari A",1,0)</f>
        <v>1</v>
      </c>
      <c r="I180">
        <f>IF('Form Responses 1'!N180="Pertambahan Panjang pegas A lebih kecil daripada pertambahan panjang pegas B",1,0)</f>
        <v>1</v>
      </c>
      <c r="J180">
        <f>IF('Form Responses 1'!O180="2 x 10^-2",1,0)</f>
        <v>0</v>
      </c>
      <c r="K180">
        <f>IF('Form Responses 1'!P180="16 cm",1,0)</f>
        <v>1</v>
      </c>
      <c r="L180">
        <f>IF('Form Responses 1'!Q180="10 N/m",1,0)</f>
        <v>1</v>
      </c>
      <c r="M180" s="10">
        <v>1</v>
      </c>
      <c r="N180">
        <f>IF('Form Responses 1'!S180="Tekanan titik A, B dan C sama besar",1,0)</f>
        <v>1</v>
      </c>
      <c r="O180">
        <f>IF('Form Responses 1'!T180="900 kg/m^3",1,0)</f>
        <v>1</v>
      </c>
      <c r="P180">
        <f>IF('Form Responses 1'!U180="2400 kg",1,0)</f>
        <v>1</v>
      </c>
      <c r="Q180">
        <f>IF('Form Responses 1'!V180="10 cm^3",1,0)</f>
        <v>0</v>
      </c>
      <c r="R180">
        <f>IF('Form Responses 1'!W180="0,2 √2  N/m",1,0)</f>
        <v>0</v>
      </c>
      <c r="S180">
        <v>0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0</v>
      </c>
      <c r="Z180">
        <v>1</v>
      </c>
      <c r="AA180">
        <v>1</v>
      </c>
      <c r="AB180" s="3">
        <v>19</v>
      </c>
      <c r="AC180" s="1">
        <v>17</v>
      </c>
      <c r="AD180">
        <f t="shared" si="2"/>
        <v>74</v>
      </c>
    </row>
    <row r="181" spans="1:30">
      <c r="A181" s="2">
        <v>44893.391353611107</v>
      </c>
      <c r="B181" s="7" t="s">
        <v>315</v>
      </c>
      <c r="C181">
        <f>IF('Form Responses 1'!H181="50 Nm berlawanan arah jarum jam",1,0)</f>
        <v>1</v>
      </c>
      <c r="D181">
        <f>IF('Form Responses 1'!I181="Momen Inersia: IA &gt; IB ; Momentum Sudut: LA &gt; LB",1,0)</f>
        <v>0</v>
      </c>
      <c r="E181">
        <f>IF('Form Responses 1'!J181="0,04 Kgm^2",1,0)</f>
        <v>1</v>
      </c>
      <c r="F181">
        <f>IF('Form Responses 1'!K181="10 N",1,0)</f>
        <v>1</v>
      </c>
      <c r="G181">
        <f>IF('Form Responses 1'!L181="5 m/s",1,0)</f>
        <v>1</v>
      </c>
      <c r="H181">
        <f>IF('Form Responses 1'!M181="1,6 dari A",1,0)</f>
        <v>1</v>
      </c>
      <c r="I181">
        <f>IF('Form Responses 1'!N181="Pertambahan Panjang pegas A lebih kecil daripada pertambahan panjang pegas B",1,0)</f>
        <v>1</v>
      </c>
      <c r="J181">
        <f>IF('Form Responses 1'!O181="2 x 10^-2",1,0)</f>
        <v>0</v>
      </c>
      <c r="K181">
        <f>IF('Form Responses 1'!P181="16 cm",1,0)</f>
        <v>1</v>
      </c>
      <c r="L181">
        <f>IF('Form Responses 1'!Q181="10 N/m",1,0)</f>
        <v>1</v>
      </c>
      <c r="M181" s="10">
        <v>1</v>
      </c>
      <c r="N181">
        <f>IF('Form Responses 1'!S181="Tekanan titik A, B dan C sama besar",1,0)</f>
        <v>1</v>
      </c>
      <c r="O181">
        <f>IF('Form Responses 1'!T181="900 kg/m^3",1,0)</f>
        <v>1</v>
      </c>
      <c r="P181">
        <f>IF('Form Responses 1'!U181="2400 kg",1,0)</f>
        <v>1</v>
      </c>
      <c r="Q181">
        <f>IF('Form Responses 1'!V181="10 cm^3",1,0)</f>
        <v>0</v>
      </c>
      <c r="R181">
        <f>IF('Form Responses 1'!W181="0,2 √2  N/m",1,0)</f>
        <v>0</v>
      </c>
      <c r="S181">
        <v>0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0</v>
      </c>
      <c r="Z181">
        <v>1</v>
      </c>
      <c r="AA181">
        <v>0</v>
      </c>
      <c r="AB181" s="3">
        <v>18</v>
      </c>
      <c r="AC181" s="1">
        <v>13</v>
      </c>
      <c r="AD181">
        <f t="shared" si="2"/>
        <v>67</v>
      </c>
    </row>
    <row r="182" spans="1:30" ht="15.75">
      <c r="T182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BE181"/>
  <sheetViews>
    <sheetView workbookViewId="0">
      <pane ySplit="1" topLeftCell="A2" activePane="bottomLeft" state="frozen"/>
      <selection pane="bottomLeft" activeCell="D142" sqref="D142"/>
    </sheetView>
  </sheetViews>
  <sheetFormatPr defaultColWidth="12.5703125" defaultRowHeight="15.75" customHeight="1"/>
  <cols>
    <col min="1" max="2" width="18.85546875" customWidth="1"/>
    <col min="3" max="3" width="40.140625" customWidth="1"/>
    <col min="4" max="4" width="7.28515625" customWidth="1"/>
    <col min="5" max="5" width="10" style="13" customWidth="1"/>
    <col min="6" max="6" width="9.5703125" customWidth="1"/>
    <col min="7" max="8" width="18.85546875" customWidth="1"/>
    <col min="9" max="9" width="17.28515625" customWidth="1"/>
    <col min="10" max="18" width="18.85546875" customWidth="1"/>
    <col min="19" max="19" width="44.140625" customWidth="1"/>
    <col min="20" max="38" width="18.85546875" customWidth="1"/>
    <col min="43" max="43" width="12.5703125" style="5"/>
    <col min="55" max="55" width="12.5703125" style="5"/>
    <col min="56" max="56" width="12.5703125" customWidth="1"/>
  </cols>
  <sheetData>
    <row r="1" spans="1:57" ht="12.75">
      <c r="A1" s="1" t="s">
        <v>0</v>
      </c>
      <c r="B1" s="1" t="s">
        <v>1</v>
      </c>
      <c r="C1" s="1" t="s">
        <v>2</v>
      </c>
      <c r="D1" s="7" t="s">
        <v>312</v>
      </c>
      <c r="E1" s="11" t="s">
        <v>3</v>
      </c>
      <c r="F1" s="1" t="s">
        <v>4</v>
      </c>
      <c r="G1" s="7" t="s">
        <v>317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1">
        <v>18</v>
      </c>
      <c r="Z1" s="1">
        <v>19</v>
      </c>
      <c r="AA1" s="1">
        <v>20</v>
      </c>
      <c r="AB1" s="1">
        <v>21</v>
      </c>
      <c r="AC1" s="1">
        <v>22</v>
      </c>
      <c r="AD1" s="1">
        <v>23</v>
      </c>
      <c r="AE1" s="1">
        <v>24</v>
      </c>
      <c r="AF1" s="1">
        <v>25</v>
      </c>
      <c r="AW1" s="1">
        <v>17</v>
      </c>
      <c r="AX1" s="1">
        <v>18</v>
      </c>
      <c r="AY1" s="1">
        <v>19</v>
      </c>
      <c r="AZ1" s="1">
        <v>20</v>
      </c>
      <c r="BA1" s="1">
        <v>21</v>
      </c>
      <c r="BB1" s="1">
        <v>22</v>
      </c>
      <c r="BC1" s="1">
        <v>23</v>
      </c>
      <c r="BD1" s="1">
        <v>24</v>
      </c>
      <c r="BE1" s="1">
        <v>25</v>
      </c>
    </row>
    <row r="2" spans="1:57" ht="12.75" hidden="1">
      <c r="A2" s="2">
        <v>44893.344559062505</v>
      </c>
      <c r="B2" s="3">
        <v>6</v>
      </c>
      <c r="C2" s="1" t="s">
        <v>5</v>
      </c>
      <c r="D2" s="7" t="s">
        <v>315</v>
      </c>
      <c r="E2" s="11">
        <v>30</v>
      </c>
      <c r="F2" s="1" t="s">
        <v>6</v>
      </c>
      <c r="G2" s="1">
        <v>10</v>
      </c>
      <c r="Q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12</v>
      </c>
      <c r="X2" s="1" t="s">
        <v>13</v>
      </c>
      <c r="Y2" s="1" t="s">
        <v>14</v>
      </c>
      <c r="Z2" s="1" t="s">
        <v>15</v>
      </c>
      <c r="AA2" s="1" t="s">
        <v>16</v>
      </c>
      <c r="AB2" s="1" t="s">
        <v>17</v>
      </c>
      <c r="AC2" s="1" t="s">
        <v>18</v>
      </c>
      <c r="AE2" s="1" t="s">
        <v>19</v>
      </c>
      <c r="AF2" s="1" t="s">
        <v>20</v>
      </c>
      <c r="AW2">
        <f t="shared" ref="AW2:AW33" si="0">IF(X2="160 m/s",1,0)</f>
        <v>1</v>
      </c>
      <c r="AX2">
        <f t="shared" ref="AX2:AX33" si="1">IF(Y2="7,2 m^3",1,0)</f>
        <v>0</v>
      </c>
      <c r="AY2">
        <f t="shared" ref="AY2:AY33" si="2">IF(Z2="(2) dan (4)",1,0)</f>
        <v>0</v>
      </c>
      <c r="AZ2">
        <f t="shared" ref="AZ2:AZ33" si="3">IF(AA2="4√10 m/s",1,0)</f>
        <v>1</v>
      </c>
      <c r="BA2">
        <f t="shared" ref="BA2:BA33" si="4">IF(AB2="vA  &gt; vB dan PA &lt; PB",1,0)</f>
        <v>1</v>
      </c>
      <c r="BB2">
        <f t="shared" ref="BB2:BB33" si="5">IF(AC2="Berbanding lurus dengan luas penampang",1,0)</f>
        <v>1</v>
      </c>
      <c r="BC2" s="5">
        <f t="shared" ref="BC2:BC33" si="6">IF(AD2="180",1,0)</f>
        <v>0</v>
      </c>
      <c r="BD2">
        <f t="shared" ref="BD2:BD33" si="7">IF(AE2="9,99 x 10^-5 J",1,0)</f>
        <v>1</v>
      </c>
      <c r="BE2">
        <f t="shared" ref="BE2:BE33" si="8">IF(AF2="0,006 m",1,0)</f>
        <v>0</v>
      </c>
    </row>
    <row r="3" spans="1:57" ht="12.75" hidden="1">
      <c r="A3" s="2">
        <v>44893.352676226852</v>
      </c>
      <c r="B3" s="3">
        <v>16</v>
      </c>
      <c r="C3" s="1" t="s">
        <v>21</v>
      </c>
      <c r="D3" s="7" t="s">
        <v>315</v>
      </c>
      <c r="E3" s="11">
        <v>26</v>
      </c>
      <c r="F3" s="1" t="s">
        <v>22</v>
      </c>
      <c r="G3" s="1">
        <v>17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27</v>
      </c>
      <c r="M3" s="1" t="s">
        <v>28</v>
      </c>
      <c r="N3" s="1" t="s">
        <v>29</v>
      </c>
      <c r="O3" s="1" t="s">
        <v>30</v>
      </c>
      <c r="P3" s="1" t="s">
        <v>31</v>
      </c>
      <c r="Q3" s="1" t="s">
        <v>32</v>
      </c>
      <c r="R3" s="1">
        <v>100</v>
      </c>
      <c r="S3" s="1" t="s">
        <v>33</v>
      </c>
      <c r="T3" s="1" t="s">
        <v>9</v>
      </c>
      <c r="U3" s="1" t="s">
        <v>34</v>
      </c>
      <c r="V3" s="1" t="s">
        <v>35</v>
      </c>
      <c r="W3" s="1" t="s">
        <v>36</v>
      </c>
      <c r="X3" s="1" t="s">
        <v>37</v>
      </c>
      <c r="Y3" s="1" t="s">
        <v>38</v>
      </c>
      <c r="Z3" s="1" t="s">
        <v>39</v>
      </c>
      <c r="AA3" s="1" t="s">
        <v>16</v>
      </c>
      <c r="AB3" s="1" t="s">
        <v>17</v>
      </c>
      <c r="AC3" s="1" t="s">
        <v>40</v>
      </c>
      <c r="AD3" s="1">
        <v>160</v>
      </c>
      <c r="AE3" s="1" t="s">
        <v>19</v>
      </c>
      <c r="AF3" s="1" t="s">
        <v>41</v>
      </c>
      <c r="AW3">
        <f t="shared" si="0"/>
        <v>0</v>
      </c>
      <c r="AX3">
        <f t="shared" si="1"/>
        <v>1</v>
      </c>
      <c r="AY3">
        <f t="shared" si="2"/>
        <v>1</v>
      </c>
      <c r="AZ3">
        <f t="shared" si="3"/>
        <v>1</v>
      </c>
      <c r="BA3">
        <f t="shared" si="4"/>
        <v>1</v>
      </c>
      <c r="BB3">
        <f t="shared" si="5"/>
        <v>0</v>
      </c>
      <c r="BC3" s="5">
        <f t="shared" si="6"/>
        <v>0</v>
      </c>
      <c r="BD3">
        <f t="shared" si="7"/>
        <v>1</v>
      </c>
      <c r="BE3">
        <f t="shared" si="8"/>
        <v>1</v>
      </c>
    </row>
    <row r="4" spans="1:57" ht="12.75" hidden="1">
      <c r="A4" s="2">
        <v>44893.352918090277</v>
      </c>
      <c r="B4" s="3">
        <v>10</v>
      </c>
      <c r="C4" s="1" t="s">
        <v>42</v>
      </c>
      <c r="D4" s="7" t="s">
        <v>315</v>
      </c>
      <c r="E4" s="11">
        <v>29</v>
      </c>
      <c r="F4" s="1" t="s">
        <v>22</v>
      </c>
      <c r="G4" s="1">
        <v>10</v>
      </c>
      <c r="H4" s="1" t="s">
        <v>23</v>
      </c>
      <c r="I4" s="1" t="s">
        <v>24</v>
      </c>
      <c r="J4" s="1" t="s">
        <v>43</v>
      </c>
      <c r="K4" s="1" t="s">
        <v>26</v>
      </c>
      <c r="L4" s="1" t="s">
        <v>44</v>
      </c>
      <c r="M4" s="1" t="s">
        <v>45</v>
      </c>
      <c r="N4" s="1" t="s">
        <v>29</v>
      </c>
      <c r="O4" s="1" t="s">
        <v>46</v>
      </c>
      <c r="P4" s="1" t="s">
        <v>31</v>
      </c>
      <c r="Q4" s="1" t="s">
        <v>7</v>
      </c>
      <c r="R4" s="1">
        <v>225</v>
      </c>
      <c r="S4" s="1" t="s">
        <v>47</v>
      </c>
      <c r="T4" s="1" t="s">
        <v>9</v>
      </c>
      <c r="U4" s="1" t="s">
        <v>48</v>
      </c>
      <c r="V4" s="1" t="s">
        <v>49</v>
      </c>
      <c r="W4" s="1" t="s">
        <v>50</v>
      </c>
      <c r="X4" s="1" t="s">
        <v>13</v>
      </c>
      <c r="Y4" s="1" t="s">
        <v>38</v>
      </c>
      <c r="Z4" s="1" t="s">
        <v>39</v>
      </c>
      <c r="AA4" s="1" t="s">
        <v>16</v>
      </c>
      <c r="AB4" s="1" t="s">
        <v>17</v>
      </c>
      <c r="AC4" s="1" t="s">
        <v>18</v>
      </c>
      <c r="AD4" s="1">
        <v>220</v>
      </c>
      <c r="AE4" s="1" t="s">
        <v>51</v>
      </c>
      <c r="AF4" s="1" t="s">
        <v>41</v>
      </c>
      <c r="AW4">
        <f t="shared" si="0"/>
        <v>1</v>
      </c>
      <c r="AX4">
        <f t="shared" si="1"/>
        <v>1</v>
      </c>
      <c r="AY4">
        <f t="shared" si="2"/>
        <v>1</v>
      </c>
      <c r="AZ4">
        <f t="shared" si="3"/>
        <v>1</v>
      </c>
      <c r="BA4">
        <f t="shared" si="4"/>
        <v>1</v>
      </c>
      <c r="BB4">
        <f t="shared" si="5"/>
        <v>1</v>
      </c>
      <c r="BC4" s="5">
        <f t="shared" si="6"/>
        <v>0</v>
      </c>
      <c r="BD4">
        <f t="shared" si="7"/>
        <v>0</v>
      </c>
      <c r="BE4">
        <f t="shared" si="8"/>
        <v>1</v>
      </c>
    </row>
    <row r="5" spans="1:57" ht="12.75" hidden="1">
      <c r="A5" s="2">
        <v>44893.353161909719</v>
      </c>
      <c r="B5" s="3">
        <v>17</v>
      </c>
      <c r="C5" s="1" t="s">
        <v>52</v>
      </c>
      <c r="D5" s="7" t="s">
        <v>314</v>
      </c>
      <c r="E5" s="11">
        <v>20</v>
      </c>
      <c r="F5" s="1" t="s">
        <v>53</v>
      </c>
      <c r="G5" s="1">
        <v>10</v>
      </c>
      <c r="H5" s="1" t="s">
        <v>23</v>
      </c>
      <c r="I5" s="1" t="s">
        <v>54</v>
      </c>
      <c r="J5" s="1" t="s">
        <v>55</v>
      </c>
      <c r="K5" s="1" t="s">
        <v>26</v>
      </c>
      <c r="L5" s="1" t="s">
        <v>27</v>
      </c>
      <c r="M5" s="1" t="s">
        <v>28</v>
      </c>
      <c r="N5" s="1" t="s">
        <v>56</v>
      </c>
      <c r="O5" s="1" t="s">
        <v>57</v>
      </c>
      <c r="P5" s="1" t="s">
        <v>31</v>
      </c>
      <c r="Q5" s="1" t="s">
        <v>32</v>
      </c>
      <c r="R5" s="1">
        <v>100</v>
      </c>
      <c r="S5" s="1" t="s">
        <v>33</v>
      </c>
      <c r="T5" s="1" t="s">
        <v>9</v>
      </c>
      <c r="U5" s="1" t="s">
        <v>10</v>
      </c>
      <c r="V5" s="1" t="s">
        <v>58</v>
      </c>
      <c r="W5" s="1" t="s">
        <v>50</v>
      </c>
      <c r="X5" s="1" t="s">
        <v>37</v>
      </c>
      <c r="Y5" s="1" t="s">
        <v>38</v>
      </c>
      <c r="Z5" s="1" t="s">
        <v>39</v>
      </c>
      <c r="AA5" s="1" t="s">
        <v>16</v>
      </c>
      <c r="AB5" s="1" t="s">
        <v>17</v>
      </c>
      <c r="AC5" s="1" t="s">
        <v>18</v>
      </c>
      <c r="AD5" s="1">
        <v>160</v>
      </c>
      <c r="AE5" s="1" t="s">
        <v>19</v>
      </c>
      <c r="AF5" s="1" t="s">
        <v>41</v>
      </c>
      <c r="AW5">
        <f t="shared" si="0"/>
        <v>0</v>
      </c>
      <c r="AX5">
        <f t="shared" si="1"/>
        <v>1</v>
      </c>
      <c r="AY5">
        <f t="shared" si="2"/>
        <v>1</v>
      </c>
      <c r="AZ5">
        <f t="shared" si="3"/>
        <v>1</v>
      </c>
      <c r="BA5">
        <f t="shared" si="4"/>
        <v>1</v>
      </c>
      <c r="BB5">
        <f t="shared" si="5"/>
        <v>1</v>
      </c>
      <c r="BC5" s="5">
        <f t="shared" si="6"/>
        <v>0</v>
      </c>
      <c r="BD5">
        <f t="shared" si="7"/>
        <v>1</v>
      </c>
      <c r="BE5">
        <f t="shared" si="8"/>
        <v>1</v>
      </c>
    </row>
    <row r="6" spans="1:57" ht="12.75" hidden="1">
      <c r="A6" s="2">
        <v>44893.353450972223</v>
      </c>
      <c r="B6" s="3">
        <v>21</v>
      </c>
      <c r="C6" s="1" t="s">
        <v>59</v>
      </c>
      <c r="D6" s="7" t="s">
        <v>314</v>
      </c>
      <c r="E6" s="11">
        <v>28</v>
      </c>
      <c r="F6" s="1" t="s">
        <v>53</v>
      </c>
      <c r="G6" s="1">
        <v>13</v>
      </c>
      <c r="H6" s="1" t="s">
        <v>60</v>
      </c>
      <c r="I6" s="1" t="s">
        <v>61</v>
      </c>
      <c r="J6" s="1" t="s">
        <v>25</v>
      </c>
      <c r="K6" s="1" t="s">
        <v>62</v>
      </c>
      <c r="L6" s="1" t="s">
        <v>27</v>
      </c>
      <c r="M6" s="1" t="s">
        <v>28</v>
      </c>
      <c r="N6" s="1" t="s">
        <v>56</v>
      </c>
      <c r="O6" s="1" t="s">
        <v>30</v>
      </c>
      <c r="P6" s="1" t="s">
        <v>31</v>
      </c>
      <c r="Q6" s="1" t="s">
        <v>32</v>
      </c>
      <c r="R6" s="1">
        <v>625</v>
      </c>
      <c r="S6" s="1" t="s">
        <v>33</v>
      </c>
      <c r="T6" s="1" t="s">
        <v>9</v>
      </c>
      <c r="U6" s="1" t="s">
        <v>63</v>
      </c>
      <c r="V6" s="1" t="s">
        <v>35</v>
      </c>
      <c r="W6" s="1" t="s">
        <v>50</v>
      </c>
      <c r="X6" s="1" t="s">
        <v>13</v>
      </c>
      <c r="Y6" s="1" t="s">
        <v>38</v>
      </c>
      <c r="Z6" s="1" t="s">
        <v>39</v>
      </c>
      <c r="AA6" s="1" t="s">
        <v>16</v>
      </c>
      <c r="AB6" s="1" t="s">
        <v>17</v>
      </c>
      <c r="AC6" s="1" t="s">
        <v>18</v>
      </c>
      <c r="AD6" s="1">
        <v>160</v>
      </c>
      <c r="AE6" s="1" t="s">
        <v>19</v>
      </c>
      <c r="AF6" s="1" t="s">
        <v>41</v>
      </c>
      <c r="AW6">
        <f t="shared" si="0"/>
        <v>1</v>
      </c>
      <c r="AX6">
        <f t="shared" si="1"/>
        <v>1</v>
      </c>
      <c r="AY6">
        <f t="shared" si="2"/>
        <v>1</v>
      </c>
      <c r="AZ6">
        <f t="shared" si="3"/>
        <v>1</v>
      </c>
      <c r="BA6">
        <f t="shared" si="4"/>
        <v>1</v>
      </c>
      <c r="BB6">
        <f t="shared" si="5"/>
        <v>1</v>
      </c>
      <c r="BC6" s="5">
        <f t="shared" si="6"/>
        <v>0</v>
      </c>
      <c r="BD6">
        <f t="shared" si="7"/>
        <v>1</v>
      </c>
      <c r="BE6">
        <f t="shared" si="8"/>
        <v>1</v>
      </c>
    </row>
    <row r="7" spans="1:57" ht="12.75" hidden="1">
      <c r="A7" s="2">
        <v>44893.353608865742</v>
      </c>
      <c r="B7" s="3">
        <v>10</v>
      </c>
      <c r="C7" s="1" t="s">
        <v>64</v>
      </c>
      <c r="D7" s="7" t="s">
        <v>315</v>
      </c>
      <c r="E7" s="11">
        <v>19</v>
      </c>
      <c r="F7" s="1" t="s">
        <v>53</v>
      </c>
      <c r="G7" s="1">
        <v>7</v>
      </c>
      <c r="H7" s="1" t="s">
        <v>65</v>
      </c>
      <c r="I7" s="1" t="s">
        <v>24</v>
      </c>
      <c r="J7" s="1" t="s">
        <v>25</v>
      </c>
      <c r="K7" s="1" t="s">
        <v>62</v>
      </c>
      <c r="L7" s="1" t="s">
        <v>27</v>
      </c>
      <c r="M7" s="1" t="s">
        <v>66</v>
      </c>
      <c r="N7" s="1" t="s">
        <v>56</v>
      </c>
      <c r="O7" s="1" t="s">
        <v>67</v>
      </c>
      <c r="P7" s="1" t="s">
        <v>31</v>
      </c>
      <c r="Q7" s="1" t="s">
        <v>7</v>
      </c>
      <c r="R7" s="1">
        <v>625</v>
      </c>
      <c r="S7" s="1" t="s">
        <v>47</v>
      </c>
      <c r="T7" s="1" t="s">
        <v>9</v>
      </c>
      <c r="U7" s="1" t="s">
        <v>10</v>
      </c>
      <c r="V7" s="1" t="s">
        <v>58</v>
      </c>
      <c r="W7" s="1" t="s">
        <v>68</v>
      </c>
      <c r="X7" s="1" t="s">
        <v>37</v>
      </c>
      <c r="Y7" s="1" t="s">
        <v>69</v>
      </c>
      <c r="Z7" s="1" t="s">
        <v>70</v>
      </c>
      <c r="AA7" s="1" t="s">
        <v>71</v>
      </c>
      <c r="AB7" s="1" t="s">
        <v>17</v>
      </c>
      <c r="AC7" s="1" t="s">
        <v>40</v>
      </c>
      <c r="AD7" s="1">
        <v>140</v>
      </c>
      <c r="AE7" s="1" t="s">
        <v>19</v>
      </c>
      <c r="AF7" s="1" t="s">
        <v>20</v>
      </c>
      <c r="AW7">
        <f t="shared" si="0"/>
        <v>0</v>
      </c>
      <c r="AX7">
        <f t="shared" si="1"/>
        <v>0</v>
      </c>
      <c r="AY7">
        <f t="shared" si="2"/>
        <v>0</v>
      </c>
      <c r="AZ7">
        <f t="shared" si="3"/>
        <v>0</v>
      </c>
      <c r="BA7">
        <f t="shared" si="4"/>
        <v>1</v>
      </c>
      <c r="BB7">
        <f t="shared" si="5"/>
        <v>0</v>
      </c>
      <c r="BC7" s="5">
        <f t="shared" si="6"/>
        <v>0</v>
      </c>
      <c r="BD7">
        <f t="shared" si="7"/>
        <v>1</v>
      </c>
      <c r="BE7">
        <f t="shared" si="8"/>
        <v>0</v>
      </c>
    </row>
    <row r="8" spans="1:57" ht="12.75" hidden="1">
      <c r="A8" s="2">
        <v>44893.354845798611</v>
      </c>
      <c r="B8" s="3">
        <v>16</v>
      </c>
      <c r="C8" s="1" t="s">
        <v>72</v>
      </c>
      <c r="D8" s="7" t="s">
        <v>314</v>
      </c>
      <c r="E8" s="11">
        <v>35</v>
      </c>
      <c r="F8" s="1" t="s">
        <v>53</v>
      </c>
      <c r="G8" s="1">
        <v>10</v>
      </c>
      <c r="H8" s="1" t="s">
        <v>23</v>
      </c>
      <c r="I8" s="1" t="s">
        <v>61</v>
      </c>
      <c r="J8" s="1" t="s">
        <v>25</v>
      </c>
      <c r="K8" s="1" t="s">
        <v>62</v>
      </c>
      <c r="L8" s="1" t="s">
        <v>27</v>
      </c>
      <c r="M8" s="1" t="s">
        <v>28</v>
      </c>
      <c r="N8" s="1" t="s">
        <v>56</v>
      </c>
      <c r="O8" s="1" t="s">
        <v>30</v>
      </c>
      <c r="P8" s="1" t="s">
        <v>31</v>
      </c>
      <c r="Q8" s="1" t="s">
        <v>32</v>
      </c>
      <c r="R8" s="1">
        <v>625</v>
      </c>
      <c r="S8" s="1" t="s">
        <v>33</v>
      </c>
      <c r="T8" s="1" t="s">
        <v>9</v>
      </c>
      <c r="U8" s="1" t="s">
        <v>73</v>
      </c>
      <c r="V8" s="1" t="s">
        <v>11</v>
      </c>
      <c r="AB8" s="1" t="s">
        <v>17</v>
      </c>
      <c r="AC8" s="1" t="s">
        <v>18</v>
      </c>
      <c r="AD8" s="1">
        <v>160</v>
      </c>
      <c r="AE8" s="1" t="s">
        <v>19</v>
      </c>
      <c r="AF8" s="1" t="s">
        <v>41</v>
      </c>
      <c r="AW8">
        <f t="shared" si="0"/>
        <v>0</v>
      </c>
      <c r="AX8">
        <f t="shared" si="1"/>
        <v>0</v>
      </c>
      <c r="AY8">
        <f t="shared" si="2"/>
        <v>0</v>
      </c>
      <c r="AZ8">
        <f t="shared" si="3"/>
        <v>0</v>
      </c>
      <c r="BA8">
        <f t="shared" si="4"/>
        <v>1</v>
      </c>
      <c r="BB8">
        <f t="shared" si="5"/>
        <v>1</v>
      </c>
      <c r="BC8" s="5">
        <f t="shared" si="6"/>
        <v>0</v>
      </c>
      <c r="BD8">
        <f t="shared" si="7"/>
        <v>1</v>
      </c>
      <c r="BE8">
        <f t="shared" si="8"/>
        <v>1</v>
      </c>
    </row>
    <row r="9" spans="1:57" ht="12.75" hidden="1">
      <c r="A9" s="2">
        <v>44893.355434722223</v>
      </c>
      <c r="B9" s="3">
        <v>5</v>
      </c>
      <c r="C9" s="1" t="s">
        <v>74</v>
      </c>
      <c r="D9" s="7" t="s">
        <v>314</v>
      </c>
      <c r="E9" s="12" t="s">
        <v>75</v>
      </c>
      <c r="F9" s="1" t="s">
        <v>6</v>
      </c>
      <c r="G9" s="1">
        <v>10</v>
      </c>
      <c r="H9" s="1" t="s">
        <v>65</v>
      </c>
      <c r="I9" s="1" t="s">
        <v>61</v>
      </c>
      <c r="J9" s="1" t="s">
        <v>43</v>
      </c>
      <c r="L9" s="1" t="s">
        <v>27</v>
      </c>
      <c r="M9" s="1" t="s">
        <v>45</v>
      </c>
      <c r="N9" s="1" t="s">
        <v>29</v>
      </c>
      <c r="O9" s="1" t="s">
        <v>57</v>
      </c>
      <c r="P9" s="1" t="s">
        <v>76</v>
      </c>
      <c r="Q9" s="1" t="s">
        <v>77</v>
      </c>
      <c r="R9" s="1">
        <v>225</v>
      </c>
      <c r="S9" s="1" t="s">
        <v>33</v>
      </c>
      <c r="T9" s="1" t="s">
        <v>78</v>
      </c>
      <c r="U9" s="1" t="s">
        <v>48</v>
      </c>
      <c r="W9" s="1" t="s">
        <v>12</v>
      </c>
      <c r="X9" s="1" t="s">
        <v>37</v>
      </c>
      <c r="Y9" s="1" t="s">
        <v>69</v>
      </c>
      <c r="Z9" s="1" t="s">
        <v>15</v>
      </c>
      <c r="AA9" s="1" t="s">
        <v>16</v>
      </c>
      <c r="AB9" s="1" t="s">
        <v>79</v>
      </c>
      <c r="AC9" s="1" t="s">
        <v>80</v>
      </c>
      <c r="AD9" s="1">
        <v>220</v>
      </c>
      <c r="AE9" s="1" t="s">
        <v>51</v>
      </c>
      <c r="AF9" s="1" t="s">
        <v>81</v>
      </c>
      <c r="AW9">
        <f t="shared" si="0"/>
        <v>0</v>
      </c>
      <c r="AX9">
        <f t="shared" si="1"/>
        <v>0</v>
      </c>
      <c r="AY9">
        <f t="shared" si="2"/>
        <v>0</v>
      </c>
      <c r="AZ9">
        <f t="shared" si="3"/>
        <v>1</v>
      </c>
      <c r="BA9">
        <f t="shared" si="4"/>
        <v>0</v>
      </c>
      <c r="BB9">
        <f t="shared" si="5"/>
        <v>0</v>
      </c>
      <c r="BC9" s="5">
        <f t="shared" si="6"/>
        <v>0</v>
      </c>
      <c r="BD9">
        <f t="shared" si="7"/>
        <v>0</v>
      </c>
      <c r="BE9">
        <f t="shared" si="8"/>
        <v>0</v>
      </c>
    </row>
    <row r="10" spans="1:57" ht="12.75" hidden="1">
      <c r="A10" s="2">
        <v>44893.355965416667</v>
      </c>
      <c r="B10" s="3">
        <v>18</v>
      </c>
      <c r="C10" s="1" t="s">
        <v>82</v>
      </c>
      <c r="D10" s="7" t="s">
        <v>314</v>
      </c>
      <c r="E10" s="11">
        <v>30</v>
      </c>
      <c r="F10" s="1" t="s">
        <v>53</v>
      </c>
      <c r="G10" s="1">
        <v>14</v>
      </c>
      <c r="H10" s="1" t="s">
        <v>23</v>
      </c>
      <c r="K10" s="1" t="s">
        <v>62</v>
      </c>
      <c r="L10" s="1" t="s">
        <v>27</v>
      </c>
      <c r="N10" s="1" t="s">
        <v>56</v>
      </c>
      <c r="P10" s="1" t="s">
        <v>31</v>
      </c>
      <c r="Q10" s="1" t="s">
        <v>32</v>
      </c>
      <c r="R10" s="1">
        <v>100</v>
      </c>
      <c r="S10" s="1" t="s">
        <v>33</v>
      </c>
      <c r="T10" s="1" t="s">
        <v>9</v>
      </c>
      <c r="U10" s="1" t="s">
        <v>73</v>
      </c>
      <c r="V10" s="1" t="s">
        <v>35</v>
      </c>
      <c r="W10" s="1" t="s">
        <v>50</v>
      </c>
      <c r="X10" s="1" t="s">
        <v>83</v>
      </c>
      <c r="Y10" s="1" t="s">
        <v>84</v>
      </c>
      <c r="Z10" s="1" t="s">
        <v>39</v>
      </c>
      <c r="AA10" s="1" t="s">
        <v>16</v>
      </c>
      <c r="AB10" s="1" t="s">
        <v>17</v>
      </c>
      <c r="AC10" s="1" t="s">
        <v>18</v>
      </c>
      <c r="AD10" s="1">
        <v>160</v>
      </c>
      <c r="AE10" s="1" t="s">
        <v>19</v>
      </c>
      <c r="AF10" s="1" t="s">
        <v>41</v>
      </c>
      <c r="AW10">
        <f t="shared" si="0"/>
        <v>0</v>
      </c>
      <c r="AX10">
        <f t="shared" si="1"/>
        <v>0</v>
      </c>
      <c r="AY10">
        <f t="shared" si="2"/>
        <v>1</v>
      </c>
      <c r="AZ10">
        <f t="shared" si="3"/>
        <v>1</v>
      </c>
      <c r="BA10">
        <f t="shared" si="4"/>
        <v>1</v>
      </c>
      <c r="BB10">
        <f t="shared" si="5"/>
        <v>1</v>
      </c>
      <c r="BC10" s="5">
        <f t="shared" si="6"/>
        <v>0</v>
      </c>
      <c r="BD10">
        <f t="shared" si="7"/>
        <v>1</v>
      </c>
      <c r="BE10">
        <f t="shared" si="8"/>
        <v>1</v>
      </c>
    </row>
    <row r="11" spans="1:57" ht="12.75">
      <c r="A11" s="2">
        <v>44893.356009675925</v>
      </c>
      <c r="B11" s="3">
        <v>12</v>
      </c>
      <c r="C11" s="1" t="s">
        <v>85</v>
      </c>
      <c r="D11" s="7" t="s">
        <v>315</v>
      </c>
      <c r="E11" s="11">
        <v>24</v>
      </c>
      <c r="F11" s="1" t="s">
        <v>86</v>
      </c>
      <c r="G11" s="1">
        <v>17.5</v>
      </c>
      <c r="H11" s="1" t="s">
        <v>23</v>
      </c>
      <c r="I11" s="1" t="s">
        <v>24</v>
      </c>
      <c r="J11" s="1" t="s">
        <v>25</v>
      </c>
      <c r="K11" s="1" t="s">
        <v>62</v>
      </c>
      <c r="L11" s="1" t="s">
        <v>27</v>
      </c>
      <c r="M11" s="1" t="s">
        <v>28</v>
      </c>
      <c r="N11" s="1" t="s">
        <v>29</v>
      </c>
      <c r="O11" s="1" t="s">
        <v>30</v>
      </c>
      <c r="P11" s="1" t="s">
        <v>31</v>
      </c>
      <c r="Q11" s="1" t="s">
        <v>32</v>
      </c>
      <c r="R11" s="1">
        <v>100</v>
      </c>
      <c r="S11" s="1" t="s">
        <v>33</v>
      </c>
      <c r="T11" s="1" t="s">
        <v>9</v>
      </c>
      <c r="U11" s="1" t="s">
        <v>34</v>
      </c>
      <c r="V11" s="1" t="s">
        <v>11</v>
      </c>
      <c r="W11" s="1" t="s">
        <v>36</v>
      </c>
      <c r="X11" s="1" t="s">
        <v>13</v>
      </c>
      <c r="Y11" s="1" t="s">
        <v>69</v>
      </c>
      <c r="Z11" s="1" t="s">
        <v>15</v>
      </c>
      <c r="AA11" s="1" t="s">
        <v>87</v>
      </c>
      <c r="AB11" s="1" t="s">
        <v>17</v>
      </c>
      <c r="AC11" s="1" t="s">
        <v>88</v>
      </c>
      <c r="AD11" s="1">
        <v>140</v>
      </c>
      <c r="AE11" s="1" t="s">
        <v>19</v>
      </c>
      <c r="AF11" s="1" t="s">
        <v>20</v>
      </c>
      <c r="AW11">
        <f t="shared" si="0"/>
        <v>1</v>
      </c>
      <c r="AX11">
        <f t="shared" si="1"/>
        <v>0</v>
      </c>
      <c r="AY11">
        <f t="shared" si="2"/>
        <v>0</v>
      </c>
      <c r="AZ11">
        <f t="shared" si="3"/>
        <v>0</v>
      </c>
      <c r="BA11">
        <f t="shared" si="4"/>
        <v>1</v>
      </c>
      <c r="BB11">
        <f t="shared" si="5"/>
        <v>0</v>
      </c>
      <c r="BC11" s="5">
        <f t="shared" si="6"/>
        <v>0</v>
      </c>
      <c r="BD11">
        <f t="shared" si="7"/>
        <v>1</v>
      </c>
      <c r="BE11">
        <f t="shared" si="8"/>
        <v>0</v>
      </c>
    </row>
    <row r="12" spans="1:57" ht="12.75" hidden="1">
      <c r="A12" s="2">
        <v>44893.356138414354</v>
      </c>
      <c r="B12" s="3">
        <v>17</v>
      </c>
      <c r="C12" s="1" t="s">
        <v>89</v>
      </c>
      <c r="D12" s="7" t="s">
        <v>314</v>
      </c>
      <c r="E12" s="12" t="s">
        <v>90</v>
      </c>
      <c r="F12" s="1" t="s">
        <v>91</v>
      </c>
      <c r="G12" s="1">
        <v>12</v>
      </c>
      <c r="H12" s="1" t="s">
        <v>23</v>
      </c>
      <c r="I12" s="1" t="s">
        <v>61</v>
      </c>
      <c r="J12" s="1" t="s">
        <v>43</v>
      </c>
      <c r="K12" s="1" t="s">
        <v>62</v>
      </c>
      <c r="L12" s="1" t="s">
        <v>27</v>
      </c>
      <c r="M12" s="1" t="s">
        <v>28</v>
      </c>
      <c r="N12" s="1" t="s">
        <v>56</v>
      </c>
      <c r="O12" s="1" t="s">
        <v>30</v>
      </c>
      <c r="P12" s="1" t="s">
        <v>31</v>
      </c>
      <c r="Q12" s="1" t="s">
        <v>92</v>
      </c>
      <c r="R12" s="1">
        <v>625</v>
      </c>
      <c r="S12" s="1" t="s">
        <v>33</v>
      </c>
      <c r="T12" s="1" t="s">
        <v>9</v>
      </c>
      <c r="U12" s="1" t="s">
        <v>73</v>
      </c>
      <c r="V12" s="1" t="s">
        <v>11</v>
      </c>
      <c r="W12" s="1" t="s">
        <v>93</v>
      </c>
      <c r="X12" s="1" t="s">
        <v>13</v>
      </c>
      <c r="Y12" s="1" t="s">
        <v>14</v>
      </c>
      <c r="Z12" s="1" t="s">
        <v>39</v>
      </c>
      <c r="AA12" s="1" t="s">
        <v>16</v>
      </c>
      <c r="AB12" s="1" t="s">
        <v>17</v>
      </c>
      <c r="AC12" s="1" t="s">
        <v>18</v>
      </c>
      <c r="AD12" s="1">
        <v>160</v>
      </c>
      <c r="AE12" s="1" t="s">
        <v>19</v>
      </c>
      <c r="AF12" s="1" t="s">
        <v>41</v>
      </c>
      <c r="AW12">
        <f t="shared" si="0"/>
        <v>1</v>
      </c>
      <c r="AX12">
        <f t="shared" si="1"/>
        <v>0</v>
      </c>
      <c r="AY12">
        <f t="shared" si="2"/>
        <v>1</v>
      </c>
      <c r="AZ12">
        <f t="shared" si="3"/>
        <v>1</v>
      </c>
      <c r="BA12">
        <f t="shared" si="4"/>
        <v>1</v>
      </c>
      <c r="BB12">
        <f t="shared" si="5"/>
        <v>1</v>
      </c>
      <c r="BC12" s="5">
        <f t="shared" si="6"/>
        <v>0</v>
      </c>
      <c r="BD12">
        <f t="shared" si="7"/>
        <v>1</v>
      </c>
      <c r="BE12">
        <f t="shared" si="8"/>
        <v>1</v>
      </c>
    </row>
    <row r="13" spans="1:57" ht="12.75">
      <c r="A13" s="2">
        <v>44893.356145775462</v>
      </c>
      <c r="B13" s="3">
        <v>18</v>
      </c>
      <c r="C13" s="1" t="s">
        <v>94</v>
      </c>
      <c r="D13" s="7" t="s">
        <v>314</v>
      </c>
      <c r="E13" s="11">
        <v>18</v>
      </c>
      <c r="F13" s="1" t="s">
        <v>86</v>
      </c>
      <c r="G13" s="1">
        <v>14</v>
      </c>
      <c r="H13" s="1" t="s">
        <v>23</v>
      </c>
      <c r="I13" s="1" t="s">
        <v>95</v>
      </c>
      <c r="J13" s="1" t="s">
        <v>25</v>
      </c>
      <c r="K13" s="1" t="s">
        <v>62</v>
      </c>
      <c r="L13" s="1" t="s">
        <v>27</v>
      </c>
      <c r="M13" s="1" t="s">
        <v>28</v>
      </c>
      <c r="N13" s="1" t="s">
        <v>56</v>
      </c>
      <c r="O13" s="1" t="s">
        <v>96</v>
      </c>
      <c r="P13" s="1" t="s">
        <v>31</v>
      </c>
      <c r="Q13" s="1" t="s">
        <v>77</v>
      </c>
      <c r="R13" s="1">
        <v>100</v>
      </c>
      <c r="S13" s="1" t="s">
        <v>97</v>
      </c>
      <c r="T13" s="1" t="s">
        <v>9</v>
      </c>
      <c r="U13" s="1" t="s">
        <v>34</v>
      </c>
      <c r="V13" s="1" t="s">
        <v>11</v>
      </c>
      <c r="W13" s="1" t="s">
        <v>50</v>
      </c>
      <c r="X13" s="1" t="s">
        <v>13</v>
      </c>
      <c r="Y13" s="1" t="s">
        <v>38</v>
      </c>
      <c r="Z13" s="1" t="s">
        <v>39</v>
      </c>
      <c r="AA13" s="1" t="s">
        <v>16</v>
      </c>
      <c r="AB13" s="1" t="s">
        <v>17</v>
      </c>
      <c r="AC13" s="1" t="s">
        <v>18</v>
      </c>
      <c r="AD13" s="1">
        <v>160</v>
      </c>
      <c r="AE13" s="1" t="s">
        <v>19</v>
      </c>
      <c r="AF13" s="1" t="s">
        <v>41</v>
      </c>
      <c r="AW13">
        <f t="shared" si="0"/>
        <v>1</v>
      </c>
      <c r="AX13">
        <f t="shared" si="1"/>
        <v>1</v>
      </c>
      <c r="AY13">
        <f t="shared" si="2"/>
        <v>1</v>
      </c>
      <c r="AZ13">
        <f t="shared" si="3"/>
        <v>1</v>
      </c>
      <c r="BA13">
        <f t="shared" si="4"/>
        <v>1</v>
      </c>
      <c r="BB13">
        <f t="shared" si="5"/>
        <v>1</v>
      </c>
      <c r="BC13" s="5">
        <f t="shared" si="6"/>
        <v>0</v>
      </c>
      <c r="BD13">
        <f t="shared" si="7"/>
        <v>1</v>
      </c>
      <c r="BE13">
        <f t="shared" si="8"/>
        <v>1</v>
      </c>
    </row>
    <row r="14" spans="1:57" ht="12.75" hidden="1">
      <c r="A14" s="2">
        <v>44893.356527511569</v>
      </c>
      <c r="B14" s="3">
        <v>15</v>
      </c>
      <c r="C14" s="1" t="s">
        <v>98</v>
      </c>
      <c r="D14" s="7" t="s">
        <v>315</v>
      </c>
      <c r="E14" s="12" t="s">
        <v>75</v>
      </c>
      <c r="F14" s="1" t="s">
        <v>53</v>
      </c>
      <c r="G14" s="1">
        <v>6</v>
      </c>
      <c r="H14" s="1" t="s">
        <v>23</v>
      </c>
      <c r="I14" s="1" t="s">
        <v>54</v>
      </c>
      <c r="J14" s="1" t="s">
        <v>55</v>
      </c>
      <c r="K14" s="1" t="s">
        <v>26</v>
      </c>
      <c r="L14" s="1" t="s">
        <v>27</v>
      </c>
      <c r="M14" s="1" t="s">
        <v>28</v>
      </c>
      <c r="N14" s="1" t="s">
        <v>56</v>
      </c>
      <c r="O14" s="1" t="s">
        <v>30</v>
      </c>
      <c r="P14" s="1" t="s">
        <v>31</v>
      </c>
      <c r="Q14" s="1" t="s">
        <v>32</v>
      </c>
      <c r="R14" s="1">
        <v>100</v>
      </c>
      <c r="S14" s="1" t="s">
        <v>47</v>
      </c>
      <c r="T14" s="1" t="s">
        <v>9</v>
      </c>
      <c r="U14" s="1" t="s">
        <v>10</v>
      </c>
      <c r="V14" s="1" t="s">
        <v>58</v>
      </c>
      <c r="W14" s="1" t="s">
        <v>50</v>
      </c>
      <c r="X14" s="1" t="s">
        <v>13</v>
      </c>
      <c r="Y14" s="1" t="s">
        <v>99</v>
      </c>
      <c r="Z14" s="1" t="s">
        <v>39</v>
      </c>
      <c r="AA14" s="1" t="s">
        <v>16</v>
      </c>
      <c r="AB14" s="1" t="s">
        <v>100</v>
      </c>
      <c r="AC14" s="1" t="s">
        <v>18</v>
      </c>
      <c r="AD14" s="1">
        <v>160</v>
      </c>
      <c r="AE14" s="1" t="s">
        <v>19</v>
      </c>
      <c r="AF14" s="1" t="s">
        <v>41</v>
      </c>
      <c r="AW14">
        <f t="shared" si="0"/>
        <v>1</v>
      </c>
      <c r="AX14">
        <f t="shared" si="1"/>
        <v>0</v>
      </c>
      <c r="AY14">
        <f t="shared" si="2"/>
        <v>1</v>
      </c>
      <c r="AZ14">
        <f t="shared" si="3"/>
        <v>1</v>
      </c>
      <c r="BA14">
        <f t="shared" si="4"/>
        <v>0</v>
      </c>
      <c r="BB14">
        <f t="shared" si="5"/>
        <v>1</v>
      </c>
      <c r="BC14" s="5">
        <f t="shared" si="6"/>
        <v>0</v>
      </c>
      <c r="BD14">
        <f t="shared" si="7"/>
        <v>1</v>
      </c>
      <c r="BE14">
        <f t="shared" si="8"/>
        <v>1</v>
      </c>
    </row>
    <row r="15" spans="1:57" ht="12.75" hidden="1">
      <c r="A15" s="2">
        <v>44893.356565393522</v>
      </c>
      <c r="B15" s="3">
        <v>17</v>
      </c>
      <c r="C15" s="1" t="s">
        <v>101</v>
      </c>
      <c r="D15" s="7" t="s">
        <v>315</v>
      </c>
      <c r="E15" s="12" t="s">
        <v>102</v>
      </c>
      <c r="F15" s="1" t="s">
        <v>53</v>
      </c>
      <c r="G15" s="1">
        <v>15</v>
      </c>
      <c r="H15" s="1" t="s">
        <v>23</v>
      </c>
      <c r="I15" s="1" t="s">
        <v>54</v>
      </c>
      <c r="J15" s="1" t="s">
        <v>55</v>
      </c>
      <c r="K15" s="1" t="s">
        <v>26</v>
      </c>
      <c r="L15" s="1" t="s">
        <v>27</v>
      </c>
      <c r="M15" s="1" t="s">
        <v>28</v>
      </c>
      <c r="N15" s="1" t="s">
        <v>56</v>
      </c>
      <c r="O15" s="1" t="s">
        <v>96</v>
      </c>
      <c r="P15" s="1" t="s">
        <v>31</v>
      </c>
      <c r="Q15" s="1" t="s">
        <v>32</v>
      </c>
      <c r="R15" s="1">
        <v>100</v>
      </c>
      <c r="S15" s="1" t="s">
        <v>33</v>
      </c>
      <c r="T15" s="1" t="s">
        <v>9</v>
      </c>
      <c r="U15" s="1" t="s">
        <v>10</v>
      </c>
      <c r="V15" s="1" t="s">
        <v>58</v>
      </c>
      <c r="W15" s="1" t="s">
        <v>50</v>
      </c>
      <c r="X15" s="1" t="s">
        <v>13</v>
      </c>
      <c r="Y15" s="1" t="s">
        <v>99</v>
      </c>
      <c r="Z15" s="1" t="s">
        <v>39</v>
      </c>
      <c r="AA15" s="1" t="s">
        <v>16</v>
      </c>
      <c r="AB15" s="1" t="s">
        <v>17</v>
      </c>
      <c r="AC15" s="1" t="s">
        <v>18</v>
      </c>
      <c r="AD15" s="1">
        <v>160</v>
      </c>
      <c r="AE15" s="1" t="s">
        <v>19</v>
      </c>
      <c r="AF15" s="1" t="s">
        <v>41</v>
      </c>
      <c r="AW15">
        <f t="shared" si="0"/>
        <v>1</v>
      </c>
      <c r="AX15">
        <f t="shared" si="1"/>
        <v>0</v>
      </c>
      <c r="AY15">
        <f t="shared" si="2"/>
        <v>1</v>
      </c>
      <c r="AZ15">
        <f t="shared" si="3"/>
        <v>1</v>
      </c>
      <c r="BA15">
        <f t="shared" si="4"/>
        <v>1</v>
      </c>
      <c r="BB15">
        <f t="shared" si="5"/>
        <v>1</v>
      </c>
      <c r="BC15" s="5">
        <f t="shared" si="6"/>
        <v>0</v>
      </c>
      <c r="BD15">
        <f t="shared" si="7"/>
        <v>1</v>
      </c>
      <c r="BE15">
        <f t="shared" si="8"/>
        <v>1</v>
      </c>
    </row>
    <row r="16" spans="1:57" ht="12.75" hidden="1">
      <c r="A16" s="2">
        <v>44893.356624687498</v>
      </c>
      <c r="B16" s="3">
        <v>16</v>
      </c>
      <c r="C16" s="1" t="s">
        <v>103</v>
      </c>
      <c r="D16" s="7" t="s">
        <v>315</v>
      </c>
      <c r="E16" s="12" t="s">
        <v>90</v>
      </c>
      <c r="F16" s="1" t="s">
        <v>53</v>
      </c>
      <c r="G16" s="1">
        <v>9</v>
      </c>
      <c r="H16" s="1" t="s">
        <v>23</v>
      </c>
      <c r="I16" s="1" t="s">
        <v>54</v>
      </c>
      <c r="J16" s="1" t="s">
        <v>55</v>
      </c>
      <c r="K16" s="1" t="s">
        <v>26</v>
      </c>
      <c r="L16" s="1" t="s">
        <v>27</v>
      </c>
      <c r="M16" s="1" t="s">
        <v>28</v>
      </c>
      <c r="N16" s="1" t="s">
        <v>56</v>
      </c>
      <c r="O16" s="1" t="s">
        <v>30</v>
      </c>
      <c r="P16" s="1" t="s">
        <v>31</v>
      </c>
      <c r="Q16" s="1" t="s">
        <v>32</v>
      </c>
      <c r="R16" s="1">
        <v>100</v>
      </c>
      <c r="S16" s="1" t="s">
        <v>47</v>
      </c>
      <c r="T16" s="1" t="s">
        <v>9</v>
      </c>
      <c r="U16" s="1" t="s">
        <v>10</v>
      </c>
      <c r="V16" s="1" t="s">
        <v>58</v>
      </c>
      <c r="W16" s="1" t="s">
        <v>50</v>
      </c>
      <c r="X16" s="1" t="s">
        <v>13</v>
      </c>
      <c r="Y16" s="1" t="s">
        <v>99</v>
      </c>
      <c r="Z16" s="1" t="s">
        <v>39</v>
      </c>
      <c r="AA16" s="1" t="s">
        <v>16</v>
      </c>
      <c r="AB16" s="1" t="s">
        <v>17</v>
      </c>
      <c r="AC16" s="1" t="s">
        <v>18</v>
      </c>
      <c r="AD16" s="1">
        <v>160</v>
      </c>
      <c r="AE16" s="1" t="s">
        <v>19</v>
      </c>
      <c r="AF16" s="1" t="s">
        <v>41</v>
      </c>
      <c r="AW16">
        <f t="shared" si="0"/>
        <v>1</v>
      </c>
      <c r="AX16">
        <f t="shared" si="1"/>
        <v>0</v>
      </c>
      <c r="AY16">
        <f t="shared" si="2"/>
        <v>1</v>
      </c>
      <c r="AZ16">
        <f t="shared" si="3"/>
        <v>1</v>
      </c>
      <c r="BA16">
        <f t="shared" si="4"/>
        <v>1</v>
      </c>
      <c r="BB16">
        <f t="shared" si="5"/>
        <v>1</v>
      </c>
      <c r="BC16" s="5">
        <f t="shared" si="6"/>
        <v>0</v>
      </c>
      <c r="BD16">
        <f t="shared" si="7"/>
        <v>1</v>
      </c>
      <c r="BE16">
        <f t="shared" si="8"/>
        <v>1</v>
      </c>
    </row>
    <row r="17" spans="1:57" ht="12.75" hidden="1">
      <c r="A17" s="2">
        <v>44893.356680219906</v>
      </c>
      <c r="B17" s="3">
        <v>18</v>
      </c>
      <c r="C17" s="1" t="s">
        <v>104</v>
      </c>
      <c r="D17" s="7" t="s">
        <v>315</v>
      </c>
      <c r="E17" s="11">
        <v>13</v>
      </c>
      <c r="F17" s="1" t="s">
        <v>53</v>
      </c>
      <c r="G17" s="1">
        <v>22</v>
      </c>
      <c r="H17" s="1" t="s">
        <v>23</v>
      </c>
      <c r="I17" s="1" t="s">
        <v>95</v>
      </c>
      <c r="J17" s="1" t="s">
        <v>25</v>
      </c>
      <c r="K17" s="1" t="s">
        <v>105</v>
      </c>
      <c r="L17" s="1" t="s">
        <v>27</v>
      </c>
      <c r="M17" s="1" t="s">
        <v>28</v>
      </c>
      <c r="N17" s="1" t="s">
        <v>29</v>
      </c>
      <c r="O17" s="1" t="s">
        <v>67</v>
      </c>
      <c r="P17" s="1" t="s">
        <v>76</v>
      </c>
      <c r="Q17" s="1" t="s">
        <v>32</v>
      </c>
      <c r="R17" s="1">
        <v>100</v>
      </c>
      <c r="S17" s="1" t="s">
        <v>106</v>
      </c>
      <c r="T17" s="1" t="s">
        <v>9</v>
      </c>
      <c r="U17" s="1" t="s">
        <v>73</v>
      </c>
      <c r="V17" s="1" t="s">
        <v>107</v>
      </c>
      <c r="W17" s="1" t="s">
        <v>50</v>
      </c>
      <c r="X17" s="1" t="s">
        <v>13</v>
      </c>
      <c r="Y17" s="1" t="s">
        <v>38</v>
      </c>
      <c r="Z17" s="1" t="s">
        <v>39</v>
      </c>
      <c r="AA17" s="1" t="s">
        <v>16</v>
      </c>
      <c r="AB17" s="1" t="s">
        <v>17</v>
      </c>
      <c r="AC17" s="1" t="s">
        <v>18</v>
      </c>
      <c r="AD17" s="1">
        <v>160</v>
      </c>
      <c r="AE17" s="1" t="s">
        <v>19</v>
      </c>
      <c r="AF17" s="1" t="s">
        <v>41</v>
      </c>
      <c r="AW17">
        <f t="shared" si="0"/>
        <v>1</v>
      </c>
      <c r="AX17">
        <f t="shared" si="1"/>
        <v>1</v>
      </c>
      <c r="AY17">
        <f t="shared" si="2"/>
        <v>1</v>
      </c>
      <c r="AZ17">
        <f t="shared" si="3"/>
        <v>1</v>
      </c>
      <c r="BA17">
        <f t="shared" si="4"/>
        <v>1</v>
      </c>
      <c r="BB17">
        <f t="shared" si="5"/>
        <v>1</v>
      </c>
      <c r="BC17" s="5">
        <f t="shared" si="6"/>
        <v>0</v>
      </c>
      <c r="BD17">
        <f t="shared" si="7"/>
        <v>1</v>
      </c>
      <c r="BE17">
        <f t="shared" si="8"/>
        <v>1</v>
      </c>
    </row>
    <row r="18" spans="1:57" ht="12.75" hidden="1">
      <c r="A18" s="2">
        <v>44893.357039467592</v>
      </c>
      <c r="B18" s="3">
        <v>21</v>
      </c>
      <c r="C18" s="1" t="s">
        <v>108</v>
      </c>
      <c r="D18" s="7" t="s">
        <v>315</v>
      </c>
      <c r="E18" s="12" t="s">
        <v>109</v>
      </c>
      <c r="F18" s="1" t="s">
        <v>53</v>
      </c>
      <c r="G18" s="1">
        <v>18</v>
      </c>
      <c r="H18" s="1" t="s">
        <v>60</v>
      </c>
      <c r="I18" s="1" t="s">
        <v>61</v>
      </c>
      <c r="J18" s="1" t="s">
        <v>25</v>
      </c>
      <c r="K18" s="1" t="s">
        <v>62</v>
      </c>
      <c r="L18" s="1" t="s">
        <v>110</v>
      </c>
      <c r="M18" s="1" t="s">
        <v>28</v>
      </c>
      <c r="N18" s="1" t="s">
        <v>56</v>
      </c>
      <c r="O18" s="1" t="s">
        <v>30</v>
      </c>
      <c r="P18" s="1" t="s">
        <v>31</v>
      </c>
      <c r="Q18" s="1" t="s">
        <v>32</v>
      </c>
      <c r="R18" s="1">
        <v>100</v>
      </c>
      <c r="S18" s="1" t="s">
        <v>33</v>
      </c>
      <c r="T18" s="1" t="s">
        <v>9</v>
      </c>
      <c r="U18" s="1" t="s">
        <v>73</v>
      </c>
      <c r="V18" s="1" t="s">
        <v>35</v>
      </c>
      <c r="W18" s="1" t="s">
        <v>50</v>
      </c>
      <c r="X18" s="1" t="s">
        <v>111</v>
      </c>
      <c r="Y18" s="1" t="s">
        <v>38</v>
      </c>
      <c r="Z18" s="1" t="s">
        <v>39</v>
      </c>
      <c r="AA18" s="1" t="s">
        <v>16</v>
      </c>
      <c r="AB18" s="1" t="s">
        <v>17</v>
      </c>
      <c r="AC18" s="1" t="s">
        <v>18</v>
      </c>
      <c r="AD18" s="1">
        <v>160</v>
      </c>
      <c r="AE18" s="1" t="s">
        <v>19</v>
      </c>
      <c r="AF18" s="1" t="s">
        <v>41</v>
      </c>
      <c r="AW18">
        <f t="shared" si="0"/>
        <v>0</v>
      </c>
      <c r="AX18">
        <f t="shared" si="1"/>
        <v>1</v>
      </c>
      <c r="AY18">
        <f t="shared" si="2"/>
        <v>1</v>
      </c>
      <c r="AZ18">
        <f t="shared" si="3"/>
        <v>1</v>
      </c>
      <c r="BA18">
        <f t="shared" si="4"/>
        <v>1</v>
      </c>
      <c r="BB18">
        <f t="shared" si="5"/>
        <v>1</v>
      </c>
      <c r="BC18" s="5">
        <f t="shared" si="6"/>
        <v>0</v>
      </c>
      <c r="BD18">
        <f t="shared" si="7"/>
        <v>1</v>
      </c>
      <c r="BE18">
        <f t="shared" si="8"/>
        <v>1</v>
      </c>
    </row>
    <row r="19" spans="1:57" ht="12.75" hidden="1">
      <c r="A19" s="2">
        <v>44893.357044780088</v>
      </c>
      <c r="B19" s="3">
        <v>16</v>
      </c>
      <c r="C19" s="1" t="s">
        <v>112</v>
      </c>
      <c r="D19" s="7" t="s">
        <v>315</v>
      </c>
      <c r="E19" s="11">
        <v>15</v>
      </c>
      <c r="F19" s="1" t="s">
        <v>53</v>
      </c>
      <c r="G19" s="1">
        <v>9</v>
      </c>
      <c r="I19" s="1" t="s">
        <v>61</v>
      </c>
      <c r="J19" s="1" t="s">
        <v>43</v>
      </c>
      <c r="K19" s="1" t="s">
        <v>62</v>
      </c>
      <c r="M19" s="1" t="s">
        <v>28</v>
      </c>
      <c r="N19" s="1" t="s">
        <v>56</v>
      </c>
      <c r="P19" s="1" t="s">
        <v>31</v>
      </c>
      <c r="Q19" s="1" t="s">
        <v>7</v>
      </c>
      <c r="R19" s="1">
        <v>100</v>
      </c>
      <c r="S19" s="1" t="s">
        <v>33</v>
      </c>
      <c r="T19" s="1" t="s">
        <v>9</v>
      </c>
      <c r="U19" s="1" t="s">
        <v>63</v>
      </c>
      <c r="W19" s="1" t="s">
        <v>50</v>
      </c>
      <c r="X19" s="1" t="s">
        <v>13</v>
      </c>
      <c r="Z19" s="1" t="s">
        <v>39</v>
      </c>
      <c r="AA19" s="1" t="s">
        <v>16</v>
      </c>
      <c r="AB19" s="1" t="s">
        <v>17</v>
      </c>
      <c r="AC19" s="1" t="s">
        <v>18</v>
      </c>
      <c r="AD19" s="1">
        <v>160</v>
      </c>
      <c r="AE19" s="1" t="s">
        <v>19</v>
      </c>
      <c r="AF19" s="1" t="s">
        <v>20</v>
      </c>
      <c r="AW19">
        <f t="shared" si="0"/>
        <v>1</v>
      </c>
      <c r="AX19">
        <f t="shared" si="1"/>
        <v>0</v>
      </c>
      <c r="AY19">
        <f t="shared" si="2"/>
        <v>1</v>
      </c>
      <c r="AZ19">
        <f t="shared" si="3"/>
        <v>1</v>
      </c>
      <c r="BA19">
        <f t="shared" si="4"/>
        <v>1</v>
      </c>
      <c r="BB19">
        <f t="shared" si="5"/>
        <v>1</v>
      </c>
      <c r="BC19" s="5">
        <f t="shared" si="6"/>
        <v>0</v>
      </c>
      <c r="BD19">
        <f t="shared" si="7"/>
        <v>1</v>
      </c>
      <c r="BE19">
        <f t="shared" si="8"/>
        <v>0</v>
      </c>
    </row>
    <row r="20" spans="1:57" ht="12.75" hidden="1">
      <c r="A20" s="2">
        <v>44893.357059421294</v>
      </c>
      <c r="B20" s="3">
        <v>18</v>
      </c>
      <c r="C20" s="1" t="s">
        <v>113</v>
      </c>
      <c r="D20" s="7" t="s">
        <v>315</v>
      </c>
      <c r="E20" s="11">
        <v>18</v>
      </c>
      <c r="F20" s="1" t="s">
        <v>53</v>
      </c>
      <c r="G20" s="1">
        <v>18</v>
      </c>
      <c r="H20" s="1" t="s">
        <v>23</v>
      </c>
      <c r="I20" s="1" t="s">
        <v>54</v>
      </c>
      <c r="J20" s="1" t="s">
        <v>43</v>
      </c>
      <c r="K20" s="1" t="s">
        <v>62</v>
      </c>
      <c r="L20" s="1" t="s">
        <v>27</v>
      </c>
      <c r="M20" s="1" t="s">
        <v>28</v>
      </c>
      <c r="N20" s="1" t="s">
        <v>56</v>
      </c>
      <c r="O20" s="1" t="s">
        <v>30</v>
      </c>
      <c r="P20" s="1" t="s">
        <v>31</v>
      </c>
      <c r="Q20" s="1" t="s">
        <v>32</v>
      </c>
      <c r="R20" s="1">
        <v>100</v>
      </c>
      <c r="S20" s="1" t="s">
        <v>33</v>
      </c>
      <c r="T20" s="1" t="s">
        <v>9</v>
      </c>
      <c r="U20" s="1" t="s">
        <v>10</v>
      </c>
      <c r="V20" s="1" t="s">
        <v>58</v>
      </c>
      <c r="W20" s="1" t="s">
        <v>50</v>
      </c>
      <c r="X20" s="1" t="s">
        <v>13</v>
      </c>
      <c r="Y20" s="1" t="s">
        <v>99</v>
      </c>
      <c r="Z20" s="1" t="s">
        <v>39</v>
      </c>
      <c r="AA20" s="1" t="s">
        <v>16</v>
      </c>
      <c r="AB20" s="1" t="s">
        <v>17</v>
      </c>
      <c r="AC20" s="1" t="s">
        <v>18</v>
      </c>
      <c r="AD20" s="1">
        <v>160</v>
      </c>
      <c r="AE20" s="1" t="s">
        <v>19</v>
      </c>
      <c r="AF20" s="1" t="s">
        <v>41</v>
      </c>
      <c r="AW20">
        <f t="shared" si="0"/>
        <v>1</v>
      </c>
      <c r="AX20">
        <f t="shared" si="1"/>
        <v>0</v>
      </c>
      <c r="AY20">
        <f t="shared" si="2"/>
        <v>1</v>
      </c>
      <c r="AZ20">
        <f t="shared" si="3"/>
        <v>1</v>
      </c>
      <c r="BA20">
        <f t="shared" si="4"/>
        <v>1</v>
      </c>
      <c r="BB20">
        <f t="shared" si="5"/>
        <v>1</v>
      </c>
      <c r="BC20" s="5">
        <f t="shared" si="6"/>
        <v>0</v>
      </c>
      <c r="BD20">
        <f t="shared" si="7"/>
        <v>1</v>
      </c>
      <c r="BE20">
        <f t="shared" si="8"/>
        <v>1</v>
      </c>
    </row>
    <row r="21" spans="1:57" ht="12.75" hidden="1">
      <c r="A21" s="2">
        <v>44893.357111423611</v>
      </c>
      <c r="B21" s="3">
        <v>11</v>
      </c>
      <c r="C21" s="1" t="s">
        <v>114</v>
      </c>
      <c r="D21" s="7" t="s">
        <v>315</v>
      </c>
      <c r="E21" s="12" t="s">
        <v>115</v>
      </c>
      <c r="F21" s="1" t="s">
        <v>53</v>
      </c>
      <c r="G21" s="1">
        <v>8</v>
      </c>
      <c r="H21" s="1" t="s">
        <v>116</v>
      </c>
      <c r="I21" s="1" t="s">
        <v>95</v>
      </c>
      <c r="J21" s="1" t="s">
        <v>43</v>
      </c>
      <c r="K21" s="1" t="s">
        <v>62</v>
      </c>
      <c r="L21" s="1" t="s">
        <v>27</v>
      </c>
      <c r="M21" s="1" t="s">
        <v>28</v>
      </c>
      <c r="N21" s="1" t="s">
        <v>56</v>
      </c>
      <c r="O21" s="1" t="s">
        <v>46</v>
      </c>
      <c r="P21" s="1" t="s">
        <v>31</v>
      </c>
      <c r="Q21" s="1" t="s">
        <v>77</v>
      </c>
      <c r="R21" s="1">
        <v>125</v>
      </c>
      <c r="S21" s="1" t="s">
        <v>33</v>
      </c>
      <c r="T21" s="1" t="s">
        <v>9</v>
      </c>
      <c r="U21" s="1" t="s">
        <v>63</v>
      </c>
      <c r="V21" s="1" t="s">
        <v>58</v>
      </c>
      <c r="W21" s="1" t="s">
        <v>93</v>
      </c>
      <c r="X21" s="1" t="s">
        <v>13</v>
      </c>
      <c r="Y21" s="1" t="s">
        <v>99</v>
      </c>
      <c r="Z21" s="1" t="s">
        <v>39</v>
      </c>
      <c r="AA21" s="1" t="s">
        <v>71</v>
      </c>
      <c r="AB21" s="1" t="s">
        <v>100</v>
      </c>
      <c r="AC21" s="1" t="s">
        <v>18</v>
      </c>
      <c r="AD21" s="1">
        <v>140</v>
      </c>
      <c r="AE21" s="1" t="s">
        <v>19</v>
      </c>
      <c r="AF21" s="1" t="s">
        <v>117</v>
      </c>
      <c r="AW21">
        <f t="shared" si="0"/>
        <v>1</v>
      </c>
      <c r="AX21">
        <f t="shared" si="1"/>
        <v>0</v>
      </c>
      <c r="AY21">
        <f t="shared" si="2"/>
        <v>1</v>
      </c>
      <c r="AZ21">
        <f t="shared" si="3"/>
        <v>0</v>
      </c>
      <c r="BA21">
        <f t="shared" si="4"/>
        <v>0</v>
      </c>
      <c r="BB21">
        <f t="shared" si="5"/>
        <v>1</v>
      </c>
      <c r="BC21" s="5">
        <f t="shared" si="6"/>
        <v>0</v>
      </c>
      <c r="BD21">
        <f t="shared" si="7"/>
        <v>1</v>
      </c>
      <c r="BE21">
        <f t="shared" si="8"/>
        <v>0</v>
      </c>
    </row>
    <row r="22" spans="1:57" ht="12.75" hidden="1">
      <c r="A22" s="2">
        <v>44893.357458634258</v>
      </c>
      <c r="B22" s="3">
        <v>17</v>
      </c>
      <c r="C22" s="1" t="s">
        <v>118</v>
      </c>
      <c r="D22" s="7" t="s">
        <v>315</v>
      </c>
      <c r="E22" s="11">
        <v>11</v>
      </c>
      <c r="F22" s="1" t="s">
        <v>53</v>
      </c>
      <c r="G22" s="1">
        <v>10</v>
      </c>
      <c r="H22" s="1" t="s">
        <v>119</v>
      </c>
      <c r="I22" s="1" t="s">
        <v>120</v>
      </c>
      <c r="J22" s="1" t="s">
        <v>121</v>
      </c>
      <c r="K22" s="1" t="s">
        <v>62</v>
      </c>
      <c r="L22" s="1" t="s">
        <v>27</v>
      </c>
      <c r="M22" s="1" t="s">
        <v>28</v>
      </c>
      <c r="N22" s="1" t="s">
        <v>56</v>
      </c>
      <c r="O22" s="1" t="s">
        <v>96</v>
      </c>
      <c r="P22" s="1" t="s">
        <v>31</v>
      </c>
      <c r="Q22" s="1" t="s">
        <v>32</v>
      </c>
      <c r="R22" s="1">
        <v>100</v>
      </c>
      <c r="S22" s="1" t="s">
        <v>33</v>
      </c>
      <c r="T22" s="1" t="s">
        <v>9</v>
      </c>
      <c r="U22" s="1" t="s">
        <v>48</v>
      </c>
      <c r="V22" s="1" t="s">
        <v>11</v>
      </c>
      <c r="W22" s="1" t="s">
        <v>36</v>
      </c>
      <c r="X22" s="1" t="s">
        <v>13</v>
      </c>
      <c r="Y22" s="1" t="s">
        <v>38</v>
      </c>
      <c r="Z22" s="1" t="s">
        <v>39</v>
      </c>
      <c r="AA22" s="1" t="s">
        <v>16</v>
      </c>
      <c r="AB22" s="1" t="s">
        <v>17</v>
      </c>
      <c r="AC22" s="1" t="s">
        <v>18</v>
      </c>
      <c r="AD22" s="1">
        <v>140</v>
      </c>
      <c r="AE22" s="1" t="s">
        <v>19</v>
      </c>
      <c r="AF22" s="1" t="s">
        <v>41</v>
      </c>
      <c r="AW22">
        <f t="shared" si="0"/>
        <v>1</v>
      </c>
      <c r="AX22">
        <f t="shared" si="1"/>
        <v>1</v>
      </c>
      <c r="AY22">
        <f t="shared" si="2"/>
        <v>1</v>
      </c>
      <c r="AZ22">
        <f t="shared" si="3"/>
        <v>1</v>
      </c>
      <c r="BA22">
        <f t="shared" si="4"/>
        <v>1</v>
      </c>
      <c r="BB22">
        <f t="shared" si="5"/>
        <v>1</v>
      </c>
      <c r="BC22" s="5">
        <f t="shared" si="6"/>
        <v>0</v>
      </c>
      <c r="BD22">
        <f t="shared" si="7"/>
        <v>1</v>
      </c>
      <c r="BE22">
        <f t="shared" si="8"/>
        <v>1</v>
      </c>
    </row>
    <row r="23" spans="1:57" ht="12.75" hidden="1">
      <c r="A23" s="2">
        <v>44893.357613298613</v>
      </c>
      <c r="B23" s="3">
        <v>21</v>
      </c>
      <c r="C23" s="1" t="s">
        <v>122</v>
      </c>
      <c r="D23" s="7" t="s">
        <v>314</v>
      </c>
      <c r="E23" s="12" t="s">
        <v>123</v>
      </c>
      <c r="F23" s="1" t="s">
        <v>53</v>
      </c>
      <c r="G23" s="1">
        <v>10</v>
      </c>
      <c r="H23" s="1" t="s">
        <v>23</v>
      </c>
      <c r="I23" s="1" t="s">
        <v>61</v>
      </c>
      <c r="J23" s="1" t="s">
        <v>25</v>
      </c>
      <c r="K23" s="1" t="s">
        <v>62</v>
      </c>
      <c r="L23" s="1" t="s">
        <v>27</v>
      </c>
      <c r="M23" s="1" t="s">
        <v>28</v>
      </c>
      <c r="N23" s="1" t="s">
        <v>56</v>
      </c>
      <c r="O23" s="1" t="s">
        <v>30</v>
      </c>
      <c r="P23" s="1" t="s">
        <v>31</v>
      </c>
      <c r="Q23" s="1" t="s">
        <v>32</v>
      </c>
      <c r="R23" s="1">
        <v>100</v>
      </c>
      <c r="S23" s="1" t="s">
        <v>33</v>
      </c>
      <c r="T23" s="1" t="s">
        <v>9</v>
      </c>
      <c r="U23" s="1" t="s">
        <v>63</v>
      </c>
      <c r="V23" s="1" t="s">
        <v>35</v>
      </c>
      <c r="W23" s="1" t="s">
        <v>50</v>
      </c>
      <c r="X23" s="1" t="s">
        <v>13</v>
      </c>
      <c r="Y23" s="1" t="s">
        <v>69</v>
      </c>
      <c r="Z23" s="1" t="s">
        <v>39</v>
      </c>
      <c r="AA23" s="1" t="s">
        <v>16</v>
      </c>
      <c r="AB23" s="1" t="s">
        <v>17</v>
      </c>
      <c r="AC23" s="1" t="s">
        <v>18</v>
      </c>
      <c r="AD23" s="1">
        <v>160</v>
      </c>
      <c r="AE23" s="1" t="s">
        <v>19</v>
      </c>
      <c r="AF23" s="1" t="s">
        <v>41</v>
      </c>
      <c r="AW23">
        <f t="shared" si="0"/>
        <v>1</v>
      </c>
      <c r="AX23">
        <f t="shared" si="1"/>
        <v>0</v>
      </c>
      <c r="AY23">
        <f t="shared" si="2"/>
        <v>1</v>
      </c>
      <c r="AZ23">
        <f t="shared" si="3"/>
        <v>1</v>
      </c>
      <c r="BA23">
        <f t="shared" si="4"/>
        <v>1</v>
      </c>
      <c r="BB23">
        <f t="shared" si="5"/>
        <v>1</v>
      </c>
      <c r="BC23" s="5">
        <f t="shared" si="6"/>
        <v>0</v>
      </c>
      <c r="BD23">
        <f t="shared" si="7"/>
        <v>1</v>
      </c>
      <c r="BE23">
        <f t="shared" si="8"/>
        <v>1</v>
      </c>
    </row>
    <row r="24" spans="1:57" ht="12.75" hidden="1">
      <c r="A24" s="2">
        <v>44893.357968668977</v>
      </c>
      <c r="B24" s="3">
        <v>13</v>
      </c>
      <c r="C24" s="1" t="s">
        <v>124</v>
      </c>
      <c r="D24" s="7" t="s">
        <v>315</v>
      </c>
      <c r="E24" s="11">
        <v>23</v>
      </c>
      <c r="F24" s="1" t="s">
        <v>22</v>
      </c>
      <c r="G24" s="1">
        <v>10</v>
      </c>
      <c r="H24" s="1" t="s">
        <v>23</v>
      </c>
      <c r="I24" s="1" t="s">
        <v>24</v>
      </c>
      <c r="J24" s="1" t="s">
        <v>25</v>
      </c>
      <c r="K24" s="1" t="s">
        <v>62</v>
      </c>
      <c r="L24" s="1" t="s">
        <v>27</v>
      </c>
      <c r="M24" s="1" t="s">
        <v>28</v>
      </c>
      <c r="N24" s="1" t="s">
        <v>56</v>
      </c>
      <c r="O24" s="1" t="s">
        <v>46</v>
      </c>
      <c r="P24" s="1" t="s">
        <v>31</v>
      </c>
      <c r="Q24" s="1" t="s">
        <v>32</v>
      </c>
      <c r="R24" s="1">
        <v>100</v>
      </c>
      <c r="S24" s="1" t="s">
        <v>33</v>
      </c>
      <c r="T24" s="1" t="s">
        <v>9</v>
      </c>
      <c r="U24" s="1" t="s">
        <v>34</v>
      </c>
      <c r="V24" s="1" t="s">
        <v>58</v>
      </c>
      <c r="W24" s="1" t="s">
        <v>68</v>
      </c>
      <c r="X24" s="1" t="s">
        <v>125</v>
      </c>
      <c r="Y24" s="1" t="s">
        <v>14</v>
      </c>
      <c r="Z24" s="1" t="s">
        <v>39</v>
      </c>
      <c r="AA24" s="1" t="s">
        <v>16</v>
      </c>
      <c r="AB24" s="1" t="s">
        <v>126</v>
      </c>
      <c r="AC24" s="1" t="s">
        <v>88</v>
      </c>
      <c r="AD24" s="1">
        <v>200</v>
      </c>
      <c r="AE24" s="1" t="s">
        <v>127</v>
      </c>
      <c r="AF24" s="1" t="s">
        <v>41</v>
      </c>
      <c r="AW24">
        <f t="shared" si="0"/>
        <v>0</v>
      </c>
      <c r="AX24">
        <f t="shared" si="1"/>
        <v>0</v>
      </c>
      <c r="AY24">
        <f t="shared" si="2"/>
        <v>1</v>
      </c>
      <c r="AZ24">
        <f t="shared" si="3"/>
        <v>1</v>
      </c>
      <c r="BA24">
        <f t="shared" si="4"/>
        <v>0</v>
      </c>
      <c r="BB24">
        <f t="shared" si="5"/>
        <v>0</v>
      </c>
      <c r="BC24" s="5">
        <f t="shared" si="6"/>
        <v>0</v>
      </c>
      <c r="BD24">
        <f t="shared" si="7"/>
        <v>0</v>
      </c>
      <c r="BE24">
        <f t="shared" si="8"/>
        <v>1</v>
      </c>
    </row>
    <row r="25" spans="1:57" ht="12.75" hidden="1">
      <c r="A25" s="2">
        <v>44893.357991921293</v>
      </c>
      <c r="B25" s="3">
        <v>3</v>
      </c>
      <c r="C25" s="1" t="s">
        <v>128</v>
      </c>
      <c r="D25" s="7" t="s">
        <v>315</v>
      </c>
      <c r="E25" s="12" t="s">
        <v>129</v>
      </c>
      <c r="F25" s="1" t="s">
        <v>53</v>
      </c>
      <c r="G25" s="1">
        <v>10</v>
      </c>
      <c r="H25" s="1" t="s">
        <v>23</v>
      </c>
      <c r="I25" s="1" t="s">
        <v>61</v>
      </c>
      <c r="J25" s="1" t="s">
        <v>43</v>
      </c>
      <c r="K25" s="1" t="s">
        <v>26</v>
      </c>
      <c r="L25" s="1" t="s">
        <v>110</v>
      </c>
      <c r="M25" s="1" t="s">
        <v>130</v>
      </c>
      <c r="N25" s="1" t="s">
        <v>131</v>
      </c>
      <c r="O25" s="1" t="s">
        <v>46</v>
      </c>
      <c r="P25" s="1" t="s">
        <v>76</v>
      </c>
      <c r="Q25" s="1" t="s">
        <v>7</v>
      </c>
      <c r="R25" s="1">
        <v>375</v>
      </c>
      <c r="S25" s="1" t="s">
        <v>33</v>
      </c>
      <c r="T25" s="1" t="s">
        <v>132</v>
      </c>
      <c r="U25" s="1" t="s">
        <v>34</v>
      </c>
      <c r="V25" s="1" t="s">
        <v>58</v>
      </c>
      <c r="W25" s="1" t="s">
        <v>12</v>
      </c>
      <c r="X25" s="1" t="s">
        <v>83</v>
      </c>
      <c r="Y25" s="1" t="s">
        <v>14</v>
      </c>
      <c r="Z25" s="1" t="s">
        <v>15</v>
      </c>
      <c r="AA25" s="1" t="s">
        <v>87</v>
      </c>
      <c r="AB25" s="1" t="s">
        <v>17</v>
      </c>
      <c r="AC25" s="1" t="s">
        <v>40</v>
      </c>
      <c r="AD25" s="1">
        <v>140</v>
      </c>
      <c r="AE25" s="1" t="s">
        <v>133</v>
      </c>
      <c r="AF25" s="1" t="s">
        <v>20</v>
      </c>
      <c r="AW25">
        <f t="shared" si="0"/>
        <v>0</v>
      </c>
      <c r="AX25">
        <f t="shared" si="1"/>
        <v>0</v>
      </c>
      <c r="AY25">
        <f t="shared" si="2"/>
        <v>0</v>
      </c>
      <c r="AZ25">
        <f t="shared" si="3"/>
        <v>0</v>
      </c>
      <c r="BA25">
        <f t="shared" si="4"/>
        <v>1</v>
      </c>
      <c r="BB25">
        <f t="shared" si="5"/>
        <v>0</v>
      </c>
      <c r="BC25" s="5">
        <f t="shared" si="6"/>
        <v>0</v>
      </c>
      <c r="BD25">
        <f t="shared" si="7"/>
        <v>0</v>
      </c>
      <c r="BE25">
        <f t="shared" si="8"/>
        <v>0</v>
      </c>
    </row>
    <row r="26" spans="1:57" ht="12.75" hidden="1">
      <c r="A26" s="2">
        <v>44893.357996782404</v>
      </c>
      <c r="B26" s="3">
        <v>7</v>
      </c>
      <c r="C26" s="1" t="s">
        <v>134</v>
      </c>
      <c r="D26" s="7" t="s">
        <v>315</v>
      </c>
      <c r="E26" s="11">
        <v>10</v>
      </c>
      <c r="F26" s="1" t="s">
        <v>91</v>
      </c>
      <c r="G26" s="1">
        <v>18</v>
      </c>
      <c r="H26" s="1" t="s">
        <v>116</v>
      </c>
      <c r="I26" s="1" t="s">
        <v>95</v>
      </c>
      <c r="J26" s="1" t="s">
        <v>25</v>
      </c>
      <c r="K26" s="1" t="s">
        <v>135</v>
      </c>
      <c r="L26" s="1" t="s">
        <v>136</v>
      </c>
      <c r="M26" s="1" t="s">
        <v>137</v>
      </c>
      <c r="N26" s="1" t="s">
        <v>29</v>
      </c>
      <c r="O26" s="1" t="s">
        <v>46</v>
      </c>
      <c r="P26" s="1" t="s">
        <v>31</v>
      </c>
      <c r="Q26" s="1" t="s">
        <v>32</v>
      </c>
      <c r="R26" s="1">
        <v>225</v>
      </c>
      <c r="S26" s="1" t="s">
        <v>106</v>
      </c>
      <c r="T26" s="1" t="s">
        <v>9</v>
      </c>
      <c r="U26" s="1" t="s">
        <v>48</v>
      </c>
      <c r="V26" s="1" t="s">
        <v>58</v>
      </c>
      <c r="W26" s="1" t="s">
        <v>50</v>
      </c>
      <c r="X26" s="1" t="s">
        <v>37</v>
      </c>
      <c r="Y26" s="1" t="s">
        <v>38</v>
      </c>
      <c r="Z26" s="1" t="s">
        <v>138</v>
      </c>
      <c r="AA26" s="1" t="s">
        <v>139</v>
      </c>
      <c r="AB26" s="1" t="s">
        <v>79</v>
      </c>
      <c r="AC26" s="1" t="s">
        <v>40</v>
      </c>
      <c r="AD26" s="1">
        <v>200</v>
      </c>
      <c r="AE26" s="1" t="s">
        <v>19</v>
      </c>
      <c r="AF26" s="1" t="s">
        <v>140</v>
      </c>
      <c r="AW26">
        <f t="shared" si="0"/>
        <v>0</v>
      </c>
      <c r="AX26">
        <f t="shared" si="1"/>
        <v>1</v>
      </c>
      <c r="AY26">
        <f t="shared" si="2"/>
        <v>0</v>
      </c>
      <c r="AZ26">
        <f t="shared" si="3"/>
        <v>0</v>
      </c>
      <c r="BA26">
        <f t="shared" si="4"/>
        <v>0</v>
      </c>
      <c r="BB26">
        <f t="shared" si="5"/>
        <v>0</v>
      </c>
      <c r="BC26" s="5">
        <f t="shared" si="6"/>
        <v>0</v>
      </c>
      <c r="BD26">
        <f t="shared" si="7"/>
        <v>1</v>
      </c>
      <c r="BE26">
        <f t="shared" si="8"/>
        <v>0</v>
      </c>
    </row>
    <row r="27" spans="1:57" ht="12.75" hidden="1">
      <c r="A27" s="2">
        <v>44893.358057800928</v>
      </c>
      <c r="B27" s="3">
        <v>17</v>
      </c>
      <c r="C27" s="1" t="s">
        <v>141</v>
      </c>
      <c r="D27" s="7" t="s">
        <v>315</v>
      </c>
      <c r="E27" s="12" t="s">
        <v>129</v>
      </c>
      <c r="F27" s="1" t="s">
        <v>22</v>
      </c>
      <c r="G27" s="1">
        <v>12</v>
      </c>
      <c r="H27" s="1" t="s">
        <v>23</v>
      </c>
      <c r="I27" s="1" t="s">
        <v>61</v>
      </c>
      <c r="J27" s="1" t="s">
        <v>25</v>
      </c>
      <c r="K27" s="1" t="s">
        <v>105</v>
      </c>
      <c r="L27" s="1" t="s">
        <v>111</v>
      </c>
      <c r="M27" s="1" t="s">
        <v>28</v>
      </c>
      <c r="N27" s="1" t="s">
        <v>56</v>
      </c>
      <c r="O27" s="1" t="s">
        <v>30</v>
      </c>
      <c r="P27" s="1" t="s">
        <v>31</v>
      </c>
      <c r="Q27" s="1" t="s">
        <v>92</v>
      </c>
      <c r="R27" s="1">
        <v>625</v>
      </c>
      <c r="S27" s="1" t="s">
        <v>33</v>
      </c>
      <c r="T27" s="1" t="s">
        <v>9</v>
      </c>
      <c r="U27" s="1" t="s">
        <v>73</v>
      </c>
      <c r="V27" s="1" t="s">
        <v>11</v>
      </c>
      <c r="W27" s="1" t="s">
        <v>93</v>
      </c>
      <c r="X27" s="1" t="s">
        <v>13</v>
      </c>
      <c r="Y27" s="1" t="s">
        <v>38</v>
      </c>
      <c r="Z27" s="1" t="s">
        <v>39</v>
      </c>
      <c r="AA27" s="1" t="s">
        <v>16</v>
      </c>
      <c r="AB27" s="1" t="s">
        <v>17</v>
      </c>
      <c r="AC27" s="1" t="s">
        <v>18</v>
      </c>
      <c r="AD27" s="1">
        <v>160</v>
      </c>
      <c r="AE27" s="1" t="s">
        <v>19</v>
      </c>
      <c r="AF27" s="1" t="s">
        <v>41</v>
      </c>
      <c r="AW27">
        <f t="shared" si="0"/>
        <v>1</v>
      </c>
      <c r="AX27">
        <f t="shared" si="1"/>
        <v>1</v>
      </c>
      <c r="AY27">
        <f t="shared" si="2"/>
        <v>1</v>
      </c>
      <c r="AZ27">
        <f t="shared" si="3"/>
        <v>1</v>
      </c>
      <c r="BA27">
        <f t="shared" si="4"/>
        <v>1</v>
      </c>
      <c r="BB27">
        <f t="shared" si="5"/>
        <v>1</v>
      </c>
      <c r="BC27" s="5">
        <f t="shared" si="6"/>
        <v>0</v>
      </c>
      <c r="BD27">
        <f t="shared" si="7"/>
        <v>1</v>
      </c>
      <c r="BE27">
        <f t="shared" si="8"/>
        <v>1</v>
      </c>
    </row>
    <row r="28" spans="1:57" ht="12.75" hidden="1">
      <c r="A28" s="2">
        <v>44893.358070590279</v>
      </c>
      <c r="B28" s="3">
        <v>18</v>
      </c>
      <c r="C28" s="1" t="s">
        <v>142</v>
      </c>
      <c r="D28" s="7" t="s">
        <v>315</v>
      </c>
      <c r="E28" s="11">
        <v>17</v>
      </c>
      <c r="F28" s="1" t="s">
        <v>53</v>
      </c>
      <c r="G28" s="1">
        <v>20</v>
      </c>
      <c r="H28" s="1" t="s">
        <v>23</v>
      </c>
      <c r="I28" s="1" t="s">
        <v>61</v>
      </c>
      <c r="J28" s="1" t="s">
        <v>121</v>
      </c>
      <c r="K28" s="1" t="s">
        <v>62</v>
      </c>
      <c r="L28" s="1" t="s">
        <v>27</v>
      </c>
      <c r="M28" s="1" t="s">
        <v>28</v>
      </c>
      <c r="N28" s="1" t="s">
        <v>56</v>
      </c>
      <c r="O28" s="1" t="s">
        <v>96</v>
      </c>
      <c r="P28" s="1" t="s">
        <v>31</v>
      </c>
      <c r="Q28" s="1" t="s">
        <v>32</v>
      </c>
      <c r="R28" s="1">
        <v>100</v>
      </c>
      <c r="S28" s="1" t="s">
        <v>33</v>
      </c>
      <c r="T28" s="1" t="s">
        <v>9</v>
      </c>
      <c r="U28" s="1" t="s">
        <v>73</v>
      </c>
      <c r="V28" s="1" t="s">
        <v>107</v>
      </c>
      <c r="W28" s="1" t="s">
        <v>68</v>
      </c>
      <c r="X28" s="1" t="s">
        <v>37</v>
      </c>
      <c r="Y28" s="1" t="s">
        <v>38</v>
      </c>
      <c r="Z28" s="1" t="s">
        <v>70</v>
      </c>
      <c r="AA28" s="1" t="s">
        <v>16</v>
      </c>
      <c r="AB28" s="1" t="s">
        <v>17</v>
      </c>
      <c r="AC28" s="1" t="s">
        <v>18</v>
      </c>
      <c r="AD28" s="1">
        <v>160</v>
      </c>
      <c r="AE28" s="1" t="s">
        <v>19</v>
      </c>
      <c r="AF28" s="1" t="s">
        <v>41</v>
      </c>
      <c r="AW28">
        <f t="shared" si="0"/>
        <v>0</v>
      </c>
      <c r="AX28">
        <f t="shared" si="1"/>
        <v>1</v>
      </c>
      <c r="AY28">
        <f t="shared" si="2"/>
        <v>0</v>
      </c>
      <c r="AZ28">
        <f t="shared" si="3"/>
        <v>1</v>
      </c>
      <c r="BA28">
        <f t="shared" si="4"/>
        <v>1</v>
      </c>
      <c r="BB28">
        <f t="shared" si="5"/>
        <v>1</v>
      </c>
      <c r="BC28" s="5">
        <f t="shared" si="6"/>
        <v>0</v>
      </c>
      <c r="BD28">
        <f t="shared" si="7"/>
        <v>1</v>
      </c>
      <c r="BE28">
        <f t="shared" si="8"/>
        <v>1</v>
      </c>
    </row>
    <row r="29" spans="1:57" ht="12.75" hidden="1">
      <c r="A29" s="2">
        <v>44893.358179675924</v>
      </c>
      <c r="B29" s="3">
        <v>17</v>
      </c>
      <c r="C29" s="1" t="s">
        <v>143</v>
      </c>
      <c r="D29" s="7" t="s">
        <v>315</v>
      </c>
      <c r="E29" s="11">
        <v>16</v>
      </c>
      <c r="F29" s="1" t="s">
        <v>22</v>
      </c>
      <c r="G29" s="1">
        <v>8</v>
      </c>
      <c r="H29" s="1" t="s">
        <v>23</v>
      </c>
      <c r="I29" s="1" t="s">
        <v>61</v>
      </c>
      <c r="J29" s="1" t="s">
        <v>25</v>
      </c>
      <c r="K29" s="1" t="s">
        <v>105</v>
      </c>
      <c r="L29" s="1" t="s">
        <v>111</v>
      </c>
      <c r="M29" s="1" t="s">
        <v>28</v>
      </c>
      <c r="N29" s="1" t="s">
        <v>56</v>
      </c>
      <c r="O29" s="1" t="s">
        <v>30</v>
      </c>
      <c r="P29" s="1" t="s">
        <v>31</v>
      </c>
      <c r="Q29" s="1" t="s">
        <v>92</v>
      </c>
      <c r="R29" s="1">
        <v>625</v>
      </c>
      <c r="S29" s="1" t="s">
        <v>33</v>
      </c>
      <c r="T29" s="1" t="s">
        <v>9</v>
      </c>
      <c r="U29" s="1" t="s">
        <v>73</v>
      </c>
      <c r="V29" s="1" t="s">
        <v>11</v>
      </c>
      <c r="W29" s="1" t="s">
        <v>93</v>
      </c>
      <c r="X29" s="1" t="s">
        <v>13</v>
      </c>
      <c r="Y29" s="1" t="s">
        <v>38</v>
      </c>
      <c r="Z29" s="1" t="s">
        <v>39</v>
      </c>
      <c r="AA29" s="1" t="s">
        <v>16</v>
      </c>
      <c r="AB29" s="1" t="s">
        <v>17</v>
      </c>
      <c r="AC29" s="1" t="s">
        <v>18</v>
      </c>
      <c r="AD29" s="1">
        <v>160</v>
      </c>
      <c r="AE29" s="1" t="s">
        <v>19</v>
      </c>
      <c r="AF29" s="1" t="s">
        <v>41</v>
      </c>
      <c r="AW29">
        <f t="shared" si="0"/>
        <v>1</v>
      </c>
      <c r="AX29">
        <f t="shared" si="1"/>
        <v>1</v>
      </c>
      <c r="AY29">
        <f t="shared" si="2"/>
        <v>1</v>
      </c>
      <c r="AZ29">
        <f t="shared" si="3"/>
        <v>1</v>
      </c>
      <c r="BA29">
        <f t="shared" si="4"/>
        <v>1</v>
      </c>
      <c r="BB29">
        <f t="shared" si="5"/>
        <v>1</v>
      </c>
      <c r="BC29" s="5">
        <f t="shared" si="6"/>
        <v>0</v>
      </c>
      <c r="BD29">
        <f t="shared" si="7"/>
        <v>1</v>
      </c>
      <c r="BE29">
        <f t="shared" si="8"/>
        <v>1</v>
      </c>
    </row>
    <row r="30" spans="1:57" ht="12.75" hidden="1">
      <c r="A30" s="2">
        <v>44893.358331678246</v>
      </c>
      <c r="B30" s="3">
        <v>19</v>
      </c>
      <c r="C30" s="1" t="s">
        <v>144</v>
      </c>
      <c r="D30" s="7" t="s">
        <v>314</v>
      </c>
      <c r="E30" s="11">
        <v>16</v>
      </c>
      <c r="F30" s="1" t="s">
        <v>53</v>
      </c>
      <c r="G30" s="1">
        <v>10</v>
      </c>
      <c r="H30" s="1" t="s">
        <v>23</v>
      </c>
      <c r="I30" s="1" t="s">
        <v>61</v>
      </c>
      <c r="J30" s="1" t="s">
        <v>25</v>
      </c>
      <c r="K30" s="1" t="s">
        <v>26</v>
      </c>
      <c r="L30" s="1" t="s">
        <v>27</v>
      </c>
      <c r="M30" s="1" t="s">
        <v>28</v>
      </c>
      <c r="N30" s="1" t="s">
        <v>56</v>
      </c>
      <c r="O30" s="1" t="s">
        <v>30</v>
      </c>
      <c r="P30" s="1" t="s">
        <v>31</v>
      </c>
      <c r="Q30" s="1" t="s">
        <v>32</v>
      </c>
      <c r="R30" s="1">
        <v>100</v>
      </c>
      <c r="S30" s="1" t="s">
        <v>106</v>
      </c>
      <c r="T30" s="1" t="s">
        <v>9</v>
      </c>
      <c r="U30" s="1" t="s">
        <v>63</v>
      </c>
      <c r="V30" s="1" t="s">
        <v>35</v>
      </c>
      <c r="W30" s="1" t="s">
        <v>50</v>
      </c>
      <c r="X30" s="1" t="s">
        <v>13</v>
      </c>
      <c r="Y30" s="1" t="s">
        <v>84</v>
      </c>
      <c r="Z30" s="1" t="s">
        <v>39</v>
      </c>
      <c r="AA30" s="1" t="s">
        <v>16</v>
      </c>
      <c r="AB30" s="1" t="s">
        <v>17</v>
      </c>
      <c r="AC30" s="1" t="s">
        <v>18</v>
      </c>
      <c r="AD30" s="1">
        <v>160</v>
      </c>
      <c r="AE30" s="1" t="s">
        <v>19</v>
      </c>
      <c r="AF30" s="1" t="s">
        <v>41</v>
      </c>
      <c r="AW30">
        <f t="shared" si="0"/>
        <v>1</v>
      </c>
      <c r="AX30">
        <f t="shared" si="1"/>
        <v>0</v>
      </c>
      <c r="AY30">
        <f t="shared" si="2"/>
        <v>1</v>
      </c>
      <c r="AZ30">
        <f t="shared" si="3"/>
        <v>1</v>
      </c>
      <c r="BA30">
        <f t="shared" si="4"/>
        <v>1</v>
      </c>
      <c r="BB30">
        <f t="shared" si="5"/>
        <v>1</v>
      </c>
      <c r="BC30" s="5">
        <f t="shared" si="6"/>
        <v>0</v>
      </c>
      <c r="BD30">
        <f t="shared" si="7"/>
        <v>1</v>
      </c>
      <c r="BE30">
        <f t="shared" si="8"/>
        <v>1</v>
      </c>
    </row>
    <row r="31" spans="1:57" ht="12.75" hidden="1">
      <c r="A31" s="2">
        <v>44893.358354872689</v>
      </c>
      <c r="B31" s="3">
        <v>14</v>
      </c>
      <c r="C31" s="1" t="s">
        <v>145</v>
      </c>
      <c r="D31" s="7" t="s">
        <v>315</v>
      </c>
      <c r="E31" s="12" t="s">
        <v>146</v>
      </c>
      <c r="F31" s="1" t="s">
        <v>53</v>
      </c>
      <c r="G31" s="1">
        <v>10</v>
      </c>
      <c r="H31" s="1" t="s">
        <v>60</v>
      </c>
      <c r="I31" s="1" t="s">
        <v>54</v>
      </c>
      <c r="J31" s="1" t="s">
        <v>43</v>
      </c>
      <c r="K31" s="1" t="s">
        <v>62</v>
      </c>
      <c r="L31" s="1" t="s">
        <v>27</v>
      </c>
      <c r="M31" s="1" t="s">
        <v>28</v>
      </c>
      <c r="N31" s="1" t="s">
        <v>56</v>
      </c>
      <c r="O31" s="1" t="s">
        <v>46</v>
      </c>
      <c r="P31" s="1" t="s">
        <v>147</v>
      </c>
      <c r="Q31" s="1" t="s">
        <v>7</v>
      </c>
      <c r="R31" s="1">
        <v>100</v>
      </c>
      <c r="S31" s="1" t="s">
        <v>8</v>
      </c>
      <c r="T31" s="1" t="s">
        <v>9</v>
      </c>
      <c r="U31" s="1" t="s">
        <v>63</v>
      </c>
      <c r="V31" s="1" t="s">
        <v>11</v>
      </c>
      <c r="W31" s="1" t="s">
        <v>50</v>
      </c>
      <c r="X31" s="1" t="s">
        <v>13</v>
      </c>
      <c r="Y31" s="1" t="s">
        <v>69</v>
      </c>
      <c r="Z31" s="1" t="s">
        <v>39</v>
      </c>
      <c r="AA31" s="1" t="s">
        <v>16</v>
      </c>
      <c r="AB31" s="1" t="s">
        <v>17</v>
      </c>
      <c r="AC31" s="1" t="s">
        <v>18</v>
      </c>
      <c r="AD31" s="1">
        <v>160</v>
      </c>
      <c r="AE31" s="1" t="s">
        <v>19</v>
      </c>
      <c r="AF31" s="1" t="s">
        <v>140</v>
      </c>
      <c r="AW31">
        <f t="shared" si="0"/>
        <v>1</v>
      </c>
      <c r="AX31">
        <f t="shared" si="1"/>
        <v>0</v>
      </c>
      <c r="AY31">
        <f t="shared" si="2"/>
        <v>1</v>
      </c>
      <c r="AZ31">
        <f t="shared" si="3"/>
        <v>1</v>
      </c>
      <c r="BA31">
        <f t="shared" si="4"/>
        <v>1</v>
      </c>
      <c r="BB31">
        <f t="shared" si="5"/>
        <v>1</v>
      </c>
      <c r="BC31" s="5">
        <f t="shared" si="6"/>
        <v>0</v>
      </c>
      <c r="BD31">
        <f t="shared" si="7"/>
        <v>1</v>
      </c>
      <c r="BE31">
        <f t="shared" si="8"/>
        <v>0</v>
      </c>
    </row>
    <row r="32" spans="1:57" ht="12.75" hidden="1">
      <c r="A32" s="2">
        <v>44893.358702546291</v>
      </c>
      <c r="B32" s="3">
        <v>19</v>
      </c>
      <c r="C32" s="1" t="s">
        <v>148</v>
      </c>
      <c r="D32" s="7" t="s">
        <v>314</v>
      </c>
      <c r="E32" s="11">
        <v>17</v>
      </c>
      <c r="F32" s="1" t="s">
        <v>22</v>
      </c>
      <c r="G32" s="1">
        <v>11</v>
      </c>
      <c r="H32" s="1" t="s">
        <v>119</v>
      </c>
      <c r="I32" s="1" t="s">
        <v>24</v>
      </c>
      <c r="J32" s="1" t="s">
        <v>43</v>
      </c>
      <c r="K32" s="1" t="s">
        <v>62</v>
      </c>
      <c r="L32" s="1" t="s">
        <v>27</v>
      </c>
      <c r="M32" s="1" t="s">
        <v>28</v>
      </c>
      <c r="N32" s="1" t="s">
        <v>56</v>
      </c>
      <c r="O32" s="1" t="s">
        <v>30</v>
      </c>
      <c r="P32" s="1" t="s">
        <v>31</v>
      </c>
      <c r="Q32" s="1" t="s">
        <v>32</v>
      </c>
      <c r="R32" s="1">
        <v>100</v>
      </c>
      <c r="S32" s="1" t="s">
        <v>33</v>
      </c>
      <c r="T32" s="1" t="s">
        <v>9</v>
      </c>
      <c r="U32" s="1" t="s">
        <v>73</v>
      </c>
      <c r="V32" s="1" t="s">
        <v>11</v>
      </c>
      <c r="W32" s="1" t="s">
        <v>93</v>
      </c>
      <c r="X32" s="1" t="s">
        <v>13</v>
      </c>
      <c r="Y32" s="1" t="s">
        <v>38</v>
      </c>
      <c r="Z32" s="1" t="s">
        <v>39</v>
      </c>
      <c r="AA32" s="1" t="s">
        <v>16</v>
      </c>
      <c r="AB32" s="1" t="s">
        <v>17</v>
      </c>
      <c r="AC32" s="1" t="s">
        <v>18</v>
      </c>
      <c r="AD32" s="1">
        <v>160</v>
      </c>
      <c r="AE32" s="1" t="s">
        <v>19</v>
      </c>
      <c r="AF32" s="1" t="s">
        <v>41</v>
      </c>
      <c r="AW32">
        <f t="shared" si="0"/>
        <v>1</v>
      </c>
      <c r="AX32">
        <f t="shared" si="1"/>
        <v>1</v>
      </c>
      <c r="AY32">
        <f t="shared" si="2"/>
        <v>1</v>
      </c>
      <c r="AZ32">
        <f t="shared" si="3"/>
        <v>1</v>
      </c>
      <c r="BA32">
        <f t="shared" si="4"/>
        <v>1</v>
      </c>
      <c r="BB32">
        <f t="shared" si="5"/>
        <v>1</v>
      </c>
      <c r="BC32" s="5">
        <f t="shared" si="6"/>
        <v>0</v>
      </c>
      <c r="BD32">
        <f t="shared" si="7"/>
        <v>1</v>
      </c>
      <c r="BE32">
        <f t="shared" si="8"/>
        <v>1</v>
      </c>
    </row>
    <row r="33" spans="1:57" ht="12.75">
      <c r="A33" s="2">
        <v>44893.358728495368</v>
      </c>
      <c r="B33" s="3">
        <v>12</v>
      </c>
      <c r="C33" s="1" t="s">
        <v>149</v>
      </c>
      <c r="D33" s="7" t="s">
        <v>315</v>
      </c>
      <c r="E33" s="11">
        <v>33</v>
      </c>
      <c r="F33" s="1" t="s">
        <v>86</v>
      </c>
      <c r="G33" s="1">
        <v>15</v>
      </c>
      <c r="H33" s="1" t="s">
        <v>23</v>
      </c>
      <c r="I33" s="1" t="s">
        <v>61</v>
      </c>
      <c r="J33" s="1" t="s">
        <v>25</v>
      </c>
      <c r="K33" s="1" t="s">
        <v>26</v>
      </c>
      <c r="L33" s="1" t="s">
        <v>27</v>
      </c>
      <c r="M33" s="1" t="s">
        <v>66</v>
      </c>
      <c r="N33" s="1" t="s">
        <v>29</v>
      </c>
      <c r="O33" s="1" t="s">
        <v>30</v>
      </c>
      <c r="P33" s="1" t="s">
        <v>31</v>
      </c>
      <c r="Q33" s="1" t="s">
        <v>150</v>
      </c>
      <c r="R33" s="1">
        <v>100</v>
      </c>
      <c r="S33" s="1" t="s">
        <v>106</v>
      </c>
      <c r="T33" s="1" t="s">
        <v>9</v>
      </c>
      <c r="U33" s="1" t="s">
        <v>73</v>
      </c>
      <c r="V33" s="1" t="s">
        <v>11</v>
      </c>
      <c r="W33" s="1" t="s">
        <v>50</v>
      </c>
      <c r="X33" s="1" t="s">
        <v>83</v>
      </c>
      <c r="Y33" s="1" t="s">
        <v>99</v>
      </c>
      <c r="Z33" s="1" t="s">
        <v>39</v>
      </c>
      <c r="AA33" s="1" t="s">
        <v>139</v>
      </c>
      <c r="AB33" s="1" t="s">
        <v>126</v>
      </c>
      <c r="AC33" s="1" t="s">
        <v>18</v>
      </c>
      <c r="AD33" s="1">
        <v>180</v>
      </c>
      <c r="AE33" s="1" t="s">
        <v>19</v>
      </c>
      <c r="AF33" s="1" t="s">
        <v>41</v>
      </c>
      <c r="AW33">
        <f t="shared" si="0"/>
        <v>0</v>
      </c>
      <c r="AX33">
        <f t="shared" si="1"/>
        <v>0</v>
      </c>
      <c r="AY33">
        <f t="shared" si="2"/>
        <v>1</v>
      </c>
      <c r="AZ33">
        <f t="shared" si="3"/>
        <v>0</v>
      </c>
      <c r="BA33">
        <f t="shared" si="4"/>
        <v>0</v>
      </c>
      <c r="BB33">
        <f t="shared" si="5"/>
        <v>1</v>
      </c>
      <c r="BC33" s="5">
        <f t="shared" si="6"/>
        <v>0</v>
      </c>
      <c r="BD33">
        <f t="shared" si="7"/>
        <v>1</v>
      </c>
      <c r="BE33">
        <f t="shared" si="8"/>
        <v>1</v>
      </c>
    </row>
    <row r="34" spans="1:57" ht="12.75" hidden="1">
      <c r="A34" s="2">
        <v>44893.35900945602</v>
      </c>
      <c r="B34" s="3">
        <v>15</v>
      </c>
      <c r="C34" s="1" t="s">
        <v>151</v>
      </c>
      <c r="D34" s="7" t="s">
        <v>315</v>
      </c>
      <c r="E34" s="11">
        <v>31</v>
      </c>
      <c r="F34" s="1" t="s">
        <v>22</v>
      </c>
      <c r="G34" s="1">
        <v>13</v>
      </c>
      <c r="H34" s="1" t="s">
        <v>23</v>
      </c>
      <c r="I34" s="1" t="s">
        <v>61</v>
      </c>
      <c r="J34" s="1" t="s">
        <v>25</v>
      </c>
      <c r="K34" s="1" t="s">
        <v>62</v>
      </c>
      <c r="L34" s="1" t="s">
        <v>27</v>
      </c>
      <c r="M34" s="1" t="s">
        <v>28</v>
      </c>
      <c r="N34" s="1" t="s">
        <v>131</v>
      </c>
      <c r="O34" s="1" t="s">
        <v>30</v>
      </c>
      <c r="P34" s="1" t="s">
        <v>147</v>
      </c>
      <c r="Q34" s="1" t="s">
        <v>32</v>
      </c>
      <c r="R34" s="1">
        <v>625</v>
      </c>
      <c r="S34" s="1" t="s">
        <v>33</v>
      </c>
      <c r="T34" s="1" t="s">
        <v>9</v>
      </c>
      <c r="U34" s="1" t="s">
        <v>63</v>
      </c>
      <c r="V34" s="1" t="s">
        <v>11</v>
      </c>
      <c r="W34" s="1" t="s">
        <v>36</v>
      </c>
      <c r="X34" s="1" t="s">
        <v>37</v>
      </c>
      <c r="Y34" s="1" t="s">
        <v>38</v>
      </c>
      <c r="Z34" s="1" t="s">
        <v>39</v>
      </c>
      <c r="AA34" s="1" t="s">
        <v>16</v>
      </c>
      <c r="AB34" s="1" t="s">
        <v>17</v>
      </c>
      <c r="AC34" s="1" t="s">
        <v>18</v>
      </c>
      <c r="AD34" s="1">
        <v>140</v>
      </c>
      <c r="AE34" s="1" t="s">
        <v>19</v>
      </c>
      <c r="AF34" s="1" t="s">
        <v>41</v>
      </c>
      <c r="AW34">
        <f t="shared" ref="AW34:AW65" si="9">IF(X34="160 m/s",1,0)</f>
        <v>0</v>
      </c>
      <c r="AX34">
        <f t="shared" ref="AX34:AX65" si="10">IF(Y34="7,2 m^3",1,0)</f>
        <v>1</v>
      </c>
      <c r="AY34">
        <f t="shared" ref="AY34:AY65" si="11">IF(Z34="(2) dan (4)",1,0)</f>
        <v>1</v>
      </c>
      <c r="AZ34">
        <f t="shared" ref="AZ34:AZ65" si="12">IF(AA34="4√10 m/s",1,0)</f>
        <v>1</v>
      </c>
      <c r="BA34">
        <f t="shared" ref="BA34:BA65" si="13">IF(AB34="vA  &gt; vB dan PA &lt; PB",1,0)</f>
        <v>1</v>
      </c>
      <c r="BB34">
        <f t="shared" ref="BB34:BB65" si="14">IF(AC34="Berbanding lurus dengan luas penampang",1,0)</f>
        <v>1</v>
      </c>
      <c r="BC34" s="5">
        <f t="shared" ref="BC34:BC65" si="15">IF(AD34="180",1,0)</f>
        <v>0</v>
      </c>
      <c r="BD34">
        <f t="shared" ref="BD34:BD65" si="16">IF(AE34="9,99 x 10^-5 J",1,0)</f>
        <v>1</v>
      </c>
      <c r="BE34">
        <f t="shared" ref="BE34:BE65" si="17">IF(AF34="0,006 m",1,0)</f>
        <v>1</v>
      </c>
    </row>
    <row r="35" spans="1:57" ht="12.75" hidden="1">
      <c r="A35" s="2">
        <v>44893.359131030091</v>
      </c>
      <c r="B35" s="3">
        <v>18</v>
      </c>
      <c r="C35" s="1" t="s">
        <v>152</v>
      </c>
      <c r="D35" s="7" t="s">
        <v>315</v>
      </c>
      <c r="E35" s="11">
        <v>11</v>
      </c>
      <c r="F35" s="1" t="s">
        <v>6</v>
      </c>
      <c r="G35" s="1">
        <v>11</v>
      </c>
      <c r="H35" s="1" t="s">
        <v>23</v>
      </c>
      <c r="I35" s="1" t="s">
        <v>61</v>
      </c>
      <c r="J35" s="1" t="s">
        <v>25</v>
      </c>
      <c r="K35" s="1" t="s">
        <v>62</v>
      </c>
      <c r="L35" s="1" t="s">
        <v>27</v>
      </c>
      <c r="M35" s="1" t="s">
        <v>28</v>
      </c>
      <c r="N35" s="1" t="s">
        <v>56</v>
      </c>
      <c r="O35" s="1" t="s">
        <v>30</v>
      </c>
      <c r="Q35" s="1" t="s">
        <v>32</v>
      </c>
      <c r="R35" s="1">
        <v>625</v>
      </c>
      <c r="S35" s="1" t="s">
        <v>33</v>
      </c>
      <c r="T35" s="1" t="s">
        <v>9</v>
      </c>
      <c r="U35" s="1" t="s">
        <v>73</v>
      </c>
      <c r="V35" s="1" t="s">
        <v>11</v>
      </c>
      <c r="W35" s="1" t="s">
        <v>93</v>
      </c>
      <c r="X35" s="1" t="s">
        <v>13</v>
      </c>
      <c r="Y35" s="1" t="s">
        <v>38</v>
      </c>
      <c r="Z35" s="1" t="s">
        <v>39</v>
      </c>
      <c r="AA35" s="1" t="s">
        <v>16</v>
      </c>
      <c r="AB35" s="1" t="s">
        <v>17</v>
      </c>
      <c r="AC35" s="1" t="s">
        <v>40</v>
      </c>
      <c r="AD35" s="1">
        <v>160</v>
      </c>
      <c r="AE35" s="1" t="s">
        <v>19</v>
      </c>
      <c r="AF35" s="1" t="s">
        <v>41</v>
      </c>
      <c r="AW35">
        <f t="shared" si="9"/>
        <v>1</v>
      </c>
      <c r="AX35">
        <f t="shared" si="10"/>
        <v>1</v>
      </c>
      <c r="AY35">
        <f t="shared" si="11"/>
        <v>1</v>
      </c>
      <c r="AZ35">
        <f t="shared" si="12"/>
        <v>1</v>
      </c>
      <c r="BA35">
        <f t="shared" si="13"/>
        <v>1</v>
      </c>
      <c r="BB35">
        <f t="shared" si="14"/>
        <v>0</v>
      </c>
      <c r="BC35" s="5">
        <f t="shared" si="15"/>
        <v>0</v>
      </c>
      <c r="BD35">
        <f t="shared" si="16"/>
        <v>1</v>
      </c>
      <c r="BE35">
        <f t="shared" si="17"/>
        <v>1</v>
      </c>
    </row>
    <row r="36" spans="1:57" ht="12.75" hidden="1">
      <c r="A36" s="2">
        <v>44893.359206516208</v>
      </c>
      <c r="B36" s="3">
        <v>19</v>
      </c>
      <c r="C36" s="1" t="s">
        <v>153</v>
      </c>
      <c r="D36" s="7" t="s">
        <v>315</v>
      </c>
      <c r="E36" s="12" t="s">
        <v>102</v>
      </c>
      <c r="F36" s="1" t="s">
        <v>6</v>
      </c>
      <c r="G36" s="1">
        <v>12</v>
      </c>
      <c r="H36" s="1" t="s">
        <v>23</v>
      </c>
      <c r="I36" s="1" t="s">
        <v>61</v>
      </c>
      <c r="J36" s="1" t="s">
        <v>43</v>
      </c>
      <c r="K36" s="1" t="s">
        <v>62</v>
      </c>
      <c r="L36" s="1" t="s">
        <v>27</v>
      </c>
      <c r="M36" s="1" t="s">
        <v>28</v>
      </c>
      <c r="N36" s="1" t="s">
        <v>56</v>
      </c>
      <c r="O36" s="1" t="s">
        <v>30</v>
      </c>
      <c r="P36" s="1" t="s">
        <v>31</v>
      </c>
      <c r="Q36" s="1" t="s">
        <v>32</v>
      </c>
      <c r="R36" s="1">
        <v>625</v>
      </c>
      <c r="S36" s="1" t="s">
        <v>33</v>
      </c>
      <c r="T36" s="1" t="s">
        <v>9</v>
      </c>
      <c r="U36" s="1" t="s">
        <v>73</v>
      </c>
      <c r="V36" s="1" t="s">
        <v>11</v>
      </c>
      <c r="W36" s="1" t="s">
        <v>93</v>
      </c>
      <c r="X36" s="1" t="s">
        <v>13</v>
      </c>
      <c r="Y36" s="1" t="s">
        <v>38</v>
      </c>
      <c r="Z36" s="1" t="s">
        <v>39</v>
      </c>
      <c r="AA36" s="1" t="s">
        <v>16</v>
      </c>
      <c r="AB36" s="1" t="s">
        <v>17</v>
      </c>
      <c r="AC36" s="1" t="s">
        <v>18</v>
      </c>
      <c r="AD36" s="1">
        <v>160</v>
      </c>
      <c r="AE36" s="1" t="s">
        <v>19</v>
      </c>
      <c r="AF36" s="1" t="s">
        <v>41</v>
      </c>
      <c r="AW36">
        <f t="shared" si="9"/>
        <v>1</v>
      </c>
      <c r="AX36">
        <f t="shared" si="10"/>
        <v>1</v>
      </c>
      <c r="AY36">
        <f t="shared" si="11"/>
        <v>1</v>
      </c>
      <c r="AZ36">
        <f t="shared" si="12"/>
        <v>1</v>
      </c>
      <c r="BA36">
        <f t="shared" si="13"/>
        <v>1</v>
      </c>
      <c r="BB36">
        <f t="shared" si="14"/>
        <v>1</v>
      </c>
      <c r="BC36" s="5">
        <f t="shared" si="15"/>
        <v>0</v>
      </c>
      <c r="BD36">
        <f t="shared" si="16"/>
        <v>1</v>
      </c>
      <c r="BE36">
        <f t="shared" si="17"/>
        <v>1</v>
      </c>
    </row>
    <row r="37" spans="1:57" ht="12.75" hidden="1">
      <c r="A37" s="2">
        <v>44893.359339988427</v>
      </c>
      <c r="B37" s="3">
        <v>11</v>
      </c>
      <c r="C37" s="1" t="s">
        <v>154</v>
      </c>
      <c r="D37" s="7" t="s">
        <v>314</v>
      </c>
      <c r="E37" s="11">
        <v>21</v>
      </c>
      <c r="F37" s="1" t="s">
        <v>53</v>
      </c>
      <c r="G37" s="1">
        <v>9</v>
      </c>
      <c r="H37" s="1" t="s">
        <v>23</v>
      </c>
      <c r="I37" s="1" t="s">
        <v>61</v>
      </c>
      <c r="J37" s="1" t="s">
        <v>43</v>
      </c>
      <c r="K37" s="1" t="s">
        <v>62</v>
      </c>
      <c r="L37" s="1" t="s">
        <v>27</v>
      </c>
      <c r="M37" s="1" t="s">
        <v>28</v>
      </c>
      <c r="N37" s="1" t="s">
        <v>56</v>
      </c>
      <c r="O37" s="1" t="s">
        <v>46</v>
      </c>
      <c r="P37" s="1" t="s">
        <v>147</v>
      </c>
      <c r="Q37" s="1" t="s">
        <v>7</v>
      </c>
      <c r="R37" s="1">
        <v>125</v>
      </c>
      <c r="S37" s="1" t="s">
        <v>33</v>
      </c>
      <c r="T37" s="1" t="s">
        <v>155</v>
      </c>
      <c r="U37" s="1" t="s">
        <v>10</v>
      </c>
      <c r="V37" s="1" t="s">
        <v>107</v>
      </c>
      <c r="W37" s="1" t="s">
        <v>50</v>
      </c>
      <c r="X37" s="1" t="s">
        <v>83</v>
      </c>
      <c r="Y37" s="1" t="s">
        <v>69</v>
      </c>
      <c r="Z37" s="1" t="s">
        <v>39</v>
      </c>
      <c r="AA37" s="1" t="s">
        <v>71</v>
      </c>
      <c r="AB37" s="1" t="s">
        <v>79</v>
      </c>
      <c r="AC37" s="1" t="s">
        <v>18</v>
      </c>
      <c r="AD37" s="1">
        <v>160</v>
      </c>
      <c r="AE37" s="1" t="s">
        <v>156</v>
      </c>
      <c r="AF37" s="1" t="s">
        <v>41</v>
      </c>
      <c r="AW37">
        <f t="shared" si="9"/>
        <v>0</v>
      </c>
      <c r="AX37">
        <f t="shared" si="10"/>
        <v>0</v>
      </c>
      <c r="AY37">
        <f t="shared" si="11"/>
        <v>1</v>
      </c>
      <c r="AZ37">
        <f t="shared" si="12"/>
        <v>0</v>
      </c>
      <c r="BA37">
        <f t="shared" si="13"/>
        <v>0</v>
      </c>
      <c r="BB37">
        <f t="shared" si="14"/>
        <v>1</v>
      </c>
      <c r="BC37" s="5">
        <f t="shared" si="15"/>
        <v>0</v>
      </c>
      <c r="BD37">
        <f t="shared" si="16"/>
        <v>0</v>
      </c>
      <c r="BE37">
        <f t="shared" si="17"/>
        <v>1</v>
      </c>
    </row>
    <row r="38" spans="1:57" ht="12.75" hidden="1">
      <c r="A38" s="2">
        <v>44893.359494097225</v>
      </c>
      <c r="B38" s="3">
        <v>19</v>
      </c>
      <c r="C38" s="1" t="s">
        <v>157</v>
      </c>
      <c r="D38" s="7" t="s">
        <v>315</v>
      </c>
      <c r="E38" s="11">
        <v>22</v>
      </c>
      <c r="F38" s="1" t="s">
        <v>6</v>
      </c>
      <c r="G38" s="1">
        <v>10</v>
      </c>
      <c r="H38" s="1" t="s">
        <v>23</v>
      </c>
      <c r="I38" s="1" t="s">
        <v>61</v>
      </c>
      <c r="J38" s="1" t="s">
        <v>25</v>
      </c>
      <c r="K38" s="1" t="s">
        <v>62</v>
      </c>
      <c r="L38" s="1" t="s">
        <v>27</v>
      </c>
      <c r="M38" s="1" t="s">
        <v>28</v>
      </c>
      <c r="N38" s="1" t="s">
        <v>56</v>
      </c>
      <c r="O38" s="1" t="s">
        <v>30</v>
      </c>
      <c r="P38" s="1" t="s">
        <v>31</v>
      </c>
      <c r="Q38" s="1" t="s">
        <v>92</v>
      </c>
      <c r="R38" s="1">
        <v>625</v>
      </c>
      <c r="S38" s="1" t="s">
        <v>33</v>
      </c>
      <c r="T38" s="1" t="s">
        <v>9</v>
      </c>
      <c r="U38" s="1" t="s">
        <v>73</v>
      </c>
      <c r="V38" s="1" t="s">
        <v>11</v>
      </c>
      <c r="W38" s="1" t="s">
        <v>93</v>
      </c>
      <c r="X38" s="1" t="s">
        <v>13</v>
      </c>
      <c r="Y38" s="1" t="s">
        <v>38</v>
      </c>
      <c r="Z38" s="1" t="s">
        <v>39</v>
      </c>
      <c r="AA38" s="1" t="s">
        <v>16</v>
      </c>
      <c r="AB38" s="1" t="s">
        <v>17</v>
      </c>
      <c r="AC38" s="1" t="s">
        <v>18</v>
      </c>
      <c r="AD38" s="1">
        <v>160</v>
      </c>
      <c r="AE38" s="1" t="s">
        <v>19</v>
      </c>
      <c r="AF38" s="1" t="s">
        <v>41</v>
      </c>
      <c r="AW38">
        <f t="shared" si="9"/>
        <v>1</v>
      </c>
      <c r="AX38">
        <f t="shared" si="10"/>
        <v>1</v>
      </c>
      <c r="AY38">
        <f t="shared" si="11"/>
        <v>1</v>
      </c>
      <c r="AZ38">
        <f t="shared" si="12"/>
        <v>1</v>
      </c>
      <c r="BA38">
        <f t="shared" si="13"/>
        <v>1</v>
      </c>
      <c r="BB38">
        <f t="shared" si="14"/>
        <v>1</v>
      </c>
      <c r="BC38" s="5">
        <f t="shared" si="15"/>
        <v>0</v>
      </c>
      <c r="BD38">
        <f t="shared" si="16"/>
        <v>1</v>
      </c>
      <c r="BE38">
        <f t="shared" si="17"/>
        <v>1</v>
      </c>
    </row>
    <row r="39" spans="1:57" ht="12.75" hidden="1">
      <c r="A39" s="2">
        <v>44893.359499733793</v>
      </c>
      <c r="B39" s="3">
        <v>19</v>
      </c>
      <c r="C39" s="1" t="s">
        <v>158</v>
      </c>
      <c r="D39" s="7" t="s">
        <v>315</v>
      </c>
      <c r="E39" s="11">
        <v>24</v>
      </c>
      <c r="F39" s="1" t="s">
        <v>6</v>
      </c>
      <c r="G39" s="1">
        <v>15</v>
      </c>
      <c r="H39" s="1" t="s">
        <v>23</v>
      </c>
      <c r="I39" s="1" t="s">
        <v>95</v>
      </c>
      <c r="J39" s="1" t="s">
        <v>43</v>
      </c>
      <c r="K39" s="1" t="s">
        <v>62</v>
      </c>
      <c r="L39" s="1" t="s">
        <v>27</v>
      </c>
      <c r="M39" s="1" t="s">
        <v>28</v>
      </c>
      <c r="N39" s="1" t="s">
        <v>56</v>
      </c>
      <c r="O39" s="1" t="s">
        <v>30</v>
      </c>
      <c r="P39" s="1" t="s">
        <v>31</v>
      </c>
      <c r="Q39" s="1" t="s">
        <v>32</v>
      </c>
      <c r="R39" s="1">
        <v>100</v>
      </c>
      <c r="S39" s="1" t="s">
        <v>33</v>
      </c>
      <c r="T39" s="1" t="s">
        <v>9</v>
      </c>
      <c r="U39" s="1" t="s">
        <v>73</v>
      </c>
      <c r="V39" s="1" t="s">
        <v>11</v>
      </c>
      <c r="W39" s="1" t="s">
        <v>50</v>
      </c>
      <c r="X39" s="1" t="s">
        <v>13</v>
      </c>
      <c r="Y39" s="1" t="s">
        <v>38</v>
      </c>
      <c r="Z39" s="1" t="s">
        <v>39</v>
      </c>
      <c r="AA39" s="1" t="s">
        <v>16</v>
      </c>
      <c r="AB39" s="1" t="s">
        <v>17</v>
      </c>
      <c r="AC39" s="1" t="s">
        <v>18</v>
      </c>
      <c r="AD39" s="1">
        <v>180</v>
      </c>
      <c r="AE39" s="1" t="s">
        <v>19</v>
      </c>
      <c r="AF39" s="1" t="s">
        <v>41</v>
      </c>
      <c r="AW39">
        <f t="shared" si="9"/>
        <v>1</v>
      </c>
      <c r="AX39">
        <f t="shared" si="10"/>
        <v>1</v>
      </c>
      <c r="AY39">
        <f t="shared" si="11"/>
        <v>1</v>
      </c>
      <c r="AZ39">
        <f t="shared" si="12"/>
        <v>1</v>
      </c>
      <c r="BA39">
        <f t="shared" si="13"/>
        <v>1</v>
      </c>
      <c r="BB39">
        <f t="shared" si="14"/>
        <v>1</v>
      </c>
      <c r="BC39" s="5">
        <f t="shared" si="15"/>
        <v>0</v>
      </c>
      <c r="BD39">
        <f t="shared" si="16"/>
        <v>1</v>
      </c>
      <c r="BE39">
        <f t="shared" si="17"/>
        <v>1</v>
      </c>
    </row>
    <row r="40" spans="1:57" ht="12.75" hidden="1">
      <c r="A40" s="2">
        <v>44893.359532430557</v>
      </c>
      <c r="B40" s="3">
        <v>21</v>
      </c>
      <c r="C40" s="1" t="s">
        <v>159</v>
      </c>
      <c r="D40" s="7" t="s">
        <v>314</v>
      </c>
      <c r="E40" s="11">
        <v>12</v>
      </c>
      <c r="F40" s="1" t="s">
        <v>53</v>
      </c>
      <c r="G40" s="1">
        <v>13</v>
      </c>
      <c r="H40" s="1" t="s">
        <v>23</v>
      </c>
      <c r="I40" s="1" t="s">
        <v>61</v>
      </c>
      <c r="J40" s="1" t="s">
        <v>25</v>
      </c>
      <c r="K40" s="1" t="s">
        <v>62</v>
      </c>
      <c r="L40" s="1" t="s">
        <v>27</v>
      </c>
      <c r="M40" s="1" t="s">
        <v>28</v>
      </c>
      <c r="N40" s="1" t="s">
        <v>56</v>
      </c>
      <c r="O40" s="1" t="s">
        <v>30</v>
      </c>
      <c r="P40" s="1" t="s">
        <v>31</v>
      </c>
      <c r="Q40" s="1" t="s">
        <v>32</v>
      </c>
      <c r="R40" s="1">
        <v>100</v>
      </c>
      <c r="S40" s="1" t="s">
        <v>33</v>
      </c>
      <c r="T40" s="1" t="s">
        <v>9</v>
      </c>
      <c r="U40" s="1" t="s">
        <v>63</v>
      </c>
      <c r="V40" s="1" t="s">
        <v>35</v>
      </c>
      <c r="W40" s="1" t="s">
        <v>50</v>
      </c>
      <c r="X40" s="1" t="s">
        <v>13</v>
      </c>
      <c r="Y40" s="1" t="s">
        <v>14</v>
      </c>
      <c r="Z40" s="1" t="s">
        <v>39</v>
      </c>
      <c r="AA40" s="1" t="s">
        <v>16</v>
      </c>
      <c r="AB40" s="1" t="s">
        <v>17</v>
      </c>
      <c r="AC40" s="1" t="s">
        <v>18</v>
      </c>
      <c r="AD40" s="1">
        <v>160</v>
      </c>
      <c r="AE40" s="1" t="s">
        <v>19</v>
      </c>
      <c r="AF40" s="1" t="s">
        <v>41</v>
      </c>
      <c r="AW40">
        <f t="shared" si="9"/>
        <v>1</v>
      </c>
      <c r="AX40">
        <f t="shared" si="10"/>
        <v>0</v>
      </c>
      <c r="AY40">
        <f t="shared" si="11"/>
        <v>1</v>
      </c>
      <c r="AZ40">
        <f t="shared" si="12"/>
        <v>1</v>
      </c>
      <c r="BA40">
        <f t="shared" si="13"/>
        <v>1</v>
      </c>
      <c r="BB40">
        <f t="shared" si="14"/>
        <v>1</v>
      </c>
      <c r="BC40" s="5">
        <f t="shared" si="15"/>
        <v>0</v>
      </c>
      <c r="BD40">
        <f t="shared" si="16"/>
        <v>1</v>
      </c>
      <c r="BE40">
        <f t="shared" si="17"/>
        <v>1</v>
      </c>
    </row>
    <row r="41" spans="1:57" ht="12.75" hidden="1">
      <c r="A41" s="2">
        <v>44893.359574340277</v>
      </c>
      <c r="B41" s="3">
        <v>19</v>
      </c>
      <c r="C41" s="1" t="s">
        <v>160</v>
      </c>
      <c r="D41" s="7" t="s">
        <v>315</v>
      </c>
      <c r="E41" s="12" t="s">
        <v>102</v>
      </c>
      <c r="F41" s="1" t="s">
        <v>91</v>
      </c>
      <c r="G41" s="1">
        <v>12</v>
      </c>
      <c r="H41" s="1" t="s">
        <v>23</v>
      </c>
      <c r="I41" s="1" t="s">
        <v>61</v>
      </c>
      <c r="J41" s="1" t="s">
        <v>25</v>
      </c>
      <c r="K41" s="1" t="s">
        <v>62</v>
      </c>
      <c r="L41" s="1" t="s">
        <v>27</v>
      </c>
      <c r="M41" s="1" t="s">
        <v>28</v>
      </c>
      <c r="N41" s="1" t="s">
        <v>56</v>
      </c>
      <c r="O41" s="1" t="s">
        <v>57</v>
      </c>
      <c r="P41" s="1" t="s">
        <v>31</v>
      </c>
      <c r="Q41" s="1" t="s">
        <v>92</v>
      </c>
      <c r="R41" s="1">
        <v>625</v>
      </c>
      <c r="S41" s="1" t="s">
        <v>33</v>
      </c>
      <c r="T41" s="1" t="s">
        <v>9</v>
      </c>
      <c r="U41" s="1" t="s">
        <v>73</v>
      </c>
      <c r="V41" s="1" t="s">
        <v>11</v>
      </c>
      <c r="W41" s="1" t="s">
        <v>93</v>
      </c>
      <c r="X41" s="1" t="s">
        <v>13</v>
      </c>
      <c r="Y41" s="1" t="s">
        <v>38</v>
      </c>
      <c r="Z41" s="1" t="s">
        <v>39</v>
      </c>
      <c r="AA41" s="1" t="s">
        <v>16</v>
      </c>
      <c r="AB41" s="1" t="s">
        <v>17</v>
      </c>
      <c r="AC41" s="1" t="s">
        <v>18</v>
      </c>
      <c r="AD41" s="1">
        <v>160</v>
      </c>
      <c r="AE41" s="1" t="s">
        <v>19</v>
      </c>
      <c r="AF41" s="1" t="s">
        <v>41</v>
      </c>
      <c r="AW41">
        <f t="shared" si="9"/>
        <v>1</v>
      </c>
      <c r="AX41">
        <f t="shared" si="10"/>
        <v>1</v>
      </c>
      <c r="AY41">
        <f t="shared" si="11"/>
        <v>1</v>
      </c>
      <c r="AZ41">
        <f t="shared" si="12"/>
        <v>1</v>
      </c>
      <c r="BA41">
        <f t="shared" si="13"/>
        <v>1</v>
      </c>
      <c r="BB41">
        <f t="shared" si="14"/>
        <v>1</v>
      </c>
      <c r="BC41" s="5">
        <f t="shared" si="15"/>
        <v>0</v>
      </c>
      <c r="BD41">
        <f t="shared" si="16"/>
        <v>1</v>
      </c>
      <c r="BE41">
        <f t="shared" si="17"/>
        <v>1</v>
      </c>
    </row>
    <row r="42" spans="1:57" ht="12.75" hidden="1">
      <c r="A42" s="2">
        <v>44893.359695127314</v>
      </c>
      <c r="B42" s="3">
        <v>19</v>
      </c>
      <c r="C42" s="1" t="s">
        <v>161</v>
      </c>
      <c r="D42" s="7" t="s">
        <v>315</v>
      </c>
      <c r="E42" s="11">
        <v>12</v>
      </c>
      <c r="F42" s="1" t="s">
        <v>91</v>
      </c>
      <c r="G42" s="1">
        <v>7</v>
      </c>
      <c r="H42" s="1" t="s">
        <v>23</v>
      </c>
      <c r="I42" s="1" t="s">
        <v>61</v>
      </c>
      <c r="J42" s="1" t="s">
        <v>25</v>
      </c>
      <c r="K42" s="1" t="s">
        <v>62</v>
      </c>
      <c r="L42" s="1" t="s">
        <v>27</v>
      </c>
      <c r="M42" s="1" t="s">
        <v>28</v>
      </c>
      <c r="N42" s="1" t="s">
        <v>56</v>
      </c>
      <c r="O42" s="1" t="s">
        <v>30</v>
      </c>
      <c r="P42" s="1" t="s">
        <v>31</v>
      </c>
      <c r="Q42" s="1" t="s">
        <v>92</v>
      </c>
      <c r="R42" s="1">
        <v>625</v>
      </c>
      <c r="S42" s="1" t="s">
        <v>33</v>
      </c>
      <c r="T42" s="1" t="s">
        <v>9</v>
      </c>
      <c r="U42" s="1" t="s">
        <v>73</v>
      </c>
      <c r="V42" s="1" t="s">
        <v>11</v>
      </c>
      <c r="W42" s="1" t="s">
        <v>93</v>
      </c>
      <c r="X42" s="1" t="s">
        <v>13</v>
      </c>
      <c r="Y42" s="1" t="s">
        <v>38</v>
      </c>
      <c r="Z42" s="1" t="s">
        <v>39</v>
      </c>
      <c r="AA42" s="1" t="s">
        <v>16</v>
      </c>
      <c r="AB42" s="1" t="s">
        <v>17</v>
      </c>
      <c r="AC42" s="1" t="s">
        <v>18</v>
      </c>
      <c r="AD42" s="1">
        <v>160</v>
      </c>
      <c r="AE42" s="1" t="s">
        <v>19</v>
      </c>
      <c r="AF42" s="1" t="s">
        <v>41</v>
      </c>
      <c r="AW42">
        <f t="shared" si="9"/>
        <v>1</v>
      </c>
      <c r="AX42">
        <f t="shared" si="10"/>
        <v>1</v>
      </c>
      <c r="AY42">
        <f t="shared" si="11"/>
        <v>1</v>
      </c>
      <c r="AZ42">
        <f t="shared" si="12"/>
        <v>1</v>
      </c>
      <c r="BA42">
        <f t="shared" si="13"/>
        <v>1</v>
      </c>
      <c r="BB42">
        <f t="shared" si="14"/>
        <v>1</v>
      </c>
      <c r="BC42" s="5">
        <f t="shared" si="15"/>
        <v>0</v>
      </c>
      <c r="BD42">
        <f t="shared" si="16"/>
        <v>1</v>
      </c>
      <c r="BE42">
        <f t="shared" si="17"/>
        <v>1</v>
      </c>
    </row>
    <row r="43" spans="1:57" ht="12.75" hidden="1">
      <c r="A43" s="2">
        <v>44893.359718020831</v>
      </c>
      <c r="B43" s="3">
        <v>10</v>
      </c>
      <c r="C43" s="1" t="s">
        <v>162</v>
      </c>
      <c r="D43" s="7" t="s">
        <v>315</v>
      </c>
      <c r="E43" s="11">
        <v>12</v>
      </c>
      <c r="F43" s="1" t="s">
        <v>22</v>
      </c>
      <c r="G43" s="1">
        <v>14</v>
      </c>
      <c r="H43" s="1" t="s">
        <v>60</v>
      </c>
      <c r="I43" s="1" t="s">
        <v>95</v>
      </c>
      <c r="J43" s="1" t="s">
        <v>25</v>
      </c>
      <c r="K43" s="1" t="s">
        <v>62</v>
      </c>
      <c r="L43" s="1" t="s">
        <v>27</v>
      </c>
      <c r="M43" s="1" t="s">
        <v>137</v>
      </c>
      <c r="N43" s="1" t="s">
        <v>29</v>
      </c>
      <c r="O43" s="1" t="s">
        <v>46</v>
      </c>
      <c r="P43" s="1" t="s">
        <v>147</v>
      </c>
      <c r="Q43" s="1" t="s">
        <v>32</v>
      </c>
      <c r="R43" s="1">
        <v>125</v>
      </c>
      <c r="S43" s="1" t="s">
        <v>33</v>
      </c>
      <c r="T43" s="1" t="s">
        <v>9</v>
      </c>
      <c r="U43" s="1" t="s">
        <v>63</v>
      </c>
      <c r="V43" s="1" t="s">
        <v>11</v>
      </c>
      <c r="W43" s="1" t="s">
        <v>12</v>
      </c>
      <c r="X43" s="1" t="s">
        <v>111</v>
      </c>
      <c r="Y43" s="1" t="s">
        <v>38</v>
      </c>
      <c r="Z43" s="1" t="s">
        <v>163</v>
      </c>
      <c r="AA43" s="1" t="s">
        <v>16</v>
      </c>
      <c r="AB43" s="1" t="s">
        <v>17</v>
      </c>
      <c r="AC43" s="1" t="s">
        <v>40</v>
      </c>
      <c r="AD43" s="1">
        <v>180</v>
      </c>
      <c r="AE43" s="1" t="s">
        <v>19</v>
      </c>
      <c r="AF43" s="1" t="s">
        <v>140</v>
      </c>
      <c r="AW43">
        <f t="shared" si="9"/>
        <v>0</v>
      </c>
      <c r="AX43">
        <f t="shared" si="10"/>
        <v>1</v>
      </c>
      <c r="AY43">
        <f t="shared" si="11"/>
        <v>0</v>
      </c>
      <c r="AZ43">
        <f t="shared" si="12"/>
        <v>1</v>
      </c>
      <c r="BA43">
        <f t="shared" si="13"/>
        <v>1</v>
      </c>
      <c r="BB43">
        <f t="shared" si="14"/>
        <v>0</v>
      </c>
      <c r="BC43" s="5">
        <f t="shared" si="15"/>
        <v>0</v>
      </c>
      <c r="BD43">
        <f t="shared" si="16"/>
        <v>1</v>
      </c>
      <c r="BE43">
        <f t="shared" si="17"/>
        <v>0</v>
      </c>
    </row>
    <row r="44" spans="1:57" ht="12.75" hidden="1">
      <c r="A44" s="2">
        <v>44893.359736238424</v>
      </c>
      <c r="B44" s="3">
        <v>17</v>
      </c>
      <c r="C44" s="1" t="s">
        <v>164</v>
      </c>
      <c r="D44" s="7" t="s">
        <v>315</v>
      </c>
      <c r="E44" s="12" t="s">
        <v>90</v>
      </c>
      <c r="F44" s="1" t="s">
        <v>6</v>
      </c>
      <c r="G44" s="1">
        <v>13</v>
      </c>
      <c r="H44" s="1" t="s">
        <v>23</v>
      </c>
      <c r="I44" s="1" t="s">
        <v>61</v>
      </c>
      <c r="J44" s="1" t="s">
        <v>121</v>
      </c>
      <c r="K44" s="1" t="s">
        <v>62</v>
      </c>
      <c r="L44" s="1" t="s">
        <v>27</v>
      </c>
      <c r="M44" s="1" t="s">
        <v>28</v>
      </c>
      <c r="N44" s="1" t="s">
        <v>56</v>
      </c>
      <c r="O44" s="1" t="s">
        <v>30</v>
      </c>
      <c r="P44" s="1" t="s">
        <v>31</v>
      </c>
      <c r="Q44" s="1" t="s">
        <v>7</v>
      </c>
      <c r="R44" s="1">
        <v>625</v>
      </c>
      <c r="S44" s="1" t="s">
        <v>33</v>
      </c>
      <c r="T44" s="1" t="s">
        <v>9</v>
      </c>
      <c r="U44" s="1" t="s">
        <v>73</v>
      </c>
      <c r="V44" s="1" t="s">
        <v>11</v>
      </c>
      <c r="W44" s="1" t="s">
        <v>93</v>
      </c>
      <c r="X44" s="1" t="s">
        <v>37</v>
      </c>
      <c r="Y44" s="1" t="s">
        <v>38</v>
      </c>
      <c r="Z44" s="1" t="s">
        <v>39</v>
      </c>
      <c r="AA44" s="1" t="s">
        <v>16</v>
      </c>
      <c r="AB44" s="1" t="s">
        <v>17</v>
      </c>
      <c r="AC44" s="1" t="s">
        <v>18</v>
      </c>
      <c r="AD44" s="1">
        <v>160</v>
      </c>
      <c r="AE44" s="1" t="s">
        <v>19</v>
      </c>
      <c r="AF44" s="1" t="s">
        <v>41</v>
      </c>
      <c r="AW44">
        <f t="shared" si="9"/>
        <v>0</v>
      </c>
      <c r="AX44">
        <f t="shared" si="10"/>
        <v>1</v>
      </c>
      <c r="AY44">
        <f t="shared" si="11"/>
        <v>1</v>
      </c>
      <c r="AZ44">
        <f t="shared" si="12"/>
        <v>1</v>
      </c>
      <c r="BA44">
        <f t="shared" si="13"/>
        <v>1</v>
      </c>
      <c r="BB44">
        <f t="shared" si="14"/>
        <v>1</v>
      </c>
      <c r="BC44" s="5">
        <f t="shared" si="15"/>
        <v>0</v>
      </c>
      <c r="BD44">
        <f t="shared" si="16"/>
        <v>1</v>
      </c>
      <c r="BE44">
        <f t="shared" si="17"/>
        <v>1</v>
      </c>
    </row>
    <row r="45" spans="1:57" ht="12.75" hidden="1">
      <c r="A45" s="2">
        <v>44893.359738425926</v>
      </c>
      <c r="B45" s="3">
        <v>19</v>
      </c>
      <c r="C45" s="1" t="s">
        <v>165</v>
      </c>
      <c r="D45" s="7" t="s">
        <v>315</v>
      </c>
      <c r="E45" s="12" t="s">
        <v>166</v>
      </c>
      <c r="F45" s="1" t="s">
        <v>6</v>
      </c>
      <c r="G45" s="1">
        <v>13</v>
      </c>
      <c r="H45" s="1" t="s">
        <v>23</v>
      </c>
      <c r="I45" s="1" t="s">
        <v>61</v>
      </c>
      <c r="J45" s="1" t="s">
        <v>25</v>
      </c>
      <c r="K45" s="1" t="s">
        <v>62</v>
      </c>
      <c r="L45" s="1" t="s">
        <v>27</v>
      </c>
      <c r="M45" s="1" t="s">
        <v>28</v>
      </c>
      <c r="N45" s="1" t="s">
        <v>56</v>
      </c>
      <c r="O45" s="1" t="s">
        <v>30</v>
      </c>
      <c r="P45" s="1" t="s">
        <v>31</v>
      </c>
      <c r="Q45" s="1" t="s">
        <v>92</v>
      </c>
      <c r="R45" s="1">
        <v>625</v>
      </c>
      <c r="S45" s="1" t="s">
        <v>33</v>
      </c>
      <c r="T45" s="1" t="s">
        <v>9</v>
      </c>
      <c r="U45" s="1" t="s">
        <v>73</v>
      </c>
      <c r="V45" s="1" t="s">
        <v>11</v>
      </c>
      <c r="W45" s="1" t="s">
        <v>93</v>
      </c>
      <c r="X45" s="1" t="s">
        <v>13</v>
      </c>
      <c r="Y45" s="1" t="s">
        <v>38</v>
      </c>
      <c r="Z45" s="1" t="s">
        <v>39</v>
      </c>
      <c r="AA45" s="1" t="s">
        <v>16</v>
      </c>
      <c r="AB45" s="1" t="s">
        <v>17</v>
      </c>
      <c r="AC45" s="1" t="s">
        <v>18</v>
      </c>
      <c r="AD45" s="1">
        <v>160</v>
      </c>
      <c r="AE45" s="1" t="s">
        <v>19</v>
      </c>
      <c r="AF45" s="1" t="s">
        <v>41</v>
      </c>
      <c r="AW45">
        <f t="shared" si="9"/>
        <v>1</v>
      </c>
      <c r="AX45">
        <f t="shared" si="10"/>
        <v>1</v>
      </c>
      <c r="AY45">
        <f t="shared" si="11"/>
        <v>1</v>
      </c>
      <c r="AZ45">
        <f t="shared" si="12"/>
        <v>1</v>
      </c>
      <c r="BA45">
        <f t="shared" si="13"/>
        <v>1</v>
      </c>
      <c r="BB45">
        <f t="shared" si="14"/>
        <v>1</v>
      </c>
      <c r="BC45" s="5">
        <f t="shared" si="15"/>
        <v>0</v>
      </c>
      <c r="BD45">
        <f t="shared" si="16"/>
        <v>1</v>
      </c>
      <c r="BE45">
        <f t="shared" si="17"/>
        <v>1</v>
      </c>
    </row>
    <row r="46" spans="1:57" ht="12.75" hidden="1">
      <c r="A46" s="2">
        <v>44893.359984409719</v>
      </c>
      <c r="B46" s="3">
        <v>18</v>
      </c>
      <c r="C46" s="1" t="s">
        <v>167</v>
      </c>
      <c r="D46" s="7" t="s">
        <v>315</v>
      </c>
      <c r="E46" s="12" t="s">
        <v>115</v>
      </c>
      <c r="F46" s="1" t="s">
        <v>6</v>
      </c>
      <c r="G46" s="1">
        <v>6</v>
      </c>
      <c r="H46" s="1" t="s">
        <v>23</v>
      </c>
      <c r="I46" s="1" t="s">
        <v>61</v>
      </c>
      <c r="J46" s="1" t="s">
        <v>43</v>
      </c>
      <c r="K46" s="1" t="s">
        <v>62</v>
      </c>
      <c r="L46" s="1" t="s">
        <v>27</v>
      </c>
      <c r="M46" s="1" t="s">
        <v>28</v>
      </c>
      <c r="N46" s="1" t="s">
        <v>56</v>
      </c>
      <c r="O46" s="1" t="s">
        <v>30</v>
      </c>
      <c r="P46" s="1" t="s">
        <v>31</v>
      </c>
      <c r="Q46" s="1" t="s">
        <v>92</v>
      </c>
      <c r="R46" s="1">
        <v>625</v>
      </c>
      <c r="S46" s="1" t="s">
        <v>33</v>
      </c>
      <c r="T46" s="1" t="s">
        <v>9</v>
      </c>
      <c r="U46" s="1" t="s">
        <v>73</v>
      </c>
      <c r="V46" s="1" t="s">
        <v>11</v>
      </c>
      <c r="W46" s="1" t="s">
        <v>93</v>
      </c>
      <c r="X46" s="1" t="s">
        <v>13</v>
      </c>
      <c r="Y46" s="1" t="s">
        <v>38</v>
      </c>
      <c r="Z46" s="1" t="s">
        <v>39</v>
      </c>
      <c r="AA46" s="1" t="s">
        <v>16</v>
      </c>
      <c r="AB46" s="1" t="s">
        <v>17</v>
      </c>
      <c r="AC46" s="1" t="s">
        <v>18</v>
      </c>
      <c r="AD46" s="1">
        <v>160</v>
      </c>
      <c r="AE46" s="1" t="s">
        <v>19</v>
      </c>
      <c r="AF46" s="1" t="s">
        <v>41</v>
      </c>
      <c r="AW46">
        <f t="shared" si="9"/>
        <v>1</v>
      </c>
      <c r="AX46">
        <f t="shared" si="10"/>
        <v>1</v>
      </c>
      <c r="AY46">
        <f t="shared" si="11"/>
        <v>1</v>
      </c>
      <c r="AZ46">
        <f t="shared" si="12"/>
        <v>1</v>
      </c>
      <c r="BA46">
        <f t="shared" si="13"/>
        <v>1</v>
      </c>
      <c r="BB46">
        <f t="shared" si="14"/>
        <v>1</v>
      </c>
      <c r="BC46" s="5">
        <f t="shared" si="15"/>
        <v>0</v>
      </c>
      <c r="BD46">
        <f t="shared" si="16"/>
        <v>1</v>
      </c>
      <c r="BE46">
        <f t="shared" si="17"/>
        <v>1</v>
      </c>
    </row>
    <row r="47" spans="1:57" ht="12.75" hidden="1">
      <c r="A47" s="2">
        <v>44893.360128275468</v>
      </c>
      <c r="B47" s="3">
        <v>19</v>
      </c>
      <c r="C47" s="1" t="s">
        <v>168</v>
      </c>
      <c r="D47" s="7" t="s">
        <v>315</v>
      </c>
      <c r="E47" s="11">
        <v>32</v>
      </c>
      <c r="F47" s="1" t="s">
        <v>6</v>
      </c>
      <c r="G47" s="1">
        <v>15</v>
      </c>
      <c r="H47" s="1" t="s">
        <v>116</v>
      </c>
      <c r="I47" s="1" t="s">
        <v>54</v>
      </c>
      <c r="J47" s="1" t="s">
        <v>25</v>
      </c>
      <c r="K47" s="1" t="s">
        <v>62</v>
      </c>
      <c r="L47" s="1" t="s">
        <v>27</v>
      </c>
      <c r="M47" s="1" t="s">
        <v>28</v>
      </c>
      <c r="N47" s="1" t="s">
        <v>56</v>
      </c>
      <c r="O47" s="1" t="s">
        <v>30</v>
      </c>
      <c r="P47" s="1" t="s">
        <v>31</v>
      </c>
      <c r="Q47" s="1" t="s">
        <v>32</v>
      </c>
      <c r="R47" s="1">
        <v>100</v>
      </c>
      <c r="S47" s="1" t="s">
        <v>33</v>
      </c>
      <c r="T47" s="1" t="s">
        <v>9</v>
      </c>
      <c r="U47" s="1" t="s">
        <v>73</v>
      </c>
      <c r="V47" s="1" t="s">
        <v>11</v>
      </c>
      <c r="W47" s="1" t="s">
        <v>36</v>
      </c>
      <c r="X47" s="1" t="s">
        <v>13</v>
      </c>
      <c r="Y47" s="1" t="s">
        <v>99</v>
      </c>
      <c r="Z47" s="1" t="s">
        <v>39</v>
      </c>
      <c r="AA47" s="1" t="s">
        <v>16</v>
      </c>
      <c r="AB47" s="1" t="s">
        <v>17</v>
      </c>
      <c r="AC47" s="1" t="s">
        <v>18</v>
      </c>
      <c r="AD47" s="1">
        <v>160</v>
      </c>
      <c r="AE47" s="1" t="s">
        <v>19</v>
      </c>
      <c r="AF47" s="1" t="s">
        <v>41</v>
      </c>
      <c r="AW47">
        <f t="shared" si="9"/>
        <v>1</v>
      </c>
      <c r="AX47">
        <f t="shared" si="10"/>
        <v>0</v>
      </c>
      <c r="AY47">
        <f t="shared" si="11"/>
        <v>1</v>
      </c>
      <c r="AZ47">
        <f t="shared" si="12"/>
        <v>1</v>
      </c>
      <c r="BA47">
        <f t="shared" si="13"/>
        <v>1</v>
      </c>
      <c r="BB47">
        <f t="shared" si="14"/>
        <v>1</v>
      </c>
      <c r="BC47" s="5">
        <f t="shared" si="15"/>
        <v>0</v>
      </c>
      <c r="BD47">
        <f t="shared" si="16"/>
        <v>1</v>
      </c>
      <c r="BE47">
        <f t="shared" si="17"/>
        <v>1</v>
      </c>
    </row>
    <row r="48" spans="1:57" ht="12.75" hidden="1">
      <c r="A48" s="2">
        <v>44893.360148460648</v>
      </c>
      <c r="B48" s="3">
        <v>17</v>
      </c>
      <c r="C48" s="1" t="s">
        <v>169</v>
      </c>
      <c r="D48" s="7" t="s">
        <v>315</v>
      </c>
      <c r="E48" s="11">
        <v>34</v>
      </c>
      <c r="F48" s="1" t="s">
        <v>6</v>
      </c>
      <c r="G48" s="1">
        <v>12</v>
      </c>
      <c r="H48" s="1" t="s">
        <v>23</v>
      </c>
      <c r="I48" s="1" t="s">
        <v>61</v>
      </c>
      <c r="J48" s="1" t="s">
        <v>43</v>
      </c>
      <c r="K48" s="1" t="s">
        <v>62</v>
      </c>
      <c r="L48" s="1" t="s">
        <v>111</v>
      </c>
      <c r="M48" s="1" t="s">
        <v>28</v>
      </c>
      <c r="N48" s="1" t="s">
        <v>29</v>
      </c>
      <c r="O48" s="1" t="s">
        <v>67</v>
      </c>
      <c r="P48" s="1" t="s">
        <v>31</v>
      </c>
      <c r="Q48" s="1" t="s">
        <v>92</v>
      </c>
      <c r="R48" s="1">
        <v>625</v>
      </c>
      <c r="S48" s="1" t="s">
        <v>33</v>
      </c>
      <c r="T48" s="1" t="s">
        <v>9</v>
      </c>
      <c r="U48" s="1" t="s">
        <v>73</v>
      </c>
      <c r="V48" s="1" t="s">
        <v>11</v>
      </c>
      <c r="W48" s="1" t="s">
        <v>12</v>
      </c>
      <c r="X48" s="1" t="s">
        <v>13</v>
      </c>
      <c r="Y48" s="1" t="s">
        <v>38</v>
      </c>
      <c r="Z48" s="1" t="s">
        <v>39</v>
      </c>
      <c r="AA48" s="1" t="s">
        <v>16</v>
      </c>
      <c r="AB48" s="1" t="s">
        <v>17</v>
      </c>
      <c r="AC48" s="1" t="s">
        <v>18</v>
      </c>
      <c r="AD48" s="1">
        <v>160</v>
      </c>
      <c r="AE48" s="1" t="s">
        <v>19</v>
      </c>
      <c r="AF48" s="1" t="s">
        <v>41</v>
      </c>
      <c r="AW48">
        <f t="shared" si="9"/>
        <v>1</v>
      </c>
      <c r="AX48">
        <f t="shared" si="10"/>
        <v>1</v>
      </c>
      <c r="AY48">
        <f t="shared" si="11"/>
        <v>1</v>
      </c>
      <c r="AZ48">
        <f t="shared" si="12"/>
        <v>1</v>
      </c>
      <c r="BA48">
        <f t="shared" si="13"/>
        <v>1</v>
      </c>
      <c r="BB48">
        <f t="shared" si="14"/>
        <v>1</v>
      </c>
      <c r="BC48" s="5">
        <f t="shared" si="15"/>
        <v>0</v>
      </c>
      <c r="BD48">
        <f t="shared" si="16"/>
        <v>1</v>
      </c>
      <c r="BE48">
        <f t="shared" si="17"/>
        <v>1</v>
      </c>
    </row>
    <row r="49" spans="1:57" ht="12.75" hidden="1">
      <c r="A49" s="2">
        <v>44893.360207349542</v>
      </c>
      <c r="B49" s="3">
        <v>17</v>
      </c>
      <c r="C49" s="1" t="s">
        <v>170</v>
      </c>
      <c r="D49" s="7" t="s">
        <v>315</v>
      </c>
      <c r="E49" s="11">
        <v>29</v>
      </c>
      <c r="F49" s="1" t="s">
        <v>6</v>
      </c>
      <c r="G49" s="1">
        <v>11</v>
      </c>
      <c r="H49" s="1" t="s">
        <v>23</v>
      </c>
      <c r="I49" s="1" t="s">
        <v>61</v>
      </c>
      <c r="J49" s="1" t="s">
        <v>25</v>
      </c>
      <c r="K49" s="1" t="s">
        <v>105</v>
      </c>
      <c r="L49" s="1" t="s">
        <v>111</v>
      </c>
      <c r="M49" s="1" t="s">
        <v>28</v>
      </c>
      <c r="N49" s="1" t="s">
        <v>56</v>
      </c>
      <c r="O49" s="1" t="s">
        <v>30</v>
      </c>
      <c r="P49" s="1" t="s">
        <v>31</v>
      </c>
      <c r="Q49" s="1" t="s">
        <v>92</v>
      </c>
      <c r="R49" s="1">
        <v>625</v>
      </c>
      <c r="S49" s="1" t="s">
        <v>33</v>
      </c>
      <c r="T49" s="1" t="s">
        <v>9</v>
      </c>
      <c r="U49" s="1" t="s">
        <v>73</v>
      </c>
      <c r="V49" s="1" t="s">
        <v>11</v>
      </c>
      <c r="W49" s="1" t="s">
        <v>93</v>
      </c>
      <c r="X49" s="1" t="s">
        <v>13</v>
      </c>
      <c r="Y49" s="1" t="s">
        <v>38</v>
      </c>
      <c r="Z49" s="1" t="s">
        <v>39</v>
      </c>
      <c r="AA49" s="1" t="s">
        <v>16</v>
      </c>
      <c r="AB49" s="1" t="s">
        <v>17</v>
      </c>
      <c r="AC49" s="1" t="s">
        <v>18</v>
      </c>
      <c r="AD49" s="1">
        <v>160</v>
      </c>
      <c r="AE49" s="1" t="s">
        <v>19</v>
      </c>
      <c r="AF49" s="1" t="s">
        <v>41</v>
      </c>
      <c r="AW49">
        <f t="shared" si="9"/>
        <v>1</v>
      </c>
      <c r="AX49">
        <f t="shared" si="10"/>
        <v>1</v>
      </c>
      <c r="AY49">
        <f t="shared" si="11"/>
        <v>1</v>
      </c>
      <c r="AZ49">
        <f t="shared" si="12"/>
        <v>1</v>
      </c>
      <c r="BA49">
        <f t="shared" si="13"/>
        <v>1</v>
      </c>
      <c r="BB49">
        <f t="shared" si="14"/>
        <v>1</v>
      </c>
      <c r="BC49" s="5">
        <f t="shared" si="15"/>
        <v>0</v>
      </c>
      <c r="BD49">
        <f t="shared" si="16"/>
        <v>1</v>
      </c>
      <c r="BE49">
        <f t="shared" si="17"/>
        <v>1</v>
      </c>
    </row>
    <row r="50" spans="1:57" ht="12.75" hidden="1">
      <c r="A50" s="2">
        <v>44893.360231932871</v>
      </c>
      <c r="B50" s="3">
        <v>17</v>
      </c>
      <c r="C50" s="1" t="s">
        <v>171</v>
      </c>
      <c r="D50" s="7" t="s">
        <v>315</v>
      </c>
      <c r="E50" s="11">
        <v>22</v>
      </c>
      <c r="F50" s="1" t="s">
        <v>53</v>
      </c>
      <c r="G50" s="1">
        <v>18</v>
      </c>
      <c r="H50" s="1" t="s">
        <v>116</v>
      </c>
      <c r="I50" s="1" t="s">
        <v>54</v>
      </c>
      <c r="J50" s="1" t="s">
        <v>55</v>
      </c>
      <c r="K50" s="1" t="s">
        <v>26</v>
      </c>
      <c r="L50" s="1" t="s">
        <v>27</v>
      </c>
      <c r="M50" s="1" t="s">
        <v>28</v>
      </c>
      <c r="N50" s="1" t="s">
        <v>56</v>
      </c>
      <c r="O50" s="1" t="s">
        <v>67</v>
      </c>
      <c r="P50" s="1" t="s">
        <v>31</v>
      </c>
      <c r="Q50" s="1" t="s">
        <v>32</v>
      </c>
      <c r="R50" s="1">
        <v>100</v>
      </c>
      <c r="S50" s="1" t="s">
        <v>47</v>
      </c>
      <c r="T50" s="1" t="s">
        <v>9</v>
      </c>
      <c r="U50" s="1" t="s">
        <v>10</v>
      </c>
      <c r="V50" s="1" t="s">
        <v>107</v>
      </c>
      <c r="W50" s="1" t="s">
        <v>50</v>
      </c>
      <c r="X50" s="1" t="s">
        <v>13</v>
      </c>
      <c r="Y50" s="1" t="s">
        <v>99</v>
      </c>
      <c r="Z50" s="1" t="s">
        <v>39</v>
      </c>
      <c r="AA50" s="1" t="s">
        <v>16</v>
      </c>
      <c r="AB50" s="1" t="s">
        <v>17</v>
      </c>
      <c r="AC50" s="1" t="s">
        <v>18</v>
      </c>
      <c r="AD50" s="1">
        <v>160</v>
      </c>
      <c r="AE50" s="1" t="s">
        <v>19</v>
      </c>
      <c r="AF50" s="1" t="s">
        <v>41</v>
      </c>
      <c r="AW50">
        <f t="shared" si="9"/>
        <v>1</v>
      </c>
      <c r="AX50">
        <f t="shared" si="10"/>
        <v>0</v>
      </c>
      <c r="AY50">
        <f t="shared" si="11"/>
        <v>1</v>
      </c>
      <c r="AZ50">
        <f t="shared" si="12"/>
        <v>1</v>
      </c>
      <c r="BA50">
        <f t="shared" si="13"/>
        <v>1</v>
      </c>
      <c r="BB50">
        <f t="shared" si="14"/>
        <v>1</v>
      </c>
      <c r="BC50" s="5">
        <f t="shared" si="15"/>
        <v>0</v>
      </c>
      <c r="BD50">
        <f t="shared" si="16"/>
        <v>1</v>
      </c>
      <c r="BE50">
        <f t="shared" si="17"/>
        <v>1</v>
      </c>
    </row>
    <row r="51" spans="1:57" ht="12.75" hidden="1">
      <c r="A51" s="2">
        <v>44893.360235682871</v>
      </c>
      <c r="B51" s="3">
        <v>19</v>
      </c>
      <c r="C51" s="1" t="s">
        <v>172</v>
      </c>
      <c r="D51" s="7" t="s">
        <v>315</v>
      </c>
      <c r="E51" s="11">
        <v>36</v>
      </c>
      <c r="F51" s="1" t="s">
        <v>22</v>
      </c>
      <c r="G51" s="1">
        <v>11</v>
      </c>
      <c r="H51" s="1" t="s">
        <v>23</v>
      </c>
      <c r="I51" s="1" t="s">
        <v>61</v>
      </c>
      <c r="J51" s="1" t="s">
        <v>25</v>
      </c>
      <c r="K51" s="1" t="s">
        <v>62</v>
      </c>
      <c r="L51" s="1" t="s">
        <v>27</v>
      </c>
      <c r="M51" s="1" t="s">
        <v>28</v>
      </c>
      <c r="N51" s="1" t="s">
        <v>56</v>
      </c>
      <c r="O51" s="1" t="s">
        <v>30</v>
      </c>
      <c r="P51" s="1" t="s">
        <v>31</v>
      </c>
      <c r="Q51" s="1" t="s">
        <v>92</v>
      </c>
      <c r="R51" s="1">
        <v>625</v>
      </c>
      <c r="S51" s="1" t="s">
        <v>33</v>
      </c>
      <c r="T51" s="1" t="s">
        <v>9</v>
      </c>
      <c r="U51" s="1" t="s">
        <v>73</v>
      </c>
      <c r="V51" s="1" t="s">
        <v>11</v>
      </c>
      <c r="W51" s="1" t="s">
        <v>93</v>
      </c>
      <c r="X51" s="1" t="s">
        <v>13</v>
      </c>
      <c r="Y51" s="1" t="s">
        <v>38</v>
      </c>
      <c r="Z51" s="1" t="s">
        <v>39</v>
      </c>
      <c r="AA51" s="1" t="s">
        <v>16</v>
      </c>
      <c r="AB51" s="1" t="s">
        <v>17</v>
      </c>
      <c r="AC51" s="1" t="s">
        <v>18</v>
      </c>
      <c r="AD51" s="1">
        <v>160</v>
      </c>
      <c r="AE51" s="1" t="s">
        <v>19</v>
      </c>
      <c r="AF51" s="1" t="s">
        <v>41</v>
      </c>
      <c r="AW51">
        <f t="shared" si="9"/>
        <v>1</v>
      </c>
      <c r="AX51">
        <f t="shared" si="10"/>
        <v>1</v>
      </c>
      <c r="AY51">
        <f t="shared" si="11"/>
        <v>1</v>
      </c>
      <c r="AZ51">
        <f t="shared" si="12"/>
        <v>1</v>
      </c>
      <c r="BA51">
        <f t="shared" si="13"/>
        <v>1</v>
      </c>
      <c r="BB51">
        <f t="shared" si="14"/>
        <v>1</v>
      </c>
      <c r="BC51" s="5">
        <f t="shared" si="15"/>
        <v>0</v>
      </c>
      <c r="BD51">
        <f t="shared" si="16"/>
        <v>1</v>
      </c>
      <c r="BE51">
        <f t="shared" si="17"/>
        <v>1</v>
      </c>
    </row>
    <row r="52" spans="1:57" ht="12.75" hidden="1">
      <c r="A52" s="2">
        <v>44893.360237199071</v>
      </c>
      <c r="B52" s="3">
        <v>14</v>
      </c>
      <c r="C52" s="1" t="s">
        <v>173</v>
      </c>
      <c r="D52" s="7" t="s">
        <v>314</v>
      </c>
      <c r="E52" s="11">
        <v>13</v>
      </c>
      <c r="F52" s="1" t="s">
        <v>22</v>
      </c>
      <c r="G52" s="1">
        <v>6</v>
      </c>
      <c r="H52" s="1" t="s">
        <v>23</v>
      </c>
      <c r="I52" s="1" t="s">
        <v>95</v>
      </c>
      <c r="J52" s="1" t="s">
        <v>43</v>
      </c>
      <c r="K52" s="1" t="s">
        <v>62</v>
      </c>
      <c r="L52" s="1" t="s">
        <v>27</v>
      </c>
      <c r="M52" s="1" t="s">
        <v>130</v>
      </c>
      <c r="N52" s="1" t="s">
        <v>56</v>
      </c>
      <c r="O52" s="1" t="s">
        <v>30</v>
      </c>
      <c r="P52" s="1" t="s">
        <v>31</v>
      </c>
      <c r="Q52" s="1" t="s">
        <v>92</v>
      </c>
      <c r="R52" s="1">
        <v>625</v>
      </c>
      <c r="S52" s="1" t="s">
        <v>33</v>
      </c>
      <c r="T52" s="1" t="s">
        <v>9</v>
      </c>
      <c r="U52" s="1" t="s">
        <v>63</v>
      </c>
      <c r="V52" s="1" t="s">
        <v>11</v>
      </c>
      <c r="W52" s="1" t="s">
        <v>93</v>
      </c>
      <c r="X52" s="1" t="s">
        <v>13</v>
      </c>
      <c r="Y52" s="1" t="s">
        <v>38</v>
      </c>
      <c r="Z52" s="1" t="s">
        <v>39</v>
      </c>
      <c r="AA52" s="1" t="s">
        <v>16</v>
      </c>
      <c r="AB52" s="1" t="s">
        <v>17</v>
      </c>
      <c r="AC52" s="1" t="s">
        <v>18</v>
      </c>
      <c r="AD52" s="1">
        <v>160</v>
      </c>
      <c r="AE52" s="1" t="s">
        <v>51</v>
      </c>
      <c r="AF52" s="1" t="s">
        <v>41</v>
      </c>
      <c r="AW52">
        <f t="shared" si="9"/>
        <v>1</v>
      </c>
      <c r="AX52">
        <f t="shared" si="10"/>
        <v>1</v>
      </c>
      <c r="AY52">
        <f t="shared" si="11"/>
        <v>1</v>
      </c>
      <c r="AZ52">
        <f t="shared" si="12"/>
        <v>1</v>
      </c>
      <c r="BA52">
        <f t="shared" si="13"/>
        <v>1</v>
      </c>
      <c r="BB52">
        <f t="shared" si="14"/>
        <v>1</v>
      </c>
      <c r="BC52" s="5">
        <f t="shared" si="15"/>
        <v>0</v>
      </c>
      <c r="BD52">
        <f t="shared" si="16"/>
        <v>0</v>
      </c>
      <c r="BE52">
        <f t="shared" si="17"/>
        <v>1</v>
      </c>
    </row>
    <row r="53" spans="1:57" ht="12.75" hidden="1">
      <c r="A53" s="2">
        <v>44893.36026548611</v>
      </c>
      <c r="B53" s="3">
        <v>18</v>
      </c>
      <c r="C53" s="1" t="s">
        <v>174</v>
      </c>
      <c r="D53" s="7" t="s">
        <v>315</v>
      </c>
      <c r="E53" s="11">
        <v>36</v>
      </c>
      <c r="F53" s="1" t="s">
        <v>6</v>
      </c>
      <c r="G53" s="1">
        <v>10</v>
      </c>
      <c r="H53" s="1" t="s">
        <v>23</v>
      </c>
      <c r="I53" s="1" t="s">
        <v>61</v>
      </c>
      <c r="J53" s="1" t="s">
        <v>25</v>
      </c>
      <c r="K53" s="1" t="s">
        <v>62</v>
      </c>
      <c r="L53" s="1" t="s">
        <v>27</v>
      </c>
      <c r="M53" s="1" t="s">
        <v>28</v>
      </c>
      <c r="N53" s="1" t="s">
        <v>56</v>
      </c>
      <c r="O53" s="1" t="s">
        <v>30</v>
      </c>
      <c r="P53" s="1" t="s">
        <v>31</v>
      </c>
      <c r="Q53" s="1" t="s">
        <v>92</v>
      </c>
      <c r="R53" s="1">
        <v>625</v>
      </c>
      <c r="S53" s="1" t="s">
        <v>106</v>
      </c>
      <c r="T53" s="1" t="s">
        <v>9</v>
      </c>
      <c r="U53" s="1" t="s">
        <v>73</v>
      </c>
      <c r="V53" s="1" t="s">
        <v>11</v>
      </c>
      <c r="W53" s="1" t="s">
        <v>93</v>
      </c>
      <c r="X53" s="1" t="s">
        <v>13</v>
      </c>
      <c r="Y53" s="1" t="s">
        <v>38</v>
      </c>
      <c r="Z53" s="1" t="s">
        <v>39</v>
      </c>
      <c r="AA53" s="1" t="s">
        <v>16</v>
      </c>
      <c r="AB53" s="1" t="s">
        <v>17</v>
      </c>
      <c r="AC53" s="1" t="s">
        <v>18</v>
      </c>
      <c r="AD53" s="1">
        <v>160</v>
      </c>
      <c r="AE53" s="1" t="s">
        <v>19</v>
      </c>
      <c r="AF53" s="1" t="s">
        <v>41</v>
      </c>
      <c r="AW53">
        <f t="shared" si="9"/>
        <v>1</v>
      </c>
      <c r="AX53">
        <f t="shared" si="10"/>
        <v>1</v>
      </c>
      <c r="AY53">
        <f t="shared" si="11"/>
        <v>1</v>
      </c>
      <c r="AZ53">
        <f t="shared" si="12"/>
        <v>1</v>
      </c>
      <c r="BA53">
        <f t="shared" si="13"/>
        <v>1</v>
      </c>
      <c r="BB53">
        <f t="shared" si="14"/>
        <v>1</v>
      </c>
      <c r="BC53" s="5">
        <f t="shared" si="15"/>
        <v>0</v>
      </c>
      <c r="BD53">
        <f t="shared" si="16"/>
        <v>1</v>
      </c>
      <c r="BE53">
        <f t="shared" si="17"/>
        <v>1</v>
      </c>
    </row>
    <row r="54" spans="1:57" ht="12.75" hidden="1">
      <c r="A54" s="2">
        <v>44893.360312141202</v>
      </c>
      <c r="B54" s="3">
        <v>18</v>
      </c>
      <c r="C54" s="1" t="s">
        <v>175</v>
      </c>
      <c r="D54" s="7" t="s">
        <v>315</v>
      </c>
      <c r="E54" s="11">
        <v>31</v>
      </c>
      <c r="F54" s="1" t="s">
        <v>53</v>
      </c>
      <c r="G54" s="1">
        <v>13</v>
      </c>
      <c r="H54" s="1" t="s">
        <v>23</v>
      </c>
      <c r="I54" s="1" t="s">
        <v>95</v>
      </c>
      <c r="J54" s="1" t="s">
        <v>43</v>
      </c>
      <c r="K54" s="1" t="s">
        <v>62</v>
      </c>
      <c r="L54" s="1" t="s">
        <v>27</v>
      </c>
      <c r="M54" s="1" t="s">
        <v>28</v>
      </c>
      <c r="N54" s="1" t="s">
        <v>56</v>
      </c>
      <c r="O54" s="1" t="s">
        <v>30</v>
      </c>
      <c r="P54" s="1" t="s">
        <v>31</v>
      </c>
      <c r="Q54" s="1" t="s">
        <v>32</v>
      </c>
      <c r="R54" s="1">
        <v>100</v>
      </c>
      <c r="S54" s="1" t="s">
        <v>47</v>
      </c>
      <c r="T54" s="1" t="s">
        <v>9</v>
      </c>
      <c r="U54" s="1" t="s">
        <v>73</v>
      </c>
      <c r="V54" s="1" t="s">
        <v>35</v>
      </c>
      <c r="W54" s="1" t="s">
        <v>36</v>
      </c>
      <c r="X54" s="1" t="s">
        <v>13</v>
      </c>
      <c r="Y54" s="1" t="s">
        <v>99</v>
      </c>
      <c r="Z54" s="1" t="s">
        <v>39</v>
      </c>
      <c r="AA54" s="1" t="s">
        <v>16</v>
      </c>
      <c r="AB54" s="1" t="s">
        <v>17</v>
      </c>
      <c r="AC54" s="1" t="s">
        <v>18</v>
      </c>
      <c r="AD54" s="1">
        <v>160</v>
      </c>
      <c r="AE54" s="1" t="s">
        <v>19</v>
      </c>
      <c r="AF54" s="1" t="s">
        <v>41</v>
      </c>
      <c r="AW54">
        <f t="shared" si="9"/>
        <v>1</v>
      </c>
      <c r="AX54">
        <f t="shared" si="10"/>
        <v>0</v>
      </c>
      <c r="AY54">
        <f t="shared" si="11"/>
        <v>1</v>
      </c>
      <c r="AZ54">
        <f t="shared" si="12"/>
        <v>1</v>
      </c>
      <c r="BA54">
        <f t="shared" si="13"/>
        <v>1</v>
      </c>
      <c r="BB54">
        <f t="shared" si="14"/>
        <v>1</v>
      </c>
      <c r="BC54" s="5">
        <f t="shared" si="15"/>
        <v>0</v>
      </c>
      <c r="BD54">
        <f t="shared" si="16"/>
        <v>1</v>
      </c>
      <c r="BE54">
        <f t="shared" si="17"/>
        <v>1</v>
      </c>
    </row>
    <row r="55" spans="1:57" ht="12.75" hidden="1">
      <c r="A55" s="2">
        <v>44893.360338715276</v>
      </c>
      <c r="B55" s="3">
        <v>13</v>
      </c>
      <c r="C55" s="1" t="s">
        <v>176</v>
      </c>
      <c r="D55" s="7" t="s">
        <v>315</v>
      </c>
      <c r="E55" s="11">
        <v>30</v>
      </c>
      <c r="F55" s="1" t="s">
        <v>6</v>
      </c>
      <c r="G55" s="1">
        <v>10</v>
      </c>
      <c r="H55" s="1" t="s">
        <v>60</v>
      </c>
      <c r="I55" s="1" t="s">
        <v>54</v>
      </c>
      <c r="J55" s="1" t="s">
        <v>43</v>
      </c>
      <c r="K55" s="1" t="s">
        <v>62</v>
      </c>
      <c r="L55" s="1" t="s">
        <v>27</v>
      </c>
      <c r="M55" s="1" t="s">
        <v>28</v>
      </c>
      <c r="N55" s="1" t="s">
        <v>56</v>
      </c>
      <c r="O55" s="1" t="s">
        <v>30</v>
      </c>
      <c r="P55" s="1" t="s">
        <v>31</v>
      </c>
      <c r="Q55" s="1" t="s">
        <v>7</v>
      </c>
      <c r="R55" s="1">
        <v>100</v>
      </c>
      <c r="S55" s="1" t="s">
        <v>8</v>
      </c>
      <c r="T55" s="1" t="s">
        <v>9</v>
      </c>
      <c r="U55" s="1" t="s">
        <v>10</v>
      </c>
      <c r="V55" s="1" t="s">
        <v>11</v>
      </c>
      <c r="W55" s="1" t="s">
        <v>12</v>
      </c>
      <c r="X55" s="1" t="s">
        <v>13</v>
      </c>
      <c r="Y55" s="1" t="s">
        <v>14</v>
      </c>
      <c r="Z55" s="1" t="s">
        <v>15</v>
      </c>
      <c r="AA55" s="1" t="s">
        <v>16</v>
      </c>
      <c r="AB55" s="1" t="s">
        <v>17</v>
      </c>
      <c r="AC55" s="1" t="s">
        <v>18</v>
      </c>
      <c r="AD55" s="1">
        <v>160</v>
      </c>
      <c r="AE55" s="1" t="s">
        <v>19</v>
      </c>
      <c r="AF55" s="1" t="s">
        <v>20</v>
      </c>
      <c r="AW55">
        <f t="shared" si="9"/>
        <v>1</v>
      </c>
      <c r="AX55">
        <f t="shared" si="10"/>
        <v>0</v>
      </c>
      <c r="AY55">
        <f t="shared" si="11"/>
        <v>0</v>
      </c>
      <c r="AZ55">
        <f t="shared" si="12"/>
        <v>1</v>
      </c>
      <c r="BA55">
        <f t="shared" si="13"/>
        <v>1</v>
      </c>
      <c r="BB55">
        <f t="shared" si="14"/>
        <v>1</v>
      </c>
      <c r="BC55" s="5">
        <f t="shared" si="15"/>
        <v>0</v>
      </c>
      <c r="BD55">
        <f t="shared" si="16"/>
        <v>1</v>
      </c>
      <c r="BE55">
        <f t="shared" si="17"/>
        <v>0</v>
      </c>
    </row>
    <row r="56" spans="1:57" ht="12.75" hidden="1">
      <c r="A56" s="2">
        <v>44893.360543541668</v>
      </c>
      <c r="B56" s="3">
        <v>9</v>
      </c>
      <c r="C56" s="1" t="s">
        <v>177</v>
      </c>
      <c r="D56" s="7" t="s">
        <v>315</v>
      </c>
      <c r="E56" s="12" t="s">
        <v>166</v>
      </c>
      <c r="F56" s="1" t="s">
        <v>53</v>
      </c>
      <c r="G56" s="1">
        <v>9</v>
      </c>
      <c r="H56" s="1" t="s">
        <v>119</v>
      </c>
      <c r="I56" s="1" t="s">
        <v>95</v>
      </c>
      <c r="J56" s="1" t="s">
        <v>55</v>
      </c>
      <c r="K56" s="1" t="s">
        <v>62</v>
      </c>
      <c r="L56" s="1" t="s">
        <v>110</v>
      </c>
      <c r="M56" s="1" t="s">
        <v>45</v>
      </c>
      <c r="N56" s="1" t="s">
        <v>56</v>
      </c>
      <c r="O56" s="1" t="s">
        <v>30</v>
      </c>
      <c r="P56" s="1" t="s">
        <v>147</v>
      </c>
      <c r="Q56" s="1" t="s">
        <v>7</v>
      </c>
      <c r="R56" s="1">
        <v>125</v>
      </c>
      <c r="S56" s="1" t="s">
        <v>33</v>
      </c>
      <c r="T56" s="1" t="s">
        <v>9</v>
      </c>
      <c r="U56" s="1" t="s">
        <v>73</v>
      </c>
      <c r="V56" s="1" t="s">
        <v>11</v>
      </c>
      <c r="W56" s="1" t="s">
        <v>50</v>
      </c>
      <c r="X56" s="1" t="s">
        <v>13</v>
      </c>
      <c r="Y56" s="1" t="s">
        <v>14</v>
      </c>
      <c r="Z56" s="1" t="s">
        <v>163</v>
      </c>
      <c r="AA56" s="1" t="s">
        <v>139</v>
      </c>
      <c r="AB56" s="1" t="s">
        <v>100</v>
      </c>
      <c r="AC56" s="1" t="s">
        <v>18</v>
      </c>
      <c r="AD56" s="1">
        <v>140</v>
      </c>
      <c r="AE56" s="1" t="s">
        <v>19</v>
      </c>
      <c r="AF56" s="1" t="s">
        <v>20</v>
      </c>
      <c r="AW56">
        <f t="shared" si="9"/>
        <v>1</v>
      </c>
      <c r="AX56">
        <f t="shared" si="10"/>
        <v>0</v>
      </c>
      <c r="AY56">
        <f t="shared" si="11"/>
        <v>0</v>
      </c>
      <c r="AZ56">
        <f t="shared" si="12"/>
        <v>0</v>
      </c>
      <c r="BA56">
        <f t="shared" si="13"/>
        <v>0</v>
      </c>
      <c r="BB56">
        <f t="shared" si="14"/>
        <v>1</v>
      </c>
      <c r="BC56" s="5">
        <f t="shared" si="15"/>
        <v>0</v>
      </c>
      <c r="BD56">
        <f t="shared" si="16"/>
        <v>1</v>
      </c>
      <c r="BE56">
        <f t="shared" si="17"/>
        <v>0</v>
      </c>
    </row>
    <row r="57" spans="1:57" ht="12.75" hidden="1">
      <c r="A57" s="2">
        <v>44893.360549444449</v>
      </c>
      <c r="B57" s="3">
        <v>20</v>
      </c>
      <c r="C57" s="1" t="s">
        <v>178</v>
      </c>
      <c r="D57" s="7" t="s">
        <v>314</v>
      </c>
      <c r="E57" s="11">
        <v>15</v>
      </c>
      <c r="F57" s="1" t="s">
        <v>91</v>
      </c>
      <c r="G57" s="1">
        <v>11</v>
      </c>
      <c r="H57" s="1" t="s">
        <v>23</v>
      </c>
      <c r="I57" s="1" t="s">
        <v>61</v>
      </c>
      <c r="J57" s="1" t="s">
        <v>25</v>
      </c>
      <c r="K57" s="1" t="s">
        <v>62</v>
      </c>
      <c r="L57" s="1" t="s">
        <v>27</v>
      </c>
      <c r="M57" s="1" t="s">
        <v>28</v>
      </c>
      <c r="N57" s="1" t="s">
        <v>56</v>
      </c>
      <c r="O57" s="1" t="s">
        <v>30</v>
      </c>
      <c r="P57" s="1" t="s">
        <v>31</v>
      </c>
      <c r="Q57" s="1" t="s">
        <v>92</v>
      </c>
      <c r="R57" s="1">
        <v>100</v>
      </c>
      <c r="S57" s="1" t="s">
        <v>33</v>
      </c>
      <c r="T57" s="1" t="s">
        <v>9</v>
      </c>
      <c r="U57" s="1" t="s">
        <v>73</v>
      </c>
      <c r="V57" s="1" t="s">
        <v>11</v>
      </c>
      <c r="W57" s="1" t="s">
        <v>93</v>
      </c>
      <c r="X57" s="1" t="s">
        <v>13</v>
      </c>
      <c r="Y57" s="1" t="s">
        <v>38</v>
      </c>
      <c r="Z57" s="1" t="s">
        <v>39</v>
      </c>
      <c r="AA57" s="1" t="s">
        <v>16</v>
      </c>
      <c r="AB57" s="1" t="s">
        <v>17</v>
      </c>
      <c r="AC57" s="1" t="s">
        <v>18</v>
      </c>
      <c r="AD57" s="1">
        <v>160</v>
      </c>
      <c r="AE57" s="1" t="s">
        <v>19</v>
      </c>
      <c r="AF57" s="1" t="s">
        <v>41</v>
      </c>
      <c r="AW57">
        <f t="shared" si="9"/>
        <v>1</v>
      </c>
      <c r="AX57">
        <f t="shared" si="10"/>
        <v>1</v>
      </c>
      <c r="AY57">
        <f t="shared" si="11"/>
        <v>1</v>
      </c>
      <c r="AZ57">
        <f t="shared" si="12"/>
        <v>1</v>
      </c>
      <c r="BA57">
        <f t="shared" si="13"/>
        <v>1</v>
      </c>
      <c r="BB57">
        <f t="shared" si="14"/>
        <v>1</v>
      </c>
      <c r="BC57" s="5">
        <f t="shared" si="15"/>
        <v>0</v>
      </c>
      <c r="BD57">
        <f t="shared" si="16"/>
        <v>1</v>
      </c>
      <c r="BE57">
        <f t="shared" si="17"/>
        <v>1</v>
      </c>
    </row>
    <row r="58" spans="1:57" ht="12.75" hidden="1">
      <c r="A58" s="2">
        <v>44893.360641469902</v>
      </c>
      <c r="B58" s="3">
        <v>18</v>
      </c>
      <c r="C58" s="1" t="s">
        <v>179</v>
      </c>
      <c r="D58" s="7" t="s">
        <v>315</v>
      </c>
      <c r="E58" s="12" t="s">
        <v>75</v>
      </c>
      <c r="F58" s="1" t="s">
        <v>91</v>
      </c>
      <c r="G58" s="1">
        <v>12</v>
      </c>
      <c r="H58" s="1" t="s">
        <v>23</v>
      </c>
      <c r="I58" s="1" t="s">
        <v>61</v>
      </c>
      <c r="J58" s="1" t="s">
        <v>43</v>
      </c>
      <c r="K58" s="1" t="s">
        <v>62</v>
      </c>
      <c r="L58" s="1" t="s">
        <v>27</v>
      </c>
      <c r="M58" s="1" t="s">
        <v>28</v>
      </c>
      <c r="N58" s="1" t="s">
        <v>56</v>
      </c>
      <c r="O58" s="1" t="s">
        <v>30</v>
      </c>
      <c r="P58" s="1" t="s">
        <v>31</v>
      </c>
      <c r="Q58" s="1" t="s">
        <v>92</v>
      </c>
      <c r="R58" s="1">
        <v>625</v>
      </c>
      <c r="S58" s="1" t="s">
        <v>33</v>
      </c>
      <c r="T58" s="1" t="s">
        <v>9</v>
      </c>
      <c r="U58" s="1" t="s">
        <v>73</v>
      </c>
      <c r="V58" s="1" t="s">
        <v>11</v>
      </c>
      <c r="W58" s="1" t="s">
        <v>93</v>
      </c>
      <c r="X58" s="1" t="s">
        <v>13</v>
      </c>
      <c r="Y58" s="1" t="s">
        <v>38</v>
      </c>
      <c r="Z58" s="1" t="s">
        <v>39</v>
      </c>
      <c r="AA58" s="1" t="s">
        <v>16</v>
      </c>
      <c r="AB58" s="1" t="s">
        <v>17</v>
      </c>
      <c r="AC58" s="1" t="s">
        <v>18</v>
      </c>
      <c r="AD58" s="1">
        <v>160</v>
      </c>
      <c r="AE58" s="1" t="s">
        <v>19</v>
      </c>
      <c r="AF58" s="1" t="s">
        <v>41</v>
      </c>
      <c r="AW58">
        <f t="shared" si="9"/>
        <v>1</v>
      </c>
      <c r="AX58">
        <f t="shared" si="10"/>
        <v>1</v>
      </c>
      <c r="AY58">
        <f t="shared" si="11"/>
        <v>1</v>
      </c>
      <c r="AZ58">
        <f t="shared" si="12"/>
        <v>1</v>
      </c>
      <c r="BA58">
        <f t="shared" si="13"/>
        <v>1</v>
      </c>
      <c r="BB58">
        <f t="shared" si="14"/>
        <v>1</v>
      </c>
      <c r="BC58" s="5">
        <f t="shared" si="15"/>
        <v>0</v>
      </c>
      <c r="BD58">
        <f t="shared" si="16"/>
        <v>1</v>
      </c>
      <c r="BE58">
        <f t="shared" si="17"/>
        <v>1</v>
      </c>
    </row>
    <row r="59" spans="1:57" ht="12.75" hidden="1">
      <c r="A59" s="2">
        <v>44893.360821863425</v>
      </c>
      <c r="B59" s="3">
        <v>9</v>
      </c>
      <c r="C59" s="1" t="s">
        <v>180</v>
      </c>
      <c r="D59" s="7" t="s">
        <v>314</v>
      </c>
      <c r="E59" s="11">
        <v>25</v>
      </c>
      <c r="F59" s="1" t="s">
        <v>22</v>
      </c>
      <c r="G59" s="1">
        <v>5</v>
      </c>
      <c r="H59" s="1" t="s">
        <v>23</v>
      </c>
      <c r="I59" s="1" t="s">
        <v>24</v>
      </c>
      <c r="J59" s="1" t="s">
        <v>181</v>
      </c>
      <c r="K59" s="1" t="s">
        <v>26</v>
      </c>
      <c r="L59" s="1" t="s">
        <v>27</v>
      </c>
      <c r="M59" s="1" t="s">
        <v>45</v>
      </c>
      <c r="N59" s="1" t="s">
        <v>56</v>
      </c>
      <c r="O59" s="1" t="s">
        <v>30</v>
      </c>
      <c r="P59" s="1" t="s">
        <v>31</v>
      </c>
      <c r="Q59" s="1" t="s">
        <v>32</v>
      </c>
      <c r="R59" s="1">
        <v>100</v>
      </c>
      <c r="S59" s="1" t="s">
        <v>8</v>
      </c>
      <c r="T59" s="1" t="s">
        <v>155</v>
      </c>
      <c r="U59" s="1" t="s">
        <v>73</v>
      </c>
      <c r="V59" s="1" t="s">
        <v>11</v>
      </c>
      <c r="W59" s="1" t="s">
        <v>36</v>
      </c>
      <c r="X59" s="1" t="s">
        <v>37</v>
      </c>
      <c r="Y59" s="1" t="s">
        <v>38</v>
      </c>
      <c r="Z59" s="1" t="s">
        <v>15</v>
      </c>
      <c r="AA59" s="1" t="s">
        <v>87</v>
      </c>
      <c r="AB59" s="1" t="s">
        <v>17</v>
      </c>
      <c r="AC59" s="1" t="s">
        <v>182</v>
      </c>
      <c r="AD59" s="1">
        <v>220</v>
      </c>
      <c r="AE59" s="1" t="s">
        <v>19</v>
      </c>
      <c r="AF59" s="1" t="s">
        <v>117</v>
      </c>
      <c r="AW59">
        <f t="shared" si="9"/>
        <v>0</v>
      </c>
      <c r="AX59">
        <f t="shared" si="10"/>
        <v>1</v>
      </c>
      <c r="AY59">
        <f t="shared" si="11"/>
        <v>0</v>
      </c>
      <c r="AZ59">
        <f t="shared" si="12"/>
        <v>0</v>
      </c>
      <c r="BA59">
        <f t="shared" si="13"/>
        <v>1</v>
      </c>
      <c r="BB59">
        <f t="shared" si="14"/>
        <v>0</v>
      </c>
      <c r="BC59" s="5">
        <f t="shared" si="15"/>
        <v>0</v>
      </c>
      <c r="BD59">
        <f t="shared" si="16"/>
        <v>1</v>
      </c>
      <c r="BE59">
        <f t="shared" si="17"/>
        <v>0</v>
      </c>
    </row>
    <row r="60" spans="1:57" ht="12.75" hidden="1">
      <c r="A60" s="2">
        <v>44893.36091949074</v>
      </c>
      <c r="B60" s="3">
        <v>19</v>
      </c>
      <c r="C60" s="1" t="s">
        <v>183</v>
      </c>
      <c r="D60" s="7" t="s">
        <v>314</v>
      </c>
      <c r="E60" s="11">
        <v>28</v>
      </c>
      <c r="F60" s="1" t="s">
        <v>6</v>
      </c>
      <c r="G60" s="1">
        <v>11</v>
      </c>
      <c r="H60" s="1" t="s">
        <v>23</v>
      </c>
      <c r="I60" s="1" t="s">
        <v>61</v>
      </c>
      <c r="J60" s="1" t="s">
        <v>25</v>
      </c>
      <c r="K60" s="1" t="s">
        <v>62</v>
      </c>
      <c r="L60" s="1" t="s">
        <v>27</v>
      </c>
      <c r="M60" s="1" t="s">
        <v>28</v>
      </c>
      <c r="N60" s="1" t="s">
        <v>56</v>
      </c>
      <c r="O60" s="1" t="s">
        <v>30</v>
      </c>
      <c r="P60" s="1" t="s">
        <v>31</v>
      </c>
      <c r="Q60" s="1" t="s">
        <v>32</v>
      </c>
      <c r="R60" s="1">
        <v>625</v>
      </c>
      <c r="S60" s="1" t="s">
        <v>33</v>
      </c>
      <c r="T60" s="1" t="s">
        <v>9</v>
      </c>
      <c r="U60" s="1" t="s">
        <v>73</v>
      </c>
      <c r="V60" s="1" t="s">
        <v>11</v>
      </c>
      <c r="W60" s="1" t="s">
        <v>93</v>
      </c>
      <c r="X60" s="1" t="s">
        <v>13</v>
      </c>
      <c r="Y60" s="1" t="s">
        <v>38</v>
      </c>
      <c r="Z60" s="1" t="s">
        <v>39</v>
      </c>
      <c r="AA60" s="1" t="s">
        <v>71</v>
      </c>
      <c r="AB60" s="1" t="s">
        <v>17</v>
      </c>
      <c r="AC60" s="1" t="s">
        <v>18</v>
      </c>
      <c r="AD60" s="1">
        <v>160</v>
      </c>
      <c r="AE60" s="1" t="s">
        <v>19</v>
      </c>
      <c r="AF60" s="1" t="s">
        <v>41</v>
      </c>
      <c r="AW60">
        <f t="shared" si="9"/>
        <v>1</v>
      </c>
      <c r="AX60">
        <f t="shared" si="10"/>
        <v>1</v>
      </c>
      <c r="AY60">
        <f t="shared" si="11"/>
        <v>1</v>
      </c>
      <c r="AZ60">
        <f t="shared" si="12"/>
        <v>0</v>
      </c>
      <c r="BA60">
        <f t="shared" si="13"/>
        <v>1</v>
      </c>
      <c r="BB60">
        <f t="shared" si="14"/>
        <v>1</v>
      </c>
      <c r="BC60" s="5">
        <f t="shared" si="15"/>
        <v>0</v>
      </c>
      <c r="BD60">
        <f t="shared" si="16"/>
        <v>1</v>
      </c>
      <c r="BE60">
        <f t="shared" si="17"/>
        <v>1</v>
      </c>
    </row>
    <row r="61" spans="1:57" ht="12.75" hidden="1">
      <c r="A61" s="2">
        <v>44893.360977476856</v>
      </c>
      <c r="B61" s="3">
        <v>18</v>
      </c>
      <c r="C61" s="1" t="s">
        <v>184</v>
      </c>
      <c r="D61" s="7" t="s">
        <v>314</v>
      </c>
      <c r="E61" s="12" t="s">
        <v>75</v>
      </c>
      <c r="F61" s="1" t="s">
        <v>22</v>
      </c>
      <c r="G61" s="1">
        <v>10</v>
      </c>
      <c r="H61" s="1" t="s">
        <v>23</v>
      </c>
      <c r="I61" s="1" t="s">
        <v>61</v>
      </c>
      <c r="J61" s="1" t="s">
        <v>25</v>
      </c>
      <c r="K61" s="1" t="s">
        <v>62</v>
      </c>
      <c r="L61" s="1" t="s">
        <v>27</v>
      </c>
      <c r="M61" s="1" t="s">
        <v>45</v>
      </c>
      <c r="N61" s="1" t="s">
        <v>56</v>
      </c>
      <c r="O61" s="1" t="s">
        <v>30</v>
      </c>
      <c r="P61" s="1" t="s">
        <v>31</v>
      </c>
      <c r="Q61" s="1" t="s">
        <v>32</v>
      </c>
      <c r="R61" s="1">
        <v>100</v>
      </c>
      <c r="S61" s="1" t="s">
        <v>33</v>
      </c>
      <c r="T61" s="1" t="s">
        <v>9</v>
      </c>
      <c r="U61" s="1" t="s">
        <v>73</v>
      </c>
      <c r="V61" s="1" t="s">
        <v>11</v>
      </c>
      <c r="W61" s="1" t="s">
        <v>93</v>
      </c>
      <c r="X61" s="1" t="s">
        <v>13</v>
      </c>
      <c r="Y61" s="1" t="s">
        <v>84</v>
      </c>
      <c r="Z61" s="1" t="s">
        <v>39</v>
      </c>
      <c r="AA61" s="1" t="s">
        <v>16</v>
      </c>
      <c r="AB61" s="1" t="s">
        <v>17</v>
      </c>
      <c r="AC61" s="1" t="s">
        <v>88</v>
      </c>
      <c r="AD61" s="1">
        <v>160</v>
      </c>
      <c r="AE61" s="1" t="s">
        <v>19</v>
      </c>
      <c r="AF61" s="1" t="s">
        <v>41</v>
      </c>
      <c r="AW61">
        <f t="shared" si="9"/>
        <v>1</v>
      </c>
      <c r="AX61">
        <f t="shared" si="10"/>
        <v>0</v>
      </c>
      <c r="AY61">
        <f t="shared" si="11"/>
        <v>1</v>
      </c>
      <c r="AZ61">
        <f t="shared" si="12"/>
        <v>1</v>
      </c>
      <c r="BA61">
        <f t="shared" si="13"/>
        <v>1</v>
      </c>
      <c r="BB61">
        <f t="shared" si="14"/>
        <v>0</v>
      </c>
      <c r="BC61" s="5">
        <f t="shared" si="15"/>
        <v>0</v>
      </c>
      <c r="BD61">
        <f t="shared" si="16"/>
        <v>1</v>
      </c>
      <c r="BE61">
        <f t="shared" si="17"/>
        <v>1</v>
      </c>
    </row>
    <row r="62" spans="1:57" ht="12.75" hidden="1">
      <c r="A62" s="2">
        <v>44893.360985717591</v>
      </c>
      <c r="B62" s="3">
        <v>20</v>
      </c>
      <c r="C62" s="1" t="s">
        <v>185</v>
      </c>
      <c r="D62" s="7" t="s">
        <v>314</v>
      </c>
      <c r="E62" s="11">
        <v>20</v>
      </c>
      <c r="F62" s="1" t="s">
        <v>91</v>
      </c>
      <c r="G62" s="1">
        <v>16</v>
      </c>
      <c r="H62" s="1" t="s">
        <v>23</v>
      </c>
      <c r="I62" s="1" t="s">
        <v>95</v>
      </c>
      <c r="J62" s="1" t="s">
        <v>25</v>
      </c>
      <c r="K62" s="1" t="s">
        <v>62</v>
      </c>
      <c r="L62" s="1" t="s">
        <v>27</v>
      </c>
      <c r="M62" s="1" t="s">
        <v>28</v>
      </c>
      <c r="N62" s="1" t="s">
        <v>56</v>
      </c>
      <c r="O62" s="1" t="s">
        <v>30</v>
      </c>
      <c r="P62" s="1" t="s">
        <v>31</v>
      </c>
      <c r="Q62" s="1" t="s">
        <v>32</v>
      </c>
      <c r="R62" s="1">
        <v>100</v>
      </c>
      <c r="S62" s="1" t="s">
        <v>33</v>
      </c>
      <c r="T62" s="1" t="s">
        <v>9</v>
      </c>
      <c r="U62" s="1" t="s">
        <v>73</v>
      </c>
      <c r="V62" s="1" t="s">
        <v>35</v>
      </c>
      <c r="W62" s="1" t="s">
        <v>50</v>
      </c>
      <c r="X62" s="1" t="s">
        <v>37</v>
      </c>
      <c r="Y62" s="1" t="s">
        <v>38</v>
      </c>
      <c r="Z62" s="1" t="s">
        <v>39</v>
      </c>
      <c r="AA62" s="1" t="s">
        <v>16</v>
      </c>
      <c r="AB62" s="1" t="s">
        <v>17</v>
      </c>
      <c r="AC62" s="1" t="s">
        <v>18</v>
      </c>
      <c r="AD62" s="1">
        <v>160</v>
      </c>
      <c r="AE62" s="1" t="s">
        <v>19</v>
      </c>
      <c r="AF62" s="1" t="s">
        <v>140</v>
      </c>
      <c r="AW62">
        <f t="shared" si="9"/>
        <v>0</v>
      </c>
      <c r="AX62">
        <f t="shared" si="10"/>
        <v>1</v>
      </c>
      <c r="AY62">
        <f t="shared" si="11"/>
        <v>1</v>
      </c>
      <c r="AZ62">
        <f t="shared" si="12"/>
        <v>1</v>
      </c>
      <c r="BA62">
        <f t="shared" si="13"/>
        <v>1</v>
      </c>
      <c r="BB62">
        <f t="shared" si="14"/>
        <v>1</v>
      </c>
      <c r="BC62" s="5">
        <f t="shared" si="15"/>
        <v>0</v>
      </c>
      <c r="BD62">
        <f t="shared" si="16"/>
        <v>1</v>
      </c>
      <c r="BE62">
        <f t="shared" si="17"/>
        <v>0</v>
      </c>
    </row>
    <row r="63" spans="1:57" ht="12.75" hidden="1">
      <c r="A63" s="2">
        <v>44893.361009525463</v>
      </c>
      <c r="B63" s="3">
        <v>18</v>
      </c>
      <c r="C63" s="1" t="s">
        <v>186</v>
      </c>
      <c r="D63" s="7" t="s">
        <v>314</v>
      </c>
      <c r="E63" s="11">
        <v>24</v>
      </c>
      <c r="F63" s="1" t="s">
        <v>53</v>
      </c>
      <c r="G63" s="1">
        <v>11</v>
      </c>
      <c r="H63" s="1" t="s">
        <v>23</v>
      </c>
      <c r="I63" s="1" t="s">
        <v>61</v>
      </c>
      <c r="J63" s="1" t="s">
        <v>25</v>
      </c>
      <c r="K63" s="1" t="s">
        <v>62</v>
      </c>
      <c r="L63" s="1" t="s">
        <v>27</v>
      </c>
      <c r="M63" s="1" t="s">
        <v>28</v>
      </c>
      <c r="N63" s="1" t="s">
        <v>56</v>
      </c>
      <c r="O63" s="1" t="s">
        <v>30</v>
      </c>
      <c r="P63" s="1" t="s">
        <v>31</v>
      </c>
      <c r="Q63" s="1" t="s">
        <v>92</v>
      </c>
      <c r="R63" s="1">
        <v>625</v>
      </c>
      <c r="S63" s="1" t="s">
        <v>106</v>
      </c>
      <c r="T63" s="1" t="s">
        <v>9</v>
      </c>
      <c r="U63" s="1" t="s">
        <v>73</v>
      </c>
      <c r="V63" s="1" t="s">
        <v>11</v>
      </c>
      <c r="W63" s="1" t="s">
        <v>93</v>
      </c>
      <c r="X63" s="1" t="s">
        <v>13</v>
      </c>
      <c r="Y63" s="1" t="s">
        <v>38</v>
      </c>
      <c r="Z63" s="1" t="s">
        <v>39</v>
      </c>
      <c r="AA63" s="1" t="s">
        <v>16</v>
      </c>
      <c r="AB63" s="1" t="s">
        <v>17</v>
      </c>
      <c r="AC63" s="1" t="s">
        <v>18</v>
      </c>
      <c r="AD63" s="1">
        <v>160</v>
      </c>
      <c r="AE63" s="1" t="s">
        <v>19</v>
      </c>
      <c r="AF63" s="1" t="s">
        <v>41</v>
      </c>
      <c r="AW63">
        <f t="shared" si="9"/>
        <v>1</v>
      </c>
      <c r="AX63">
        <f t="shared" si="10"/>
        <v>1</v>
      </c>
      <c r="AY63">
        <f t="shared" si="11"/>
        <v>1</v>
      </c>
      <c r="AZ63">
        <f t="shared" si="12"/>
        <v>1</v>
      </c>
      <c r="BA63">
        <f t="shared" si="13"/>
        <v>1</v>
      </c>
      <c r="BB63">
        <f t="shared" si="14"/>
        <v>1</v>
      </c>
      <c r="BC63" s="5">
        <f t="shared" si="15"/>
        <v>0</v>
      </c>
      <c r="BD63">
        <f t="shared" si="16"/>
        <v>1</v>
      </c>
      <c r="BE63">
        <f t="shared" si="17"/>
        <v>1</v>
      </c>
    </row>
    <row r="64" spans="1:57" ht="12.75" hidden="1">
      <c r="A64" s="2">
        <v>44893.361037962968</v>
      </c>
      <c r="B64" s="3">
        <v>19</v>
      </c>
      <c r="C64" s="1" t="s">
        <v>187</v>
      </c>
      <c r="D64" s="7" t="s">
        <v>314</v>
      </c>
      <c r="E64" s="11">
        <v>17</v>
      </c>
      <c r="F64" s="1" t="s">
        <v>6</v>
      </c>
      <c r="G64" s="1">
        <v>10</v>
      </c>
      <c r="H64" s="1" t="s">
        <v>23</v>
      </c>
      <c r="I64" s="1" t="s">
        <v>61</v>
      </c>
      <c r="J64" s="1" t="s">
        <v>25</v>
      </c>
      <c r="K64" s="1" t="s">
        <v>62</v>
      </c>
      <c r="L64" s="1" t="s">
        <v>27</v>
      </c>
      <c r="M64" s="1" t="s">
        <v>28</v>
      </c>
      <c r="N64" s="1" t="s">
        <v>56</v>
      </c>
      <c r="O64" s="1" t="s">
        <v>30</v>
      </c>
      <c r="P64" s="1" t="s">
        <v>31</v>
      </c>
      <c r="Q64" s="1" t="s">
        <v>92</v>
      </c>
      <c r="R64" s="1">
        <v>625</v>
      </c>
      <c r="S64" s="1" t="s">
        <v>33</v>
      </c>
      <c r="T64" s="1" t="s">
        <v>9</v>
      </c>
      <c r="U64" s="1" t="s">
        <v>73</v>
      </c>
      <c r="V64" s="1" t="s">
        <v>11</v>
      </c>
      <c r="W64" s="1" t="s">
        <v>93</v>
      </c>
      <c r="X64" s="1" t="s">
        <v>13</v>
      </c>
      <c r="Y64" s="1" t="s">
        <v>38</v>
      </c>
      <c r="Z64" s="1" t="s">
        <v>39</v>
      </c>
      <c r="AA64" s="1" t="s">
        <v>16</v>
      </c>
      <c r="AB64" s="1" t="s">
        <v>17</v>
      </c>
      <c r="AC64" s="1" t="s">
        <v>18</v>
      </c>
      <c r="AD64" s="1">
        <v>160</v>
      </c>
      <c r="AE64" s="1" t="s">
        <v>19</v>
      </c>
      <c r="AF64" s="1" t="s">
        <v>41</v>
      </c>
      <c r="AW64">
        <f t="shared" si="9"/>
        <v>1</v>
      </c>
      <c r="AX64">
        <f t="shared" si="10"/>
        <v>1</v>
      </c>
      <c r="AY64">
        <f t="shared" si="11"/>
        <v>1</v>
      </c>
      <c r="AZ64">
        <f t="shared" si="12"/>
        <v>1</v>
      </c>
      <c r="BA64">
        <f t="shared" si="13"/>
        <v>1</v>
      </c>
      <c r="BB64">
        <f t="shared" si="14"/>
        <v>1</v>
      </c>
      <c r="BC64" s="5">
        <f t="shared" si="15"/>
        <v>0</v>
      </c>
      <c r="BD64">
        <f t="shared" si="16"/>
        <v>1</v>
      </c>
      <c r="BE64">
        <f t="shared" si="17"/>
        <v>1</v>
      </c>
    </row>
    <row r="65" spans="1:57" ht="12.75" hidden="1">
      <c r="A65" s="2">
        <v>44893.361045648147</v>
      </c>
      <c r="B65" s="3">
        <v>19</v>
      </c>
      <c r="C65" s="1" t="s">
        <v>188</v>
      </c>
      <c r="D65" s="7" t="s">
        <v>315</v>
      </c>
      <c r="E65" s="11">
        <v>25</v>
      </c>
      <c r="F65" s="1" t="s">
        <v>6</v>
      </c>
      <c r="G65" s="1">
        <v>9</v>
      </c>
      <c r="H65" s="1" t="s">
        <v>23</v>
      </c>
      <c r="I65" s="1" t="s">
        <v>61</v>
      </c>
      <c r="J65" s="1" t="s">
        <v>25</v>
      </c>
      <c r="K65" s="1" t="s">
        <v>62</v>
      </c>
      <c r="L65" s="1" t="s">
        <v>27</v>
      </c>
      <c r="M65" s="1" t="s">
        <v>28</v>
      </c>
      <c r="N65" s="1" t="s">
        <v>56</v>
      </c>
      <c r="O65" s="1" t="s">
        <v>30</v>
      </c>
      <c r="P65" s="1" t="s">
        <v>31</v>
      </c>
      <c r="Q65" s="1" t="s">
        <v>92</v>
      </c>
      <c r="R65" s="1">
        <v>625</v>
      </c>
      <c r="S65" s="1" t="s">
        <v>33</v>
      </c>
      <c r="T65" s="1" t="s">
        <v>9</v>
      </c>
      <c r="U65" s="1" t="s">
        <v>73</v>
      </c>
      <c r="V65" s="1" t="s">
        <v>11</v>
      </c>
      <c r="W65" s="1" t="s">
        <v>93</v>
      </c>
      <c r="X65" s="1" t="s">
        <v>13</v>
      </c>
      <c r="Y65" s="1" t="s">
        <v>38</v>
      </c>
      <c r="Z65" s="1" t="s">
        <v>39</v>
      </c>
      <c r="AA65" s="1" t="s">
        <v>16</v>
      </c>
      <c r="AB65" s="1" t="s">
        <v>17</v>
      </c>
      <c r="AC65" s="1" t="s">
        <v>18</v>
      </c>
      <c r="AD65" s="1">
        <v>160</v>
      </c>
      <c r="AE65" s="1" t="s">
        <v>19</v>
      </c>
      <c r="AF65" s="1" t="s">
        <v>41</v>
      </c>
      <c r="AW65">
        <f t="shared" si="9"/>
        <v>1</v>
      </c>
      <c r="AX65">
        <f t="shared" si="10"/>
        <v>1</v>
      </c>
      <c r="AY65">
        <f t="shared" si="11"/>
        <v>1</v>
      </c>
      <c r="AZ65">
        <f t="shared" si="12"/>
        <v>1</v>
      </c>
      <c r="BA65">
        <f t="shared" si="13"/>
        <v>1</v>
      </c>
      <c r="BB65">
        <f t="shared" si="14"/>
        <v>1</v>
      </c>
      <c r="BC65" s="5">
        <f t="shared" si="15"/>
        <v>0</v>
      </c>
      <c r="BD65">
        <f t="shared" si="16"/>
        <v>1</v>
      </c>
      <c r="BE65">
        <f t="shared" si="17"/>
        <v>1</v>
      </c>
    </row>
    <row r="66" spans="1:57" ht="12.75" hidden="1">
      <c r="A66" s="2">
        <v>44893.361068333332</v>
      </c>
      <c r="B66" s="3">
        <v>17</v>
      </c>
      <c r="C66" s="1" t="s">
        <v>189</v>
      </c>
      <c r="D66" s="7" t="s">
        <v>315</v>
      </c>
      <c r="E66" s="11">
        <v>19</v>
      </c>
      <c r="F66" s="1" t="s">
        <v>91</v>
      </c>
      <c r="G66" s="1">
        <v>5</v>
      </c>
      <c r="H66" s="1" t="s">
        <v>23</v>
      </c>
      <c r="I66" s="1" t="s">
        <v>61</v>
      </c>
      <c r="J66" s="1" t="s">
        <v>25</v>
      </c>
      <c r="K66" s="1" t="s">
        <v>62</v>
      </c>
      <c r="L66" s="1" t="s">
        <v>111</v>
      </c>
      <c r="M66" s="1" t="s">
        <v>28</v>
      </c>
      <c r="N66" s="1" t="s">
        <v>29</v>
      </c>
      <c r="O66" s="1" t="s">
        <v>30</v>
      </c>
      <c r="P66" s="1" t="s">
        <v>31</v>
      </c>
      <c r="Q66" s="1" t="s">
        <v>92</v>
      </c>
      <c r="R66" s="1">
        <v>625</v>
      </c>
      <c r="S66" s="1" t="s">
        <v>33</v>
      </c>
      <c r="T66" s="1" t="s">
        <v>9</v>
      </c>
      <c r="U66" s="1" t="s">
        <v>73</v>
      </c>
      <c r="V66" s="1" t="s">
        <v>11</v>
      </c>
      <c r="W66" s="1" t="s">
        <v>93</v>
      </c>
      <c r="X66" s="1" t="s">
        <v>13</v>
      </c>
      <c r="Y66" s="1" t="s">
        <v>38</v>
      </c>
      <c r="Z66" s="1" t="s">
        <v>39</v>
      </c>
      <c r="AA66" s="1" t="s">
        <v>16</v>
      </c>
      <c r="AB66" s="1" t="s">
        <v>17</v>
      </c>
      <c r="AC66" s="1" t="s">
        <v>18</v>
      </c>
      <c r="AD66" s="1">
        <v>160</v>
      </c>
      <c r="AE66" s="1" t="s">
        <v>19</v>
      </c>
      <c r="AF66" s="1" t="s">
        <v>41</v>
      </c>
      <c r="AW66">
        <f t="shared" ref="AW66:AW97" si="18">IF(X66="160 m/s",1,0)</f>
        <v>1</v>
      </c>
      <c r="AX66">
        <f t="shared" ref="AX66:AX97" si="19">IF(Y66="7,2 m^3",1,0)</f>
        <v>1</v>
      </c>
      <c r="AY66">
        <f t="shared" ref="AY66:AY97" si="20">IF(Z66="(2) dan (4)",1,0)</f>
        <v>1</v>
      </c>
      <c r="AZ66">
        <f t="shared" ref="AZ66:AZ97" si="21">IF(AA66="4√10 m/s",1,0)</f>
        <v>1</v>
      </c>
      <c r="BA66">
        <f t="shared" ref="BA66:BA97" si="22">IF(AB66="vA  &gt; vB dan PA &lt; PB",1,0)</f>
        <v>1</v>
      </c>
      <c r="BB66">
        <f t="shared" ref="BB66:BB97" si="23">IF(AC66="Berbanding lurus dengan luas penampang",1,0)</f>
        <v>1</v>
      </c>
      <c r="BC66" s="5">
        <f t="shared" ref="BC66:BC97" si="24">IF(AD66="180",1,0)</f>
        <v>0</v>
      </c>
      <c r="BD66">
        <f t="shared" ref="BD66:BD97" si="25">IF(AE66="9,99 x 10^-5 J",1,0)</f>
        <v>1</v>
      </c>
      <c r="BE66">
        <f t="shared" ref="BE66:BE97" si="26">IF(AF66="0,006 m",1,0)</f>
        <v>1</v>
      </c>
    </row>
    <row r="67" spans="1:57" ht="12.75" hidden="1">
      <c r="A67" s="2">
        <v>44893.361158206018</v>
      </c>
      <c r="B67" s="3">
        <v>18</v>
      </c>
      <c r="C67" s="1" t="s">
        <v>190</v>
      </c>
      <c r="D67" s="7" t="s">
        <v>315</v>
      </c>
      <c r="E67" s="11">
        <v>19</v>
      </c>
      <c r="F67" s="1" t="s">
        <v>6</v>
      </c>
      <c r="G67" s="1">
        <v>13</v>
      </c>
      <c r="H67" s="1" t="s">
        <v>23</v>
      </c>
      <c r="I67" s="1" t="s">
        <v>61</v>
      </c>
      <c r="J67" s="1" t="s">
        <v>43</v>
      </c>
      <c r="K67" s="1" t="s">
        <v>62</v>
      </c>
      <c r="L67" s="1" t="s">
        <v>27</v>
      </c>
      <c r="M67" s="1" t="s">
        <v>28</v>
      </c>
      <c r="N67" s="1" t="s">
        <v>56</v>
      </c>
      <c r="O67" s="1" t="s">
        <v>30</v>
      </c>
      <c r="P67" s="1" t="s">
        <v>31</v>
      </c>
      <c r="Q67" s="1" t="s">
        <v>92</v>
      </c>
      <c r="R67" s="1">
        <v>625</v>
      </c>
      <c r="S67" s="1" t="s">
        <v>33</v>
      </c>
      <c r="T67" s="1" t="s">
        <v>9</v>
      </c>
      <c r="U67" s="1" t="s">
        <v>73</v>
      </c>
      <c r="V67" s="1" t="s">
        <v>11</v>
      </c>
      <c r="W67" s="1" t="s">
        <v>93</v>
      </c>
      <c r="X67" s="1" t="s">
        <v>13</v>
      </c>
      <c r="Y67" s="1" t="s">
        <v>38</v>
      </c>
      <c r="Z67" s="1" t="s">
        <v>39</v>
      </c>
      <c r="AA67" s="1" t="s">
        <v>16</v>
      </c>
      <c r="AB67" s="1" t="s">
        <v>17</v>
      </c>
      <c r="AC67" s="1" t="s">
        <v>18</v>
      </c>
      <c r="AD67" s="1">
        <v>160</v>
      </c>
      <c r="AE67" s="1" t="s">
        <v>19</v>
      </c>
      <c r="AF67" s="1" t="s">
        <v>41</v>
      </c>
      <c r="AW67">
        <f t="shared" si="18"/>
        <v>1</v>
      </c>
      <c r="AX67">
        <f t="shared" si="19"/>
        <v>1</v>
      </c>
      <c r="AY67">
        <f t="shared" si="20"/>
        <v>1</v>
      </c>
      <c r="AZ67">
        <f t="shared" si="21"/>
        <v>1</v>
      </c>
      <c r="BA67">
        <f t="shared" si="22"/>
        <v>1</v>
      </c>
      <c r="BB67">
        <f t="shared" si="23"/>
        <v>1</v>
      </c>
      <c r="BC67" s="5">
        <f t="shared" si="24"/>
        <v>0</v>
      </c>
      <c r="BD67">
        <f t="shared" si="25"/>
        <v>1</v>
      </c>
      <c r="BE67">
        <f t="shared" si="26"/>
        <v>1</v>
      </c>
    </row>
    <row r="68" spans="1:57" ht="12.75" hidden="1">
      <c r="A68" s="2">
        <v>44893.361176574079</v>
      </c>
      <c r="B68" s="3">
        <v>20</v>
      </c>
      <c r="C68" s="1" t="s">
        <v>191</v>
      </c>
      <c r="D68" s="7" t="s">
        <v>314</v>
      </c>
      <c r="E68" s="11">
        <v>10</v>
      </c>
      <c r="F68" s="1" t="s">
        <v>53</v>
      </c>
      <c r="G68" s="1">
        <v>13</v>
      </c>
      <c r="H68" s="1" t="s">
        <v>23</v>
      </c>
      <c r="I68" s="1" t="s">
        <v>95</v>
      </c>
      <c r="J68" s="1" t="s">
        <v>25</v>
      </c>
      <c r="K68" s="1" t="s">
        <v>62</v>
      </c>
      <c r="L68" s="1" t="s">
        <v>27</v>
      </c>
      <c r="M68" s="1" t="s">
        <v>28</v>
      </c>
      <c r="N68" s="1" t="s">
        <v>56</v>
      </c>
      <c r="O68" s="1" t="s">
        <v>30</v>
      </c>
      <c r="P68" s="1" t="s">
        <v>31</v>
      </c>
      <c r="Q68" s="1" t="s">
        <v>32</v>
      </c>
      <c r="R68" s="1">
        <v>625</v>
      </c>
      <c r="S68" s="1" t="s">
        <v>33</v>
      </c>
      <c r="T68" s="1" t="s">
        <v>9</v>
      </c>
      <c r="U68" s="1" t="s">
        <v>63</v>
      </c>
      <c r="V68" s="1" t="s">
        <v>35</v>
      </c>
      <c r="W68" s="1" t="s">
        <v>50</v>
      </c>
      <c r="X68" s="1" t="s">
        <v>13</v>
      </c>
      <c r="Y68" s="1" t="s">
        <v>38</v>
      </c>
      <c r="Z68" s="1" t="s">
        <v>39</v>
      </c>
      <c r="AA68" s="1" t="s">
        <v>16</v>
      </c>
      <c r="AB68" s="1" t="s">
        <v>17</v>
      </c>
      <c r="AC68" s="1" t="s">
        <v>18</v>
      </c>
      <c r="AD68" s="1">
        <v>160</v>
      </c>
      <c r="AE68" s="1" t="s">
        <v>19</v>
      </c>
      <c r="AF68" s="1" t="s">
        <v>41</v>
      </c>
      <c r="AW68">
        <f t="shared" si="18"/>
        <v>1</v>
      </c>
      <c r="AX68">
        <f t="shared" si="19"/>
        <v>1</v>
      </c>
      <c r="AY68">
        <f t="shared" si="20"/>
        <v>1</v>
      </c>
      <c r="AZ68">
        <f t="shared" si="21"/>
        <v>1</v>
      </c>
      <c r="BA68">
        <f t="shared" si="22"/>
        <v>1</v>
      </c>
      <c r="BB68">
        <f t="shared" si="23"/>
        <v>1</v>
      </c>
      <c r="BC68" s="5">
        <f t="shared" si="24"/>
        <v>0</v>
      </c>
      <c r="BD68">
        <f t="shared" si="25"/>
        <v>1</v>
      </c>
      <c r="BE68">
        <f t="shared" si="26"/>
        <v>1</v>
      </c>
    </row>
    <row r="69" spans="1:57" ht="12.75" hidden="1">
      <c r="A69" s="2">
        <v>44893.361184525464</v>
      </c>
      <c r="B69" s="3">
        <v>15</v>
      </c>
      <c r="C69" s="1" t="s">
        <v>192</v>
      </c>
      <c r="D69" s="7" t="s">
        <v>314</v>
      </c>
      <c r="E69" s="11">
        <v>12</v>
      </c>
      <c r="F69" s="1" t="s">
        <v>6</v>
      </c>
      <c r="G69" s="1">
        <v>13</v>
      </c>
      <c r="H69" s="1" t="s">
        <v>23</v>
      </c>
      <c r="I69" s="1" t="s">
        <v>61</v>
      </c>
      <c r="J69" s="1" t="s">
        <v>25</v>
      </c>
      <c r="K69" s="1" t="s">
        <v>62</v>
      </c>
      <c r="L69" s="1" t="s">
        <v>27</v>
      </c>
      <c r="M69" s="1" t="s">
        <v>28</v>
      </c>
      <c r="N69" s="1" t="s">
        <v>56</v>
      </c>
      <c r="O69" s="1" t="s">
        <v>30</v>
      </c>
      <c r="P69" s="1" t="s">
        <v>147</v>
      </c>
      <c r="Q69" s="1" t="s">
        <v>32</v>
      </c>
      <c r="R69" s="1">
        <v>100</v>
      </c>
      <c r="S69" s="1" t="s">
        <v>33</v>
      </c>
      <c r="T69" s="1" t="s">
        <v>9</v>
      </c>
      <c r="U69" s="1" t="s">
        <v>63</v>
      </c>
      <c r="V69" s="1" t="s">
        <v>107</v>
      </c>
      <c r="W69" s="1" t="s">
        <v>93</v>
      </c>
      <c r="X69" s="1" t="s">
        <v>13</v>
      </c>
      <c r="Y69" s="1" t="s">
        <v>14</v>
      </c>
      <c r="Z69" s="1" t="s">
        <v>15</v>
      </c>
      <c r="AA69" s="1" t="s">
        <v>139</v>
      </c>
      <c r="AB69" s="1" t="s">
        <v>17</v>
      </c>
      <c r="AC69" s="1" t="s">
        <v>88</v>
      </c>
      <c r="AD69" s="1">
        <v>160</v>
      </c>
      <c r="AE69" s="1" t="s">
        <v>19</v>
      </c>
      <c r="AF69" s="1" t="s">
        <v>41</v>
      </c>
      <c r="AW69">
        <f t="shared" si="18"/>
        <v>1</v>
      </c>
      <c r="AX69">
        <f t="shared" si="19"/>
        <v>0</v>
      </c>
      <c r="AY69">
        <f t="shared" si="20"/>
        <v>0</v>
      </c>
      <c r="AZ69">
        <f t="shared" si="21"/>
        <v>0</v>
      </c>
      <c r="BA69">
        <f t="shared" si="22"/>
        <v>1</v>
      </c>
      <c r="BB69">
        <f t="shared" si="23"/>
        <v>0</v>
      </c>
      <c r="BC69" s="5">
        <f t="shared" si="24"/>
        <v>0</v>
      </c>
      <c r="BD69">
        <f t="shared" si="25"/>
        <v>1</v>
      </c>
      <c r="BE69">
        <f t="shared" si="26"/>
        <v>1</v>
      </c>
    </row>
    <row r="70" spans="1:57" ht="12.75" hidden="1">
      <c r="A70" s="2">
        <v>44893.361185648144</v>
      </c>
      <c r="B70" s="3">
        <v>15</v>
      </c>
      <c r="C70" s="1" t="s">
        <v>193</v>
      </c>
      <c r="D70" s="7" t="s">
        <v>315</v>
      </c>
      <c r="E70" s="11">
        <v>16</v>
      </c>
      <c r="F70" s="1" t="s">
        <v>6</v>
      </c>
      <c r="G70" s="1">
        <v>10</v>
      </c>
      <c r="H70" s="1" t="s">
        <v>23</v>
      </c>
      <c r="I70" s="1" t="s">
        <v>61</v>
      </c>
      <c r="J70" s="1" t="s">
        <v>43</v>
      </c>
      <c r="K70" s="1" t="s">
        <v>62</v>
      </c>
      <c r="L70" s="1" t="s">
        <v>111</v>
      </c>
      <c r="M70" s="1" t="s">
        <v>28</v>
      </c>
      <c r="N70" s="1" t="s">
        <v>29</v>
      </c>
      <c r="O70" s="1" t="s">
        <v>30</v>
      </c>
      <c r="P70" s="1" t="s">
        <v>31</v>
      </c>
      <c r="Q70" s="1" t="s">
        <v>7</v>
      </c>
      <c r="R70" s="1">
        <v>625</v>
      </c>
      <c r="S70" s="1" t="s">
        <v>33</v>
      </c>
      <c r="T70" s="1" t="s">
        <v>9</v>
      </c>
      <c r="U70" s="1" t="s">
        <v>73</v>
      </c>
      <c r="V70" s="1" t="s">
        <v>11</v>
      </c>
      <c r="W70" s="1" t="s">
        <v>93</v>
      </c>
      <c r="X70" s="1" t="s">
        <v>13</v>
      </c>
      <c r="Y70" s="1" t="s">
        <v>38</v>
      </c>
      <c r="Z70" s="1" t="s">
        <v>39</v>
      </c>
      <c r="AA70" s="1" t="s">
        <v>16</v>
      </c>
      <c r="AB70" s="1" t="s">
        <v>17</v>
      </c>
      <c r="AC70" s="1" t="s">
        <v>18</v>
      </c>
      <c r="AD70" s="1">
        <v>160</v>
      </c>
      <c r="AE70" s="1" t="s">
        <v>156</v>
      </c>
      <c r="AF70" s="1" t="s">
        <v>41</v>
      </c>
      <c r="AW70">
        <f t="shared" si="18"/>
        <v>1</v>
      </c>
      <c r="AX70">
        <f t="shared" si="19"/>
        <v>1</v>
      </c>
      <c r="AY70">
        <f t="shared" si="20"/>
        <v>1</v>
      </c>
      <c r="AZ70">
        <f t="shared" si="21"/>
        <v>1</v>
      </c>
      <c r="BA70">
        <f t="shared" si="22"/>
        <v>1</v>
      </c>
      <c r="BB70">
        <f t="shared" si="23"/>
        <v>1</v>
      </c>
      <c r="BC70" s="5">
        <f t="shared" si="24"/>
        <v>0</v>
      </c>
      <c r="BD70">
        <f t="shared" si="25"/>
        <v>0</v>
      </c>
      <c r="BE70">
        <f t="shared" si="26"/>
        <v>1</v>
      </c>
    </row>
    <row r="71" spans="1:57" ht="12.75" hidden="1">
      <c r="A71" s="2">
        <v>44893.36141622685</v>
      </c>
      <c r="B71" s="3">
        <v>18</v>
      </c>
      <c r="C71" s="1" t="s">
        <v>194</v>
      </c>
      <c r="D71" s="7" t="s">
        <v>314</v>
      </c>
      <c r="E71" s="11">
        <v>26</v>
      </c>
      <c r="F71" s="1" t="s">
        <v>6</v>
      </c>
      <c r="G71" s="1">
        <v>13</v>
      </c>
      <c r="H71" s="1" t="s">
        <v>119</v>
      </c>
      <c r="I71" s="1" t="s">
        <v>95</v>
      </c>
      <c r="J71" s="1" t="s">
        <v>25</v>
      </c>
      <c r="K71" s="1" t="s">
        <v>62</v>
      </c>
      <c r="L71" s="1" t="s">
        <v>27</v>
      </c>
      <c r="M71" s="1" t="s">
        <v>130</v>
      </c>
      <c r="N71" s="1" t="s">
        <v>56</v>
      </c>
      <c r="O71" s="1" t="s">
        <v>46</v>
      </c>
      <c r="P71" s="1" t="s">
        <v>31</v>
      </c>
      <c r="Q71" s="1" t="s">
        <v>32</v>
      </c>
      <c r="R71" s="1">
        <v>100</v>
      </c>
      <c r="S71" s="1" t="s">
        <v>33</v>
      </c>
      <c r="T71" s="1" t="s">
        <v>9</v>
      </c>
      <c r="U71" s="1" t="s">
        <v>34</v>
      </c>
      <c r="V71" s="1" t="s">
        <v>35</v>
      </c>
      <c r="W71" s="1" t="s">
        <v>50</v>
      </c>
      <c r="X71" s="1" t="s">
        <v>13</v>
      </c>
      <c r="Y71" s="1" t="s">
        <v>38</v>
      </c>
      <c r="Z71" s="1" t="s">
        <v>39</v>
      </c>
      <c r="AA71" s="1" t="s">
        <v>16</v>
      </c>
      <c r="AB71" s="1" t="s">
        <v>17</v>
      </c>
      <c r="AC71" s="1" t="s">
        <v>18</v>
      </c>
      <c r="AD71" s="1">
        <v>140</v>
      </c>
      <c r="AE71" s="1" t="s">
        <v>19</v>
      </c>
      <c r="AF71" s="1" t="s">
        <v>20</v>
      </c>
      <c r="AW71">
        <f t="shared" si="18"/>
        <v>1</v>
      </c>
      <c r="AX71">
        <f t="shared" si="19"/>
        <v>1</v>
      </c>
      <c r="AY71">
        <f t="shared" si="20"/>
        <v>1</v>
      </c>
      <c r="AZ71">
        <f t="shared" si="21"/>
        <v>1</v>
      </c>
      <c r="BA71">
        <f t="shared" si="22"/>
        <v>1</v>
      </c>
      <c r="BB71">
        <f t="shared" si="23"/>
        <v>1</v>
      </c>
      <c r="BC71" s="5">
        <f t="shared" si="24"/>
        <v>0</v>
      </c>
      <c r="BD71">
        <f t="shared" si="25"/>
        <v>1</v>
      </c>
      <c r="BE71">
        <f t="shared" si="26"/>
        <v>0</v>
      </c>
    </row>
    <row r="72" spans="1:57" ht="12.75" hidden="1">
      <c r="A72" s="2">
        <v>44893.361495243051</v>
      </c>
      <c r="B72" s="3">
        <v>17</v>
      </c>
      <c r="C72" s="1" t="s">
        <v>195</v>
      </c>
      <c r="D72" s="7" t="s">
        <v>315</v>
      </c>
      <c r="E72" s="11">
        <v>21</v>
      </c>
      <c r="F72" s="1" t="s">
        <v>91</v>
      </c>
      <c r="G72" s="1">
        <v>10</v>
      </c>
      <c r="H72" s="1" t="s">
        <v>23</v>
      </c>
      <c r="I72" s="1" t="s">
        <v>61</v>
      </c>
      <c r="J72" s="1" t="s">
        <v>43</v>
      </c>
      <c r="K72" s="1" t="s">
        <v>62</v>
      </c>
      <c r="L72" s="1" t="s">
        <v>27</v>
      </c>
      <c r="M72" s="1" t="s">
        <v>28</v>
      </c>
      <c r="N72" s="1" t="s">
        <v>56</v>
      </c>
      <c r="O72" s="1" t="s">
        <v>30</v>
      </c>
      <c r="P72" s="1" t="s">
        <v>31</v>
      </c>
      <c r="Q72" s="1" t="s">
        <v>92</v>
      </c>
      <c r="R72" s="1">
        <v>625</v>
      </c>
      <c r="S72" s="1" t="s">
        <v>33</v>
      </c>
      <c r="T72" s="1" t="s">
        <v>9</v>
      </c>
      <c r="U72" s="1" t="s">
        <v>73</v>
      </c>
      <c r="V72" s="1" t="s">
        <v>11</v>
      </c>
      <c r="W72" s="1" t="s">
        <v>93</v>
      </c>
      <c r="X72" s="1" t="s">
        <v>13</v>
      </c>
      <c r="Y72" s="1" t="s">
        <v>38</v>
      </c>
      <c r="Z72" s="1" t="s">
        <v>39</v>
      </c>
      <c r="AA72" s="1" t="s">
        <v>16</v>
      </c>
      <c r="AB72" s="1" t="s">
        <v>17</v>
      </c>
      <c r="AC72" s="1" t="s">
        <v>18</v>
      </c>
      <c r="AD72" s="1">
        <v>160</v>
      </c>
      <c r="AE72" s="1" t="s">
        <v>156</v>
      </c>
      <c r="AF72" s="1" t="s">
        <v>41</v>
      </c>
      <c r="AW72">
        <f t="shared" si="18"/>
        <v>1</v>
      </c>
      <c r="AX72">
        <f t="shared" si="19"/>
        <v>1</v>
      </c>
      <c r="AY72">
        <f t="shared" si="20"/>
        <v>1</v>
      </c>
      <c r="AZ72">
        <f t="shared" si="21"/>
        <v>1</v>
      </c>
      <c r="BA72">
        <f t="shared" si="22"/>
        <v>1</v>
      </c>
      <c r="BB72">
        <f t="shared" si="23"/>
        <v>1</v>
      </c>
      <c r="BC72" s="5">
        <f t="shared" si="24"/>
        <v>0</v>
      </c>
      <c r="BD72">
        <f t="shared" si="25"/>
        <v>0</v>
      </c>
      <c r="BE72">
        <f t="shared" si="26"/>
        <v>1</v>
      </c>
    </row>
    <row r="73" spans="1:57" ht="12.75" hidden="1">
      <c r="A73" s="2">
        <v>44893.361531851857</v>
      </c>
      <c r="B73" s="3">
        <v>16</v>
      </c>
      <c r="C73" s="1" t="s">
        <v>196</v>
      </c>
      <c r="D73" s="7" t="s">
        <v>315</v>
      </c>
      <c r="E73" s="11">
        <v>13</v>
      </c>
      <c r="F73" s="1" t="s">
        <v>6</v>
      </c>
      <c r="G73" s="1">
        <v>16</v>
      </c>
      <c r="H73" s="1" t="s">
        <v>23</v>
      </c>
      <c r="I73" s="1" t="s">
        <v>95</v>
      </c>
      <c r="J73" s="1" t="s">
        <v>25</v>
      </c>
      <c r="K73" s="1" t="s">
        <v>62</v>
      </c>
      <c r="L73" s="1" t="s">
        <v>27</v>
      </c>
      <c r="M73" s="1" t="s">
        <v>28</v>
      </c>
      <c r="N73" s="1" t="s">
        <v>29</v>
      </c>
      <c r="O73" s="1" t="s">
        <v>30</v>
      </c>
      <c r="P73" s="1" t="s">
        <v>31</v>
      </c>
      <c r="Q73" s="1" t="s">
        <v>32</v>
      </c>
      <c r="R73" s="1">
        <v>625</v>
      </c>
      <c r="S73" s="1" t="s">
        <v>33</v>
      </c>
      <c r="T73" s="1" t="s">
        <v>9</v>
      </c>
      <c r="U73" s="1" t="s">
        <v>63</v>
      </c>
      <c r="V73" s="1" t="s">
        <v>35</v>
      </c>
      <c r="W73" s="1" t="s">
        <v>93</v>
      </c>
      <c r="X73" s="1" t="s">
        <v>37</v>
      </c>
      <c r="Y73" s="1" t="s">
        <v>38</v>
      </c>
      <c r="Z73" s="1" t="s">
        <v>163</v>
      </c>
      <c r="AA73" s="1" t="s">
        <v>16</v>
      </c>
      <c r="AB73" s="1" t="s">
        <v>17</v>
      </c>
      <c r="AC73" s="1" t="s">
        <v>18</v>
      </c>
      <c r="AD73" s="1">
        <v>160</v>
      </c>
      <c r="AE73" s="1" t="s">
        <v>19</v>
      </c>
      <c r="AF73" s="1" t="s">
        <v>41</v>
      </c>
      <c r="AW73">
        <f t="shared" si="18"/>
        <v>0</v>
      </c>
      <c r="AX73">
        <f t="shared" si="19"/>
        <v>1</v>
      </c>
      <c r="AY73">
        <f t="shared" si="20"/>
        <v>0</v>
      </c>
      <c r="AZ73">
        <f t="shared" si="21"/>
        <v>1</v>
      </c>
      <c r="BA73">
        <f t="shared" si="22"/>
        <v>1</v>
      </c>
      <c r="BB73">
        <f t="shared" si="23"/>
        <v>1</v>
      </c>
      <c r="BC73" s="5">
        <f t="shared" si="24"/>
        <v>0</v>
      </c>
      <c r="BD73">
        <f t="shared" si="25"/>
        <v>1</v>
      </c>
      <c r="BE73">
        <f t="shared" si="26"/>
        <v>1</v>
      </c>
    </row>
    <row r="74" spans="1:57" ht="12.75" hidden="1">
      <c r="A74" s="2">
        <v>44893.361664826385</v>
      </c>
      <c r="B74" s="3">
        <v>17</v>
      </c>
      <c r="C74" s="1" t="s">
        <v>197</v>
      </c>
      <c r="D74" s="7" t="s">
        <v>315</v>
      </c>
      <c r="E74" s="11">
        <v>22</v>
      </c>
      <c r="F74" s="1" t="s">
        <v>91</v>
      </c>
      <c r="G74" s="1">
        <v>11</v>
      </c>
      <c r="H74" s="1" t="s">
        <v>23</v>
      </c>
      <c r="I74" s="1" t="s">
        <v>61</v>
      </c>
      <c r="J74" s="1" t="s">
        <v>43</v>
      </c>
      <c r="K74" s="1" t="s">
        <v>62</v>
      </c>
      <c r="L74" s="1" t="s">
        <v>27</v>
      </c>
      <c r="M74" s="1" t="s">
        <v>28</v>
      </c>
      <c r="N74" s="1" t="s">
        <v>56</v>
      </c>
      <c r="O74" s="1" t="s">
        <v>30</v>
      </c>
      <c r="P74" s="1" t="s">
        <v>76</v>
      </c>
      <c r="Q74" s="1" t="s">
        <v>92</v>
      </c>
      <c r="R74" s="1">
        <v>625</v>
      </c>
      <c r="S74" s="1" t="s">
        <v>33</v>
      </c>
      <c r="T74" s="1" t="s">
        <v>9</v>
      </c>
      <c r="U74" s="1" t="s">
        <v>73</v>
      </c>
      <c r="V74" s="1" t="s">
        <v>11</v>
      </c>
      <c r="W74" s="1" t="s">
        <v>93</v>
      </c>
      <c r="X74" s="1" t="s">
        <v>13</v>
      </c>
      <c r="Y74" s="1" t="s">
        <v>38</v>
      </c>
      <c r="Z74" s="1" t="s">
        <v>39</v>
      </c>
      <c r="AA74" s="1" t="s">
        <v>16</v>
      </c>
      <c r="AB74" s="1" t="s">
        <v>17</v>
      </c>
      <c r="AC74" s="1" t="s">
        <v>18</v>
      </c>
      <c r="AD74" s="1">
        <v>160</v>
      </c>
      <c r="AE74" s="1" t="s">
        <v>19</v>
      </c>
      <c r="AF74" s="1" t="s">
        <v>41</v>
      </c>
      <c r="AW74">
        <f t="shared" si="18"/>
        <v>1</v>
      </c>
      <c r="AX74">
        <f t="shared" si="19"/>
        <v>1</v>
      </c>
      <c r="AY74">
        <f t="shared" si="20"/>
        <v>1</v>
      </c>
      <c r="AZ74">
        <f t="shared" si="21"/>
        <v>1</v>
      </c>
      <c r="BA74">
        <f t="shared" si="22"/>
        <v>1</v>
      </c>
      <c r="BB74">
        <f t="shared" si="23"/>
        <v>1</v>
      </c>
      <c r="BC74" s="5">
        <f t="shared" si="24"/>
        <v>0</v>
      </c>
      <c r="BD74">
        <f t="shared" si="25"/>
        <v>1</v>
      </c>
      <c r="BE74">
        <f t="shared" si="26"/>
        <v>1</v>
      </c>
    </row>
    <row r="75" spans="1:57" ht="12.75" hidden="1">
      <c r="A75" s="2">
        <v>44893.361739722226</v>
      </c>
      <c r="B75" s="3">
        <v>19</v>
      </c>
      <c r="C75" s="1" t="s">
        <v>198</v>
      </c>
      <c r="D75" s="7" t="s">
        <v>315</v>
      </c>
      <c r="E75" s="12" t="s">
        <v>146</v>
      </c>
      <c r="F75" s="1" t="s">
        <v>6</v>
      </c>
      <c r="G75" s="1">
        <v>11</v>
      </c>
      <c r="H75" s="1" t="s">
        <v>23</v>
      </c>
      <c r="I75" s="1" t="s">
        <v>61</v>
      </c>
      <c r="J75" s="1" t="s">
        <v>25</v>
      </c>
      <c r="K75" s="1" t="s">
        <v>62</v>
      </c>
      <c r="L75" s="1" t="s">
        <v>27</v>
      </c>
      <c r="M75" s="1" t="s">
        <v>28</v>
      </c>
      <c r="N75" s="1" t="s">
        <v>56</v>
      </c>
      <c r="O75" s="1" t="s">
        <v>30</v>
      </c>
      <c r="P75" s="1" t="s">
        <v>31</v>
      </c>
      <c r="Q75" s="1" t="s">
        <v>92</v>
      </c>
      <c r="R75" s="1">
        <v>625</v>
      </c>
      <c r="S75" s="1" t="s">
        <v>33</v>
      </c>
      <c r="T75" s="1" t="s">
        <v>9</v>
      </c>
      <c r="U75" s="1" t="s">
        <v>73</v>
      </c>
      <c r="V75" s="1" t="s">
        <v>11</v>
      </c>
      <c r="W75" s="1" t="s">
        <v>93</v>
      </c>
      <c r="X75" s="1" t="s">
        <v>13</v>
      </c>
      <c r="Y75" s="1" t="s">
        <v>38</v>
      </c>
      <c r="Z75" s="1" t="s">
        <v>39</v>
      </c>
      <c r="AA75" s="1" t="s">
        <v>16</v>
      </c>
      <c r="AB75" s="1" t="s">
        <v>17</v>
      </c>
      <c r="AC75" s="1" t="s">
        <v>18</v>
      </c>
      <c r="AD75" s="1">
        <v>160</v>
      </c>
      <c r="AE75" s="1" t="s">
        <v>19</v>
      </c>
      <c r="AF75" s="1" t="s">
        <v>41</v>
      </c>
      <c r="AW75">
        <f t="shared" si="18"/>
        <v>1</v>
      </c>
      <c r="AX75">
        <f t="shared" si="19"/>
        <v>1</v>
      </c>
      <c r="AY75">
        <f t="shared" si="20"/>
        <v>1</v>
      </c>
      <c r="AZ75">
        <f t="shared" si="21"/>
        <v>1</v>
      </c>
      <c r="BA75">
        <f t="shared" si="22"/>
        <v>1</v>
      </c>
      <c r="BB75">
        <f t="shared" si="23"/>
        <v>1</v>
      </c>
      <c r="BC75" s="5">
        <f t="shared" si="24"/>
        <v>0</v>
      </c>
      <c r="BD75">
        <f t="shared" si="25"/>
        <v>1</v>
      </c>
      <c r="BE75">
        <f t="shared" si="26"/>
        <v>1</v>
      </c>
    </row>
    <row r="76" spans="1:57" ht="12.75" hidden="1">
      <c r="A76" s="2">
        <v>44893.361762731482</v>
      </c>
      <c r="B76" s="3">
        <v>17</v>
      </c>
      <c r="C76" s="1" t="s">
        <v>199</v>
      </c>
      <c r="D76" s="7" t="s">
        <v>315</v>
      </c>
      <c r="E76" s="11">
        <v>27</v>
      </c>
      <c r="F76" s="1" t="s">
        <v>91</v>
      </c>
      <c r="G76" s="1">
        <v>14</v>
      </c>
      <c r="H76" s="1" t="s">
        <v>23</v>
      </c>
      <c r="I76" s="1" t="s">
        <v>61</v>
      </c>
      <c r="J76" s="1" t="s">
        <v>43</v>
      </c>
      <c r="K76" s="1" t="s">
        <v>62</v>
      </c>
      <c r="L76" s="1" t="s">
        <v>27</v>
      </c>
      <c r="M76" s="1" t="s">
        <v>28</v>
      </c>
      <c r="N76" s="1" t="s">
        <v>56</v>
      </c>
      <c r="O76" s="1" t="s">
        <v>30</v>
      </c>
      <c r="P76" s="1" t="s">
        <v>31</v>
      </c>
      <c r="Q76" s="1" t="s">
        <v>92</v>
      </c>
      <c r="R76" s="1">
        <v>625</v>
      </c>
      <c r="S76" s="1" t="s">
        <v>33</v>
      </c>
      <c r="T76" s="1" t="s">
        <v>9</v>
      </c>
      <c r="U76" s="1" t="s">
        <v>63</v>
      </c>
      <c r="V76" s="1" t="s">
        <v>11</v>
      </c>
      <c r="W76" s="1" t="s">
        <v>93</v>
      </c>
      <c r="X76" s="1" t="s">
        <v>13</v>
      </c>
      <c r="Y76" s="1" t="s">
        <v>38</v>
      </c>
      <c r="Z76" s="1" t="s">
        <v>39</v>
      </c>
      <c r="AA76" s="1" t="s">
        <v>16</v>
      </c>
      <c r="AB76" s="1" t="s">
        <v>17</v>
      </c>
      <c r="AC76" s="1" t="s">
        <v>18</v>
      </c>
      <c r="AD76" s="1">
        <v>160</v>
      </c>
      <c r="AE76" s="1" t="s">
        <v>19</v>
      </c>
      <c r="AF76" s="1" t="s">
        <v>41</v>
      </c>
      <c r="AW76">
        <f t="shared" si="18"/>
        <v>1</v>
      </c>
      <c r="AX76">
        <f t="shared" si="19"/>
        <v>1</v>
      </c>
      <c r="AY76">
        <f t="shared" si="20"/>
        <v>1</v>
      </c>
      <c r="AZ76">
        <f t="shared" si="21"/>
        <v>1</v>
      </c>
      <c r="BA76">
        <f t="shared" si="22"/>
        <v>1</v>
      </c>
      <c r="BB76">
        <f t="shared" si="23"/>
        <v>1</v>
      </c>
      <c r="BC76" s="5">
        <f t="shared" si="24"/>
        <v>0</v>
      </c>
      <c r="BD76">
        <f t="shared" si="25"/>
        <v>1</v>
      </c>
      <c r="BE76">
        <f t="shared" si="26"/>
        <v>1</v>
      </c>
    </row>
    <row r="77" spans="1:57" ht="12.75" hidden="1">
      <c r="A77" s="2">
        <v>44893.36178146991</v>
      </c>
      <c r="B77" s="3">
        <v>14</v>
      </c>
      <c r="C77" s="1" t="s">
        <v>200</v>
      </c>
      <c r="D77" s="7" t="s">
        <v>315</v>
      </c>
      <c r="E77" s="11">
        <v>18</v>
      </c>
      <c r="F77" s="1" t="s">
        <v>22</v>
      </c>
      <c r="G77" s="1">
        <v>12</v>
      </c>
      <c r="H77" s="1" t="s">
        <v>119</v>
      </c>
      <c r="I77" s="1" t="s">
        <v>120</v>
      </c>
      <c r="J77" s="1" t="s">
        <v>43</v>
      </c>
      <c r="K77" s="1" t="s">
        <v>62</v>
      </c>
      <c r="L77" s="1" t="s">
        <v>27</v>
      </c>
      <c r="M77" s="1" t="s">
        <v>28</v>
      </c>
      <c r="N77" s="1" t="s">
        <v>29</v>
      </c>
      <c r="O77" s="1" t="s">
        <v>30</v>
      </c>
      <c r="P77" s="1" t="s">
        <v>201</v>
      </c>
      <c r="Q77" s="1" t="s">
        <v>77</v>
      </c>
      <c r="R77" s="1">
        <v>100</v>
      </c>
      <c r="S77" s="1" t="s">
        <v>33</v>
      </c>
      <c r="T77" s="1" t="s">
        <v>9</v>
      </c>
      <c r="U77" s="1" t="s">
        <v>63</v>
      </c>
      <c r="V77" s="1" t="s">
        <v>58</v>
      </c>
      <c r="W77" s="1" t="s">
        <v>50</v>
      </c>
      <c r="X77" s="1" t="s">
        <v>13</v>
      </c>
      <c r="Y77" s="1" t="s">
        <v>38</v>
      </c>
      <c r="Z77" s="1" t="s">
        <v>39</v>
      </c>
      <c r="AA77" s="1" t="s">
        <v>139</v>
      </c>
      <c r="AB77" s="1" t="s">
        <v>79</v>
      </c>
      <c r="AC77" s="1" t="s">
        <v>18</v>
      </c>
      <c r="AD77" s="1">
        <v>160</v>
      </c>
      <c r="AE77" s="1" t="s">
        <v>19</v>
      </c>
      <c r="AF77" s="1" t="s">
        <v>41</v>
      </c>
      <c r="AW77">
        <f t="shared" si="18"/>
        <v>1</v>
      </c>
      <c r="AX77">
        <f t="shared" si="19"/>
        <v>1</v>
      </c>
      <c r="AY77">
        <f t="shared" si="20"/>
        <v>1</v>
      </c>
      <c r="AZ77">
        <f t="shared" si="21"/>
        <v>0</v>
      </c>
      <c r="BA77">
        <f t="shared" si="22"/>
        <v>0</v>
      </c>
      <c r="BB77">
        <f t="shared" si="23"/>
        <v>1</v>
      </c>
      <c r="BC77" s="5">
        <f t="shared" si="24"/>
        <v>0</v>
      </c>
      <c r="BD77">
        <f t="shared" si="25"/>
        <v>1</v>
      </c>
      <c r="BE77">
        <f t="shared" si="26"/>
        <v>1</v>
      </c>
    </row>
    <row r="78" spans="1:57" ht="12.75" hidden="1">
      <c r="A78" s="2">
        <v>44893.36181696759</v>
      </c>
      <c r="B78" s="3">
        <v>19</v>
      </c>
      <c r="C78" s="1" t="s">
        <v>202</v>
      </c>
      <c r="D78" s="7" t="s">
        <v>314</v>
      </c>
      <c r="E78" s="11">
        <v>30</v>
      </c>
      <c r="F78" s="1" t="s">
        <v>91</v>
      </c>
      <c r="G78" s="1">
        <v>16</v>
      </c>
      <c r="H78" s="1" t="s">
        <v>23</v>
      </c>
      <c r="I78" s="1" t="s">
        <v>61</v>
      </c>
      <c r="J78" s="1" t="s">
        <v>25</v>
      </c>
      <c r="K78" s="1" t="s">
        <v>62</v>
      </c>
      <c r="L78" s="1" t="s">
        <v>27</v>
      </c>
      <c r="M78" s="1" t="s">
        <v>28</v>
      </c>
      <c r="N78" s="1" t="s">
        <v>56</v>
      </c>
      <c r="O78" s="1" t="s">
        <v>30</v>
      </c>
      <c r="P78" s="1" t="s">
        <v>31</v>
      </c>
      <c r="Q78" s="1" t="s">
        <v>92</v>
      </c>
      <c r="R78" s="1">
        <v>625</v>
      </c>
      <c r="S78" s="1" t="s">
        <v>33</v>
      </c>
      <c r="T78" s="1" t="s">
        <v>9</v>
      </c>
      <c r="U78" s="1" t="s">
        <v>73</v>
      </c>
      <c r="V78" s="1" t="s">
        <v>11</v>
      </c>
      <c r="W78" s="1" t="s">
        <v>93</v>
      </c>
      <c r="X78" s="1" t="s">
        <v>13</v>
      </c>
      <c r="Y78" s="1" t="s">
        <v>38</v>
      </c>
      <c r="Z78" s="1" t="s">
        <v>39</v>
      </c>
      <c r="AA78" s="1" t="s">
        <v>16</v>
      </c>
      <c r="AB78" s="1" t="s">
        <v>17</v>
      </c>
      <c r="AC78" s="1" t="s">
        <v>18</v>
      </c>
      <c r="AD78" s="1">
        <v>160</v>
      </c>
      <c r="AE78" s="1" t="s">
        <v>19</v>
      </c>
      <c r="AF78" s="1" t="s">
        <v>41</v>
      </c>
      <c r="AW78">
        <f t="shared" si="18"/>
        <v>1</v>
      </c>
      <c r="AX78">
        <f t="shared" si="19"/>
        <v>1</v>
      </c>
      <c r="AY78">
        <f t="shared" si="20"/>
        <v>1</v>
      </c>
      <c r="AZ78">
        <f t="shared" si="21"/>
        <v>1</v>
      </c>
      <c r="BA78">
        <f t="shared" si="22"/>
        <v>1</v>
      </c>
      <c r="BB78">
        <f t="shared" si="23"/>
        <v>1</v>
      </c>
      <c r="BC78" s="5">
        <f t="shared" si="24"/>
        <v>0</v>
      </c>
      <c r="BD78">
        <f t="shared" si="25"/>
        <v>1</v>
      </c>
      <c r="BE78">
        <f t="shared" si="26"/>
        <v>1</v>
      </c>
    </row>
    <row r="79" spans="1:57" ht="12.75" hidden="1">
      <c r="A79" s="2">
        <v>44893.361832395836</v>
      </c>
      <c r="B79" s="3">
        <v>19</v>
      </c>
      <c r="C79" s="1" t="s">
        <v>203</v>
      </c>
      <c r="D79" s="7" t="s">
        <v>315</v>
      </c>
      <c r="E79" s="11">
        <v>36</v>
      </c>
      <c r="F79" s="1" t="s">
        <v>91</v>
      </c>
      <c r="G79" s="1">
        <v>10</v>
      </c>
      <c r="H79" s="1" t="s">
        <v>23</v>
      </c>
      <c r="I79" s="1" t="s">
        <v>61</v>
      </c>
      <c r="J79" s="1" t="s">
        <v>25</v>
      </c>
      <c r="K79" s="1" t="s">
        <v>62</v>
      </c>
      <c r="L79" s="1" t="s">
        <v>27</v>
      </c>
      <c r="M79" s="1" t="s">
        <v>28</v>
      </c>
      <c r="N79" s="1" t="s">
        <v>56</v>
      </c>
      <c r="O79" s="1" t="s">
        <v>30</v>
      </c>
      <c r="P79" s="1" t="s">
        <v>31</v>
      </c>
      <c r="Q79" s="1" t="s">
        <v>92</v>
      </c>
      <c r="R79" s="1">
        <v>625</v>
      </c>
      <c r="S79" s="1" t="s">
        <v>33</v>
      </c>
      <c r="T79" s="1" t="s">
        <v>9</v>
      </c>
      <c r="U79" s="1" t="s">
        <v>73</v>
      </c>
      <c r="V79" s="1" t="s">
        <v>11</v>
      </c>
      <c r="W79" s="1" t="s">
        <v>93</v>
      </c>
      <c r="X79" s="1" t="s">
        <v>13</v>
      </c>
      <c r="Y79" s="1" t="s">
        <v>38</v>
      </c>
      <c r="Z79" s="1" t="s">
        <v>39</v>
      </c>
      <c r="AA79" s="1" t="s">
        <v>16</v>
      </c>
      <c r="AB79" s="1" t="s">
        <v>17</v>
      </c>
      <c r="AC79" s="1" t="s">
        <v>18</v>
      </c>
      <c r="AD79" s="1">
        <v>160</v>
      </c>
      <c r="AE79" s="1" t="s">
        <v>19</v>
      </c>
      <c r="AF79" s="1" t="s">
        <v>41</v>
      </c>
      <c r="AW79">
        <f t="shared" si="18"/>
        <v>1</v>
      </c>
      <c r="AX79">
        <f t="shared" si="19"/>
        <v>1</v>
      </c>
      <c r="AY79">
        <f t="shared" si="20"/>
        <v>1</v>
      </c>
      <c r="AZ79">
        <f t="shared" si="21"/>
        <v>1</v>
      </c>
      <c r="BA79">
        <f t="shared" si="22"/>
        <v>1</v>
      </c>
      <c r="BB79">
        <f t="shared" si="23"/>
        <v>1</v>
      </c>
      <c r="BC79" s="5">
        <f t="shared" si="24"/>
        <v>0</v>
      </c>
      <c r="BD79">
        <f t="shared" si="25"/>
        <v>1</v>
      </c>
      <c r="BE79">
        <f t="shared" si="26"/>
        <v>1</v>
      </c>
    </row>
    <row r="80" spans="1:57" ht="12.75" hidden="1">
      <c r="A80" s="2">
        <v>44893.361891539353</v>
      </c>
      <c r="B80" s="3">
        <v>20</v>
      </c>
      <c r="C80" s="1" t="s">
        <v>204</v>
      </c>
      <c r="D80" s="7" t="s">
        <v>314</v>
      </c>
      <c r="E80" s="11">
        <v>33</v>
      </c>
      <c r="F80" s="1" t="s">
        <v>22</v>
      </c>
      <c r="G80" s="1">
        <v>12</v>
      </c>
      <c r="H80" s="1" t="s">
        <v>23</v>
      </c>
      <c r="I80" s="1" t="s">
        <v>61</v>
      </c>
      <c r="J80" s="1" t="s">
        <v>25</v>
      </c>
      <c r="K80" s="1" t="s">
        <v>62</v>
      </c>
      <c r="L80" s="1" t="s">
        <v>27</v>
      </c>
      <c r="M80" s="1" t="s">
        <v>28</v>
      </c>
      <c r="N80" s="1" t="s">
        <v>56</v>
      </c>
      <c r="O80" s="1" t="s">
        <v>30</v>
      </c>
      <c r="P80" s="1" t="s">
        <v>31</v>
      </c>
      <c r="Q80" s="1" t="s">
        <v>32</v>
      </c>
      <c r="R80" s="1">
        <v>625</v>
      </c>
      <c r="S80" s="1" t="s">
        <v>33</v>
      </c>
      <c r="T80" s="1" t="s">
        <v>9</v>
      </c>
      <c r="U80" s="1" t="s">
        <v>73</v>
      </c>
      <c r="V80" s="1" t="s">
        <v>58</v>
      </c>
      <c r="W80" s="1" t="s">
        <v>93</v>
      </c>
      <c r="X80" s="1" t="s">
        <v>13</v>
      </c>
      <c r="Y80" s="1" t="s">
        <v>38</v>
      </c>
      <c r="Z80" s="1" t="s">
        <v>39</v>
      </c>
      <c r="AA80" s="1" t="s">
        <v>16</v>
      </c>
      <c r="AB80" s="1" t="s">
        <v>17</v>
      </c>
      <c r="AC80" s="1" t="s">
        <v>18</v>
      </c>
      <c r="AD80" s="1">
        <v>160</v>
      </c>
      <c r="AE80" s="1" t="s">
        <v>19</v>
      </c>
      <c r="AF80" s="1" t="s">
        <v>41</v>
      </c>
      <c r="AW80">
        <f t="shared" si="18"/>
        <v>1</v>
      </c>
      <c r="AX80">
        <f t="shared" si="19"/>
        <v>1</v>
      </c>
      <c r="AY80">
        <f t="shared" si="20"/>
        <v>1</v>
      </c>
      <c r="AZ80">
        <f t="shared" si="21"/>
        <v>1</v>
      </c>
      <c r="BA80">
        <f t="shared" si="22"/>
        <v>1</v>
      </c>
      <c r="BB80">
        <f t="shared" si="23"/>
        <v>1</v>
      </c>
      <c r="BC80" s="5">
        <f t="shared" si="24"/>
        <v>0</v>
      </c>
      <c r="BD80">
        <f t="shared" si="25"/>
        <v>1</v>
      </c>
      <c r="BE80">
        <f t="shared" si="26"/>
        <v>1</v>
      </c>
    </row>
    <row r="81" spans="1:57" ht="12.75" hidden="1">
      <c r="A81" s="2">
        <v>44893.361982696762</v>
      </c>
      <c r="B81" s="3">
        <v>15</v>
      </c>
      <c r="C81" s="1" t="s">
        <v>205</v>
      </c>
      <c r="D81" s="7" t="s">
        <v>315</v>
      </c>
      <c r="E81" s="11">
        <v>26</v>
      </c>
      <c r="F81" s="1" t="s">
        <v>53</v>
      </c>
      <c r="G81" s="1">
        <v>10</v>
      </c>
      <c r="H81" s="1" t="s">
        <v>23</v>
      </c>
      <c r="I81" s="1" t="s">
        <v>61</v>
      </c>
      <c r="J81" s="1" t="s">
        <v>25</v>
      </c>
      <c r="K81" s="1" t="s">
        <v>62</v>
      </c>
      <c r="L81" s="1" t="s">
        <v>27</v>
      </c>
      <c r="M81" s="1" t="s">
        <v>28</v>
      </c>
      <c r="N81" s="1" t="s">
        <v>206</v>
      </c>
      <c r="O81" s="1" t="s">
        <v>46</v>
      </c>
      <c r="P81" s="1" t="s">
        <v>31</v>
      </c>
      <c r="Q81" s="1" t="s">
        <v>77</v>
      </c>
      <c r="R81" s="1">
        <v>100</v>
      </c>
      <c r="S81" s="1" t="s">
        <v>33</v>
      </c>
      <c r="T81" s="1" t="s">
        <v>9</v>
      </c>
      <c r="U81" s="1" t="s">
        <v>48</v>
      </c>
      <c r="V81" s="1" t="s">
        <v>107</v>
      </c>
      <c r="W81" s="1" t="s">
        <v>36</v>
      </c>
      <c r="X81" s="1" t="s">
        <v>37</v>
      </c>
      <c r="Y81" s="1" t="s">
        <v>38</v>
      </c>
      <c r="Z81" s="1" t="s">
        <v>39</v>
      </c>
      <c r="AA81" s="1" t="s">
        <v>16</v>
      </c>
      <c r="AB81" s="1" t="s">
        <v>17</v>
      </c>
      <c r="AC81" s="1" t="s">
        <v>40</v>
      </c>
      <c r="AD81" s="1">
        <v>160</v>
      </c>
      <c r="AE81" s="1" t="s">
        <v>127</v>
      </c>
      <c r="AF81" s="1" t="s">
        <v>41</v>
      </c>
      <c r="AW81">
        <f t="shared" si="18"/>
        <v>0</v>
      </c>
      <c r="AX81">
        <f t="shared" si="19"/>
        <v>1</v>
      </c>
      <c r="AY81">
        <f t="shared" si="20"/>
        <v>1</v>
      </c>
      <c r="AZ81">
        <f t="shared" si="21"/>
        <v>1</v>
      </c>
      <c r="BA81">
        <f t="shared" si="22"/>
        <v>1</v>
      </c>
      <c r="BB81">
        <f t="shared" si="23"/>
        <v>0</v>
      </c>
      <c r="BC81" s="5">
        <f t="shared" si="24"/>
        <v>0</v>
      </c>
      <c r="BD81">
        <f t="shared" si="25"/>
        <v>0</v>
      </c>
      <c r="BE81">
        <f t="shared" si="26"/>
        <v>1</v>
      </c>
    </row>
    <row r="82" spans="1:57" ht="12.75" hidden="1">
      <c r="A82" s="2">
        <v>44893.362028263888</v>
      </c>
      <c r="B82" s="3">
        <v>19</v>
      </c>
      <c r="C82" s="1" t="s">
        <v>207</v>
      </c>
      <c r="D82" s="7" t="s">
        <v>314</v>
      </c>
      <c r="E82" s="11">
        <v>35</v>
      </c>
      <c r="F82" s="1" t="s">
        <v>6</v>
      </c>
      <c r="G82" s="1">
        <v>10</v>
      </c>
      <c r="H82" s="1" t="s">
        <v>23</v>
      </c>
      <c r="I82" s="1" t="s">
        <v>61</v>
      </c>
      <c r="J82" s="1" t="s">
        <v>25</v>
      </c>
      <c r="K82" s="1" t="s">
        <v>62</v>
      </c>
      <c r="L82" s="1" t="s">
        <v>27</v>
      </c>
      <c r="M82" s="1" t="s">
        <v>28</v>
      </c>
      <c r="N82" s="1" t="s">
        <v>56</v>
      </c>
      <c r="O82" s="1" t="s">
        <v>30</v>
      </c>
      <c r="P82" s="1" t="s">
        <v>31</v>
      </c>
      <c r="Q82" s="1" t="s">
        <v>92</v>
      </c>
      <c r="R82" s="1">
        <v>625</v>
      </c>
      <c r="S82" s="1" t="s">
        <v>33</v>
      </c>
      <c r="T82" s="1" t="s">
        <v>9</v>
      </c>
      <c r="U82" s="1" t="s">
        <v>73</v>
      </c>
      <c r="V82" s="1" t="s">
        <v>11</v>
      </c>
      <c r="W82" s="1" t="s">
        <v>93</v>
      </c>
      <c r="X82" s="1" t="s">
        <v>13</v>
      </c>
      <c r="Y82" s="1" t="s">
        <v>38</v>
      </c>
      <c r="Z82" s="1" t="s">
        <v>39</v>
      </c>
      <c r="AA82" s="1" t="s">
        <v>16</v>
      </c>
      <c r="AB82" s="1" t="s">
        <v>17</v>
      </c>
      <c r="AC82" s="1" t="s">
        <v>18</v>
      </c>
      <c r="AD82" s="1">
        <v>160</v>
      </c>
      <c r="AE82" s="1" t="s">
        <v>19</v>
      </c>
      <c r="AF82" s="1" t="s">
        <v>41</v>
      </c>
      <c r="AW82">
        <f t="shared" si="18"/>
        <v>1</v>
      </c>
      <c r="AX82">
        <f t="shared" si="19"/>
        <v>1</v>
      </c>
      <c r="AY82">
        <f t="shared" si="20"/>
        <v>1</v>
      </c>
      <c r="AZ82">
        <f t="shared" si="21"/>
        <v>1</v>
      </c>
      <c r="BA82">
        <f t="shared" si="22"/>
        <v>1</v>
      </c>
      <c r="BB82">
        <f t="shared" si="23"/>
        <v>1</v>
      </c>
      <c r="BC82" s="5">
        <f t="shared" si="24"/>
        <v>0</v>
      </c>
      <c r="BD82">
        <f t="shared" si="25"/>
        <v>1</v>
      </c>
      <c r="BE82">
        <f t="shared" si="26"/>
        <v>1</v>
      </c>
    </row>
    <row r="83" spans="1:57" ht="12.75" hidden="1">
      <c r="A83" s="2">
        <v>44893.362076817131</v>
      </c>
      <c r="B83" s="3">
        <v>17</v>
      </c>
      <c r="C83" s="1" t="s">
        <v>208</v>
      </c>
      <c r="D83" s="7" t="s">
        <v>315</v>
      </c>
      <c r="E83" s="12" t="s">
        <v>90</v>
      </c>
      <c r="F83" s="1" t="s">
        <v>22</v>
      </c>
      <c r="G83" s="1">
        <v>13</v>
      </c>
      <c r="H83" s="1" t="s">
        <v>116</v>
      </c>
      <c r="I83" s="1" t="s">
        <v>61</v>
      </c>
      <c r="J83" s="1" t="s">
        <v>43</v>
      </c>
      <c r="K83" s="1" t="s">
        <v>62</v>
      </c>
      <c r="L83" s="1" t="s">
        <v>27</v>
      </c>
      <c r="M83" s="1" t="s">
        <v>28</v>
      </c>
      <c r="N83" s="1" t="s">
        <v>56</v>
      </c>
      <c r="O83" s="1" t="s">
        <v>30</v>
      </c>
      <c r="P83" s="1" t="s">
        <v>31</v>
      </c>
      <c r="Q83" s="1" t="s">
        <v>32</v>
      </c>
      <c r="R83" s="1">
        <v>100</v>
      </c>
      <c r="S83" s="1" t="s">
        <v>8</v>
      </c>
      <c r="T83" s="1" t="s">
        <v>9</v>
      </c>
      <c r="U83" s="1" t="s">
        <v>63</v>
      </c>
      <c r="V83" s="1" t="s">
        <v>11</v>
      </c>
      <c r="W83" s="1" t="s">
        <v>12</v>
      </c>
      <c r="X83" s="1" t="s">
        <v>13</v>
      </c>
      <c r="Y83" s="1" t="s">
        <v>38</v>
      </c>
      <c r="Z83" s="1" t="s">
        <v>39</v>
      </c>
      <c r="AA83" s="1" t="s">
        <v>16</v>
      </c>
      <c r="AB83" s="1" t="s">
        <v>17</v>
      </c>
      <c r="AC83" s="1" t="s">
        <v>18</v>
      </c>
      <c r="AD83" s="1">
        <v>160</v>
      </c>
      <c r="AE83" s="1" t="s">
        <v>19</v>
      </c>
      <c r="AF83" s="1" t="s">
        <v>20</v>
      </c>
      <c r="AW83">
        <f t="shared" si="18"/>
        <v>1</v>
      </c>
      <c r="AX83">
        <f t="shared" si="19"/>
        <v>1</v>
      </c>
      <c r="AY83">
        <f t="shared" si="20"/>
        <v>1</v>
      </c>
      <c r="AZ83">
        <f t="shared" si="21"/>
        <v>1</v>
      </c>
      <c r="BA83">
        <f t="shared" si="22"/>
        <v>1</v>
      </c>
      <c r="BB83">
        <f t="shared" si="23"/>
        <v>1</v>
      </c>
      <c r="BC83" s="5">
        <f t="shared" si="24"/>
        <v>0</v>
      </c>
      <c r="BD83">
        <f t="shared" si="25"/>
        <v>1</v>
      </c>
      <c r="BE83">
        <f t="shared" si="26"/>
        <v>0</v>
      </c>
    </row>
    <row r="84" spans="1:57" ht="12.75" hidden="1">
      <c r="A84" s="2">
        <v>44893.362115057869</v>
      </c>
      <c r="B84" s="3">
        <v>17</v>
      </c>
      <c r="C84" s="1" t="s">
        <v>209</v>
      </c>
      <c r="D84" s="7" t="s">
        <v>315</v>
      </c>
      <c r="E84" s="11">
        <v>30</v>
      </c>
      <c r="F84" s="1" t="s">
        <v>22</v>
      </c>
      <c r="G84" s="1">
        <v>6</v>
      </c>
      <c r="H84" s="1" t="s">
        <v>23</v>
      </c>
      <c r="I84" s="1" t="s">
        <v>95</v>
      </c>
      <c r="J84" s="1" t="s">
        <v>43</v>
      </c>
      <c r="K84" s="1" t="s">
        <v>62</v>
      </c>
      <c r="L84" s="1" t="s">
        <v>27</v>
      </c>
      <c r="M84" s="1" t="s">
        <v>28</v>
      </c>
      <c r="N84" s="1" t="s">
        <v>56</v>
      </c>
      <c r="O84" s="1" t="s">
        <v>30</v>
      </c>
      <c r="P84" s="1" t="s">
        <v>31</v>
      </c>
      <c r="Q84" s="1" t="s">
        <v>32</v>
      </c>
      <c r="R84" s="1">
        <v>100</v>
      </c>
      <c r="S84" s="1" t="s">
        <v>33</v>
      </c>
      <c r="T84" s="1" t="s">
        <v>9</v>
      </c>
      <c r="U84" s="1" t="s">
        <v>73</v>
      </c>
      <c r="V84" s="1" t="s">
        <v>11</v>
      </c>
      <c r="W84" s="1" t="s">
        <v>93</v>
      </c>
      <c r="X84" s="1" t="s">
        <v>13</v>
      </c>
      <c r="Y84" s="1" t="s">
        <v>99</v>
      </c>
      <c r="Z84" s="1" t="s">
        <v>39</v>
      </c>
      <c r="AA84" s="1" t="s">
        <v>16</v>
      </c>
      <c r="AB84" s="1" t="s">
        <v>17</v>
      </c>
      <c r="AC84" s="1" t="s">
        <v>40</v>
      </c>
      <c r="AD84" s="1">
        <v>160</v>
      </c>
      <c r="AE84" s="1" t="s">
        <v>19</v>
      </c>
      <c r="AF84" s="1" t="s">
        <v>41</v>
      </c>
      <c r="AW84">
        <f t="shared" si="18"/>
        <v>1</v>
      </c>
      <c r="AX84">
        <f t="shared" si="19"/>
        <v>0</v>
      </c>
      <c r="AY84">
        <f t="shared" si="20"/>
        <v>1</v>
      </c>
      <c r="AZ84">
        <f t="shared" si="21"/>
        <v>1</v>
      </c>
      <c r="BA84">
        <f t="shared" si="22"/>
        <v>1</v>
      </c>
      <c r="BB84">
        <f t="shared" si="23"/>
        <v>0</v>
      </c>
      <c r="BC84" s="5">
        <f t="shared" si="24"/>
        <v>0</v>
      </c>
      <c r="BD84">
        <f t="shared" si="25"/>
        <v>1</v>
      </c>
      <c r="BE84">
        <f t="shared" si="26"/>
        <v>1</v>
      </c>
    </row>
    <row r="85" spans="1:57" ht="12.75" hidden="1">
      <c r="A85" s="2">
        <v>44893.362159166667</v>
      </c>
      <c r="B85" s="3">
        <v>16</v>
      </c>
      <c r="C85" s="1" t="s">
        <v>210</v>
      </c>
      <c r="D85" s="7" t="s">
        <v>314</v>
      </c>
      <c r="E85" s="11">
        <v>23</v>
      </c>
      <c r="F85" s="1" t="s">
        <v>6</v>
      </c>
      <c r="G85" s="1">
        <v>16</v>
      </c>
      <c r="H85" s="1" t="s">
        <v>23</v>
      </c>
      <c r="I85" s="1" t="s">
        <v>54</v>
      </c>
      <c r="J85" s="1" t="s">
        <v>43</v>
      </c>
      <c r="K85" s="1" t="s">
        <v>105</v>
      </c>
      <c r="L85" s="1" t="s">
        <v>27</v>
      </c>
      <c r="M85" s="1" t="s">
        <v>130</v>
      </c>
      <c r="N85" s="1" t="s">
        <v>56</v>
      </c>
      <c r="O85" s="1" t="s">
        <v>30</v>
      </c>
      <c r="P85" s="1" t="s">
        <v>31</v>
      </c>
      <c r="Q85" s="1" t="s">
        <v>32</v>
      </c>
      <c r="R85" s="1">
        <v>100</v>
      </c>
      <c r="S85" s="1" t="s">
        <v>33</v>
      </c>
      <c r="T85" s="1" t="s">
        <v>9</v>
      </c>
      <c r="U85" s="1" t="s">
        <v>73</v>
      </c>
      <c r="V85" s="1" t="s">
        <v>35</v>
      </c>
      <c r="W85" s="1" t="s">
        <v>50</v>
      </c>
      <c r="X85" s="1" t="s">
        <v>83</v>
      </c>
      <c r="Y85" s="1" t="s">
        <v>38</v>
      </c>
      <c r="Z85" s="1" t="s">
        <v>39</v>
      </c>
      <c r="AA85" s="1" t="s">
        <v>16</v>
      </c>
      <c r="AB85" s="1" t="s">
        <v>17</v>
      </c>
      <c r="AC85" s="1" t="s">
        <v>88</v>
      </c>
      <c r="AD85" s="1">
        <v>160</v>
      </c>
      <c r="AE85" s="1" t="s">
        <v>19</v>
      </c>
      <c r="AF85" s="1" t="s">
        <v>140</v>
      </c>
      <c r="AW85">
        <f t="shared" si="18"/>
        <v>0</v>
      </c>
      <c r="AX85">
        <f t="shared" si="19"/>
        <v>1</v>
      </c>
      <c r="AY85">
        <f t="shared" si="20"/>
        <v>1</v>
      </c>
      <c r="AZ85">
        <f t="shared" si="21"/>
        <v>1</v>
      </c>
      <c r="BA85">
        <f t="shared" si="22"/>
        <v>1</v>
      </c>
      <c r="BB85">
        <f t="shared" si="23"/>
        <v>0</v>
      </c>
      <c r="BC85" s="5">
        <f t="shared" si="24"/>
        <v>0</v>
      </c>
      <c r="BD85">
        <f t="shared" si="25"/>
        <v>1</v>
      </c>
      <c r="BE85">
        <f t="shared" si="26"/>
        <v>0</v>
      </c>
    </row>
    <row r="86" spans="1:57" ht="12.75" hidden="1">
      <c r="A86" s="2">
        <v>44893.362186701386</v>
      </c>
      <c r="B86" s="3">
        <v>18</v>
      </c>
      <c r="C86" s="1" t="s">
        <v>211</v>
      </c>
      <c r="D86" s="7" t="s">
        <v>314</v>
      </c>
      <c r="E86" s="11">
        <v>10</v>
      </c>
      <c r="F86" s="1" t="s">
        <v>6</v>
      </c>
      <c r="G86" s="1">
        <v>11</v>
      </c>
      <c r="H86" s="1" t="s">
        <v>23</v>
      </c>
      <c r="I86" s="1" t="s">
        <v>61</v>
      </c>
      <c r="J86" s="1" t="s">
        <v>25</v>
      </c>
      <c r="K86" s="1" t="s">
        <v>62</v>
      </c>
      <c r="L86" s="1" t="s">
        <v>27</v>
      </c>
      <c r="M86" s="1" t="s">
        <v>28</v>
      </c>
      <c r="N86" s="1" t="s">
        <v>56</v>
      </c>
      <c r="O86" s="1" t="s">
        <v>30</v>
      </c>
      <c r="P86" s="1" t="s">
        <v>31</v>
      </c>
      <c r="Q86" s="1" t="s">
        <v>92</v>
      </c>
      <c r="R86" s="1">
        <v>625</v>
      </c>
      <c r="S86" s="1" t="s">
        <v>33</v>
      </c>
      <c r="T86" s="1" t="s">
        <v>9</v>
      </c>
      <c r="U86" s="1" t="s">
        <v>73</v>
      </c>
      <c r="V86" s="1" t="s">
        <v>11</v>
      </c>
      <c r="W86" s="1" t="s">
        <v>93</v>
      </c>
      <c r="X86" s="1" t="s">
        <v>13</v>
      </c>
      <c r="Y86" s="1" t="s">
        <v>38</v>
      </c>
      <c r="Z86" s="1" t="s">
        <v>39</v>
      </c>
      <c r="AA86" s="1" t="s">
        <v>16</v>
      </c>
      <c r="AB86" s="1" t="s">
        <v>17</v>
      </c>
      <c r="AC86" s="1" t="s">
        <v>88</v>
      </c>
      <c r="AD86" s="1">
        <v>160</v>
      </c>
      <c r="AE86" s="1" t="s">
        <v>19</v>
      </c>
      <c r="AF86" s="1" t="s">
        <v>41</v>
      </c>
      <c r="AW86">
        <f t="shared" si="18"/>
        <v>1</v>
      </c>
      <c r="AX86">
        <f t="shared" si="19"/>
        <v>1</v>
      </c>
      <c r="AY86">
        <f t="shared" si="20"/>
        <v>1</v>
      </c>
      <c r="AZ86">
        <f t="shared" si="21"/>
        <v>1</v>
      </c>
      <c r="BA86">
        <f t="shared" si="22"/>
        <v>1</v>
      </c>
      <c r="BB86">
        <f t="shared" si="23"/>
        <v>0</v>
      </c>
      <c r="BC86" s="5">
        <f t="shared" si="24"/>
        <v>0</v>
      </c>
      <c r="BD86">
        <f t="shared" si="25"/>
        <v>1</v>
      </c>
      <c r="BE86">
        <f t="shared" si="26"/>
        <v>1</v>
      </c>
    </row>
    <row r="87" spans="1:57" ht="12.75" hidden="1">
      <c r="A87" s="2">
        <v>44893.362227858801</v>
      </c>
      <c r="B87" s="3">
        <v>19</v>
      </c>
      <c r="C87" s="1" t="s">
        <v>212</v>
      </c>
      <c r="D87" s="7" t="s">
        <v>314</v>
      </c>
      <c r="E87" s="11">
        <v>27</v>
      </c>
      <c r="F87" s="1" t="s">
        <v>6</v>
      </c>
      <c r="G87" s="1">
        <v>10</v>
      </c>
      <c r="H87" s="1" t="s">
        <v>23</v>
      </c>
      <c r="I87" s="1" t="s">
        <v>61</v>
      </c>
      <c r="J87" s="1" t="s">
        <v>25</v>
      </c>
      <c r="K87" s="1" t="s">
        <v>62</v>
      </c>
      <c r="L87" s="1" t="s">
        <v>27</v>
      </c>
      <c r="M87" s="1" t="s">
        <v>28</v>
      </c>
      <c r="N87" s="1" t="s">
        <v>56</v>
      </c>
      <c r="O87" s="1" t="s">
        <v>30</v>
      </c>
      <c r="P87" s="1" t="s">
        <v>31</v>
      </c>
      <c r="Q87" s="1" t="s">
        <v>92</v>
      </c>
      <c r="R87" s="1">
        <v>625</v>
      </c>
      <c r="S87" s="1" t="s">
        <v>33</v>
      </c>
      <c r="T87" s="1" t="s">
        <v>9</v>
      </c>
      <c r="U87" s="1" t="s">
        <v>73</v>
      </c>
      <c r="V87" s="1" t="s">
        <v>11</v>
      </c>
      <c r="W87" s="1" t="s">
        <v>93</v>
      </c>
      <c r="X87" s="1" t="s">
        <v>13</v>
      </c>
      <c r="Y87" s="1" t="s">
        <v>38</v>
      </c>
      <c r="Z87" s="1" t="s">
        <v>39</v>
      </c>
      <c r="AA87" s="1" t="s">
        <v>16</v>
      </c>
      <c r="AB87" s="1" t="s">
        <v>17</v>
      </c>
      <c r="AC87" s="1" t="s">
        <v>18</v>
      </c>
      <c r="AD87" s="1">
        <v>160</v>
      </c>
      <c r="AE87" s="1" t="s">
        <v>19</v>
      </c>
      <c r="AF87" s="1" t="s">
        <v>41</v>
      </c>
      <c r="AW87">
        <f t="shared" si="18"/>
        <v>1</v>
      </c>
      <c r="AX87">
        <f t="shared" si="19"/>
        <v>1</v>
      </c>
      <c r="AY87">
        <f t="shared" si="20"/>
        <v>1</v>
      </c>
      <c r="AZ87">
        <f t="shared" si="21"/>
        <v>1</v>
      </c>
      <c r="BA87">
        <f t="shared" si="22"/>
        <v>1</v>
      </c>
      <c r="BB87">
        <f t="shared" si="23"/>
        <v>1</v>
      </c>
      <c r="BC87" s="5">
        <f t="shared" si="24"/>
        <v>0</v>
      </c>
      <c r="BD87">
        <f t="shared" si="25"/>
        <v>1</v>
      </c>
      <c r="BE87">
        <f t="shared" si="26"/>
        <v>1</v>
      </c>
    </row>
    <row r="88" spans="1:57" ht="12.75" hidden="1">
      <c r="A88" s="2">
        <v>44893.362262523151</v>
      </c>
      <c r="B88" s="3">
        <v>20</v>
      </c>
      <c r="C88" s="1" t="s">
        <v>213</v>
      </c>
      <c r="D88" s="7" t="s">
        <v>315</v>
      </c>
      <c r="E88" s="11">
        <v>18</v>
      </c>
      <c r="F88" s="1" t="s">
        <v>6</v>
      </c>
      <c r="G88" s="1">
        <v>19</v>
      </c>
      <c r="H88" s="1" t="s">
        <v>23</v>
      </c>
      <c r="I88" s="1" t="s">
        <v>61</v>
      </c>
      <c r="J88" s="1" t="s">
        <v>25</v>
      </c>
      <c r="K88" s="1" t="s">
        <v>62</v>
      </c>
      <c r="L88" s="1" t="s">
        <v>27</v>
      </c>
      <c r="M88" s="1" t="s">
        <v>28</v>
      </c>
      <c r="N88" s="1" t="s">
        <v>56</v>
      </c>
      <c r="O88" s="1" t="s">
        <v>30</v>
      </c>
      <c r="P88" s="1" t="s">
        <v>31</v>
      </c>
      <c r="Q88" s="1" t="s">
        <v>92</v>
      </c>
      <c r="R88" s="1">
        <v>100</v>
      </c>
      <c r="S88" s="1" t="s">
        <v>33</v>
      </c>
      <c r="T88" s="1" t="s">
        <v>9</v>
      </c>
      <c r="U88" s="1" t="s">
        <v>73</v>
      </c>
      <c r="V88" s="1" t="s">
        <v>11</v>
      </c>
      <c r="W88" s="1" t="s">
        <v>93</v>
      </c>
      <c r="X88" s="1" t="s">
        <v>13</v>
      </c>
      <c r="Y88" s="1" t="s">
        <v>38</v>
      </c>
      <c r="Z88" s="1" t="s">
        <v>39</v>
      </c>
      <c r="AA88" s="1" t="s">
        <v>16</v>
      </c>
      <c r="AB88" s="1" t="s">
        <v>17</v>
      </c>
      <c r="AC88" s="1" t="s">
        <v>18</v>
      </c>
      <c r="AD88" s="1">
        <v>160</v>
      </c>
      <c r="AE88" s="1" t="s">
        <v>19</v>
      </c>
      <c r="AF88" s="1" t="s">
        <v>41</v>
      </c>
      <c r="AW88">
        <f t="shared" si="18"/>
        <v>1</v>
      </c>
      <c r="AX88">
        <f t="shared" si="19"/>
        <v>1</v>
      </c>
      <c r="AY88">
        <f t="shared" si="20"/>
        <v>1</v>
      </c>
      <c r="AZ88">
        <f t="shared" si="21"/>
        <v>1</v>
      </c>
      <c r="BA88">
        <f t="shared" si="22"/>
        <v>1</v>
      </c>
      <c r="BB88">
        <f t="shared" si="23"/>
        <v>1</v>
      </c>
      <c r="BC88" s="5">
        <f t="shared" si="24"/>
        <v>0</v>
      </c>
      <c r="BD88">
        <f t="shared" si="25"/>
        <v>1</v>
      </c>
      <c r="BE88">
        <f t="shared" si="26"/>
        <v>1</v>
      </c>
    </row>
    <row r="89" spans="1:57" ht="12.75" hidden="1">
      <c r="A89" s="2">
        <v>44893.362288425924</v>
      </c>
      <c r="B89" s="3">
        <v>17</v>
      </c>
      <c r="C89" s="1" t="s">
        <v>214</v>
      </c>
      <c r="D89" s="7" t="s">
        <v>315</v>
      </c>
      <c r="E89" s="12" t="s">
        <v>123</v>
      </c>
      <c r="F89" s="1" t="s">
        <v>91</v>
      </c>
      <c r="G89" s="1">
        <v>12</v>
      </c>
      <c r="H89" s="1" t="s">
        <v>23</v>
      </c>
      <c r="I89" s="1" t="s">
        <v>24</v>
      </c>
      <c r="J89" s="1" t="s">
        <v>181</v>
      </c>
      <c r="K89" s="1" t="s">
        <v>62</v>
      </c>
      <c r="L89" s="1" t="s">
        <v>27</v>
      </c>
      <c r="M89" s="1" t="s">
        <v>28</v>
      </c>
      <c r="N89" s="1" t="s">
        <v>56</v>
      </c>
      <c r="O89" s="1" t="s">
        <v>30</v>
      </c>
      <c r="P89" s="1" t="s">
        <v>31</v>
      </c>
      <c r="Q89" s="1" t="s">
        <v>92</v>
      </c>
      <c r="R89" s="1">
        <v>625</v>
      </c>
      <c r="S89" s="1" t="s">
        <v>33</v>
      </c>
      <c r="T89" s="1" t="s">
        <v>9</v>
      </c>
      <c r="U89" s="1" t="s">
        <v>73</v>
      </c>
      <c r="V89" s="1" t="s">
        <v>11</v>
      </c>
      <c r="W89" s="1" t="s">
        <v>93</v>
      </c>
      <c r="X89" s="1" t="s">
        <v>13</v>
      </c>
      <c r="Y89" s="1" t="s">
        <v>38</v>
      </c>
      <c r="Z89" s="1" t="s">
        <v>39</v>
      </c>
      <c r="AA89" s="1" t="s">
        <v>16</v>
      </c>
      <c r="AB89" s="1" t="s">
        <v>17</v>
      </c>
      <c r="AC89" s="1" t="s">
        <v>18</v>
      </c>
      <c r="AD89" s="1">
        <v>160</v>
      </c>
      <c r="AE89" s="1" t="s">
        <v>19</v>
      </c>
      <c r="AF89" s="1" t="s">
        <v>41</v>
      </c>
      <c r="AW89">
        <f t="shared" si="18"/>
        <v>1</v>
      </c>
      <c r="AX89">
        <f t="shared" si="19"/>
        <v>1</v>
      </c>
      <c r="AY89">
        <f t="shared" si="20"/>
        <v>1</v>
      </c>
      <c r="AZ89">
        <f t="shared" si="21"/>
        <v>1</v>
      </c>
      <c r="BA89">
        <f t="shared" si="22"/>
        <v>1</v>
      </c>
      <c r="BB89">
        <f t="shared" si="23"/>
        <v>1</v>
      </c>
      <c r="BC89" s="5">
        <f t="shared" si="24"/>
        <v>0</v>
      </c>
      <c r="BD89">
        <f t="shared" si="25"/>
        <v>1</v>
      </c>
      <c r="BE89">
        <f t="shared" si="26"/>
        <v>1</v>
      </c>
    </row>
    <row r="90" spans="1:57" ht="12.75" hidden="1">
      <c r="A90" s="2">
        <v>44893.362346712966</v>
      </c>
      <c r="B90" s="3">
        <v>18</v>
      </c>
      <c r="C90" s="1" t="s">
        <v>215</v>
      </c>
      <c r="D90" s="7" t="s">
        <v>315</v>
      </c>
      <c r="E90" s="11">
        <v>35</v>
      </c>
      <c r="F90" s="1" t="s">
        <v>91</v>
      </c>
      <c r="G90" s="1">
        <v>12</v>
      </c>
      <c r="H90" s="1" t="s">
        <v>23</v>
      </c>
      <c r="I90" s="1" t="s">
        <v>61</v>
      </c>
      <c r="J90" s="1" t="s">
        <v>43</v>
      </c>
      <c r="K90" s="1" t="s">
        <v>62</v>
      </c>
      <c r="L90" s="1" t="s">
        <v>27</v>
      </c>
      <c r="M90" s="1" t="s">
        <v>28</v>
      </c>
      <c r="N90" s="1" t="s">
        <v>56</v>
      </c>
      <c r="O90" s="1" t="s">
        <v>30</v>
      </c>
      <c r="P90" s="1" t="s">
        <v>31</v>
      </c>
      <c r="Q90" s="1" t="s">
        <v>7</v>
      </c>
      <c r="R90" s="1">
        <v>625</v>
      </c>
      <c r="S90" s="1" t="s">
        <v>33</v>
      </c>
      <c r="T90" s="1" t="s">
        <v>9</v>
      </c>
      <c r="U90" s="1" t="s">
        <v>73</v>
      </c>
      <c r="V90" s="1" t="s">
        <v>11</v>
      </c>
      <c r="W90" s="1" t="s">
        <v>93</v>
      </c>
      <c r="X90" s="1" t="s">
        <v>13</v>
      </c>
      <c r="Y90" s="1" t="s">
        <v>38</v>
      </c>
      <c r="Z90" s="1" t="s">
        <v>39</v>
      </c>
      <c r="AA90" s="1" t="s">
        <v>16</v>
      </c>
      <c r="AB90" s="1" t="s">
        <v>17</v>
      </c>
      <c r="AC90" s="1" t="s">
        <v>18</v>
      </c>
      <c r="AD90" s="1">
        <v>160</v>
      </c>
      <c r="AE90" s="1" t="s">
        <v>19</v>
      </c>
      <c r="AF90" s="1" t="s">
        <v>41</v>
      </c>
      <c r="AW90">
        <f t="shared" si="18"/>
        <v>1</v>
      </c>
      <c r="AX90">
        <f t="shared" si="19"/>
        <v>1</v>
      </c>
      <c r="AY90">
        <f t="shared" si="20"/>
        <v>1</v>
      </c>
      <c r="AZ90">
        <f t="shared" si="21"/>
        <v>1</v>
      </c>
      <c r="BA90">
        <f t="shared" si="22"/>
        <v>1</v>
      </c>
      <c r="BB90">
        <f t="shared" si="23"/>
        <v>1</v>
      </c>
      <c r="BC90" s="5">
        <f t="shared" si="24"/>
        <v>0</v>
      </c>
      <c r="BD90">
        <f t="shared" si="25"/>
        <v>1</v>
      </c>
      <c r="BE90">
        <f t="shared" si="26"/>
        <v>1</v>
      </c>
    </row>
    <row r="91" spans="1:57" ht="12.75" hidden="1">
      <c r="A91" s="2">
        <v>44893.362373368058</v>
      </c>
      <c r="B91" s="3">
        <v>16</v>
      </c>
      <c r="C91" s="1" t="s">
        <v>216</v>
      </c>
      <c r="D91" s="7" t="s">
        <v>315</v>
      </c>
      <c r="E91" s="12" t="s">
        <v>146</v>
      </c>
      <c r="F91" s="1" t="s">
        <v>22</v>
      </c>
      <c r="G91" s="1">
        <v>8</v>
      </c>
      <c r="H91" s="1" t="s">
        <v>23</v>
      </c>
      <c r="I91" s="1" t="s">
        <v>61</v>
      </c>
      <c r="J91" s="1" t="s">
        <v>25</v>
      </c>
      <c r="K91" s="1" t="s">
        <v>105</v>
      </c>
      <c r="L91" s="1" t="s">
        <v>111</v>
      </c>
      <c r="M91" s="1" t="s">
        <v>28</v>
      </c>
      <c r="N91" s="1" t="s">
        <v>56</v>
      </c>
      <c r="O91" s="1" t="s">
        <v>30</v>
      </c>
      <c r="P91" s="1" t="s">
        <v>31</v>
      </c>
      <c r="Q91" s="1" t="s">
        <v>92</v>
      </c>
      <c r="R91" s="1">
        <v>625</v>
      </c>
      <c r="S91" s="1" t="s">
        <v>33</v>
      </c>
      <c r="T91" s="1" t="s">
        <v>9</v>
      </c>
      <c r="U91" s="1" t="s">
        <v>73</v>
      </c>
      <c r="V91" s="1" t="s">
        <v>11</v>
      </c>
      <c r="W91" s="1" t="s">
        <v>93</v>
      </c>
      <c r="X91" s="1" t="s">
        <v>37</v>
      </c>
      <c r="Y91" s="1" t="s">
        <v>38</v>
      </c>
      <c r="Z91" s="1" t="s">
        <v>39</v>
      </c>
      <c r="AA91" s="1" t="s">
        <v>16</v>
      </c>
      <c r="AB91" s="1" t="s">
        <v>17</v>
      </c>
      <c r="AC91" s="1" t="s">
        <v>18</v>
      </c>
      <c r="AD91" s="1">
        <v>160</v>
      </c>
      <c r="AE91" s="1" t="s">
        <v>19</v>
      </c>
      <c r="AF91" s="1" t="s">
        <v>41</v>
      </c>
      <c r="AW91">
        <f t="shared" si="18"/>
        <v>0</v>
      </c>
      <c r="AX91">
        <f t="shared" si="19"/>
        <v>1</v>
      </c>
      <c r="AY91">
        <f t="shared" si="20"/>
        <v>1</v>
      </c>
      <c r="AZ91">
        <f t="shared" si="21"/>
        <v>1</v>
      </c>
      <c r="BA91">
        <f t="shared" si="22"/>
        <v>1</v>
      </c>
      <c r="BB91">
        <f t="shared" si="23"/>
        <v>1</v>
      </c>
      <c r="BC91" s="5">
        <f t="shared" si="24"/>
        <v>0</v>
      </c>
      <c r="BD91">
        <f t="shared" si="25"/>
        <v>1</v>
      </c>
      <c r="BE91">
        <f t="shared" si="26"/>
        <v>1</v>
      </c>
    </row>
    <row r="92" spans="1:57" ht="12.75" hidden="1">
      <c r="A92" s="2">
        <v>44893.362401539351</v>
      </c>
      <c r="B92" s="3">
        <v>17</v>
      </c>
      <c r="C92" s="1" t="s">
        <v>217</v>
      </c>
      <c r="D92" s="7" t="s">
        <v>315</v>
      </c>
      <c r="E92" s="11">
        <v>24</v>
      </c>
      <c r="F92" s="1" t="s">
        <v>22</v>
      </c>
      <c r="G92" s="1">
        <v>11</v>
      </c>
      <c r="H92" s="1" t="s">
        <v>23</v>
      </c>
      <c r="I92" s="1" t="s">
        <v>24</v>
      </c>
      <c r="J92" s="1" t="s">
        <v>55</v>
      </c>
      <c r="K92" s="1" t="s">
        <v>62</v>
      </c>
      <c r="L92" s="1" t="s">
        <v>27</v>
      </c>
      <c r="M92" s="1" t="s">
        <v>28</v>
      </c>
      <c r="N92" s="1" t="s">
        <v>56</v>
      </c>
      <c r="O92" s="1" t="s">
        <v>30</v>
      </c>
      <c r="P92" s="1" t="s">
        <v>147</v>
      </c>
      <c r="Q92" s="1" t="s">
        <v>32</v>
      </c>
      <c r="R92" s="1">
        <v>100</v>
      </c>
      <c r="S92" s="1" t="s">
        <v>33</v>
      </c>
      <c r="T92" s="1" t="s">
        <v>9</v>
      </c>
      <c r="U92" s="1" t="s">
        <v>73</v>
      </c>
      <c r="V92" s="1" t="s">
        <v>11</v>
      </c>
      <c r="W92" s="1" t="s">
        <v>93</v>
      </c>
      <c r="X92" s="1" t="s">
        <v>13</v>
      </c>
      <c r="Y92" s="1" t="s">
        <v>38</v>
      </c>
      <c r="Z92" s="1" t="s">
        <v>39</v>
      </c>
      <c r="AA92" s="1" t="s">
        <v>71</v>
      </c>
      <c r="AB92" s="1" t="s">
        <v>17</v>
      </c>
      <c r="AC92" s="1" t="s">
        <v>18</v>
      </c>
      <c r="AD92" s="1">
        <v>160</v>
      </c>
      <c r="AE92" s="1" t="s">
        <v>19</v>
      </c>
      <c r="AF92" s="1" t="s">
        <v>41</v>
      </c>
      <c r="AW92">
        <f t="shared" si="18"/>
        <v>1</v>
      </c>
      <c r="AX92">
        <f t="shared" si="19"/>
        <v>1</v>
      </c>
      <c r="AY92">
        <f t="shared" si="20"/>
        <v>1</v>
      </c>
      <c r="AZ92">
        <f t="shared" si="21"/>
        <v>0</v>
      </c>
      <c r="BA92">
        <f t="shared" si="22"/>
        <v>1</v>
      </c>
      <c r="BB92">
        <f t="shared" si="23"/>
        <v>1</v>
      </c>
      <c r="BC92" s="5">
        <f t="shared" si="24"/>
        <v>0</v>
      </c>
      <c r="BD92">
        <f t="shared" si="25"/>
        <v>1</v>
      </c>
      <c r="BE92">
        <f t="shared" si="26"/>
        <v>1</v>
      </c>
    </row>
    <row r="93" spans="1:57" ht="12.75" hidden="1">
      <c r="A93" s="2">
        <v>44893.362429837958</v>
      </c>
      <c r="B93" s="3">
        <v>18</v>
      </c>
      <c r="C93" s="1" t="s">
        <v>218</v>
      </c>
      <c r="D93" s="7" t="s">
        <v>314</v>
      </c>
      <c r="E93" s="11">
        <v>24</v>
      </c>
      <c r="F93" s="1" t="s">
        <v>91</v>
      </c>
      <c r="G93" s="1">
        <v>11</v>
      </c>
      <c r="H93" s="1" t="s">
        <v>23</v>
      </c>
      <c r="I93" s="1" t="s">
        <v>61</v>
      </c>
      <c r="J93" s="1" t="s">
        <v>43</v>
      </c>
      <c r="K93" s="1" t="s">
        <v>62</v>
      </c>
      <c r="L93" s="1" t="s">
        <v>27</v>
      </c>
      <c r="M93" s="1" t="s">
        <v>28</v>
      </c>
      <c r="N93" s="1" t="s">
        <v>56</v>
      </c>
      <c r="O93" s="1" t="s">
        <v>30</v>
      </c>
      <c r="P93" s="1" t="s">
        <v>31</v>
      </c>
      <c r="Q93" s="1" t="s">
        <v>92</v>
      </c>
      <c r="R93" s="1">
        <v>625</v>
      </c>
      <c r="S93" s="1" t="s">
        <v>33</v>
      </c>
      <c r="T93" s="1" t="s">
        <v>9</v>
      </c>
      <c r="U93" s="1" t="s">
        <v>73</v>
      </c>
      <c r="V93" s="1" t="s">
        <v>11</v>
      </c>
      <c r="W93" s="1" t="s">
        <v>93</v>
      </c>
      <c r="X93" s="1" t="s">
        <v>13</v>
      </c>
      <c r="Y93" s="1" t="s">
        <v>38</v>
      </c>
      <c r="Z93" s="1" t="s">
        <v>39</v>
      </c>
      <c r="AA93" s="1" t="s">
        <v>16</v>
      </c>
      <c r="AB93" s="1" t="s">
        <v>17</v>
      </c>
      <c r="AC93" s="1" t="s">
        <v>18</v>
      </c>
      <c r="AD93" s="1">
        <v>160</v>
      </c>
      <c r="AE93" s="1" t="s">
        <v>19</v>
      </c>
      <c r="AF93" s="1" t="s">
        <v>41</v>
      </c>
      <c r="AW93">
        <f t="shared" si="18"/>
        <v>1</v>
      </c>
      <c r="AX93">
        <f t="shared" si="19"/>
        <v>1</v>
      </c>
      <c r="AY93">
        <f t="shared" si="20"/>
        <v>1</v>
      </c>
      <c r="AZ93">
        <f t="shared" si="21"/>
        <v>1</v>
      </c>
      <c r="BA93">
        <f t="shared" si="22"/>
        <v>1</v>
      </c>
      <c r="BB93">
        <f t="shared" si="23"/>
        <v>1</v>
      </c>
      <c r="BC93" s="5">
        <f t="shared" si="24"/>
        <v>0</v>
      </c>
      <c r="BD93">
        <f t="shared" si="25"/>
        <v>1</v>
      </c>
      <c r="BE93">
        <f t="shared" si="26"/>
        <v>1</v>
      </c>
    </row>
    <row r="94" spans="1:57" ht="12.75" hidden="1">
      <c r="A94" s="2">
        <v>44893.362444606479</v>
      </c>
      <c r="B94" s="3">
        <v>17</v>
      </c>
      <c r="C94" s="1" t="s">
        <v>219</v>
      </c>
      <c r="D94" s="7" t="s">
        <v>315</v>
      </c>
      <c r="E94" s="11">
        <v>21</v>
      </c>
      <c r="F94" s="1" t="s">
        <v>22</v>
      </c>
      <c r="G94" s="1">
        <v>9</v>
      </c>
      <c r="H94" s="1" t="s">
        <v>23</v>
      </c>
      <c r="I94" s="1" t="s">
        <v>61</v>
      </c>
      <c r="J94" s="1" t="s">
        <v>25</v>
      </c>
      <c r="K94" s="1" t="s">
        <v>105</v>
      </c>
      <c r="L94" s="1" t="s">
        <v>27</v>
      </c>
      <c r="M94" s="1" t="s">
        <v>28</v>
      </c>
      <c r="N94" s="1" t="s">
        <v>56</v>
      </c>
      <c r="O94" s="1" t="s">
        <v>30</v>
      </c>
      <c r="P94" s="1" t="s">
        <v>31</v>
      </c>
      <c r="Q94" s="1" t="s">
        <v>92</v>
      </c>
      <c r="R94" s="1">
        <v>625</v>
      </c>
      <c r="S94" s="1" t="s">
        <v>33</v>
      </c>
      <c r="T94" s="1" t="s">
        <v>9</v>
      </c>
      <c r="U94" s="1" t="s">
        <v>73</v>
      </c>
      <c r="V94" s="1" t="s">
        <v>11</v>
      </c>
      <c r="W94" s="1" t="s">
        <v>93</v>
      </c>
      <c r="X94" s="1" t="s">
        <v>37</v>
      </c>
      <c r="Y94" s="1" t="s">
        <v>38</v>
      </c>
      <c r="Z94" s="1" t="s">
        <v>39</v>
      </c>
      <c r="AA94" s="1" t="s">
        <v>16</v>
      </c>
      <c r="AB94" s="1" t="s">
        <v>17</v>
      </c>
      <c r="AC94" s="1" t="s">
        <v>18</v>
      </c>
      <c r="AD94" s="1">
        <v>160</v>
      </c>
      <c r="AE94" s="1" t="s">
        <v>19</v>
      </c>
      <c r="AF94" s="1" t="s">
        <v>41</v>
      </c>
      <c r="AW94">
        <f t="shared" si="18"/>
        <v>0</v>
      </c>
      <c r="AX94">
        <f t="shared" si="19"/>
        <v>1</v>
      </c>
      <c r="AY94">
        <f t="shared" si="20"/>
        <v>1</v>
      </c>
      <c r="AZ94">
        <f t="shared" si="21"/>
        <v>1</v>
      </c>
      <c r="BA94">
        <f t="shared" si="22"/>
        <v>1</v>
      </c>
      <c r="BB94">
        <f t="shared" si="23"/>
        <v>1</v>
      </c>
      <c r="BC94" s="5">
        <f t="shared" si="24"/>
        <v>0</v>
      </c>
      <c r="BD94">
        <f t="shared" si="25"/>
        <v>1</v>
      </c>
      <c r="BE94">
        <f t="shared" si="26"/>
        <v>1</v>
      </c>
    </row>
    <row r="95" spans="1:57" ht="12.75" hidden="1">
      <c r="A95" s="2">
        <v>44893.362468692125</v>
      </c>
      <c r="B95" s="3">
        <v>18</v>
      </c>
      <c r="C95" s="1" t="s">
        <v>220</v>
      </c>
      <c r="D95" s="7" t="s">
        <v>315</v>
      </c>
      <c r="E95" s="12" t="s">
        <v>109</v>
      </c>
      <c r="F95" s="1" t="s">
        <v>91</v>
      </c>
      <c r="G95" s="1">
        <v>10</v>
      </c>
      <c r="H95" s="1" t="s">
        <v>23</v>
      </c>
      <c r="I95" s="1" t="s">
        <v>61</v>
      </c>
      <c r="J95" s="1" t="s">
        <v>25</v>
      </c>
      <c r="K95" s="1" t="s">
        <v>62</v>
      </c>
      <c r="L95" s="1" t="s">
        <v>27</v>
      </c>
      <c r="M95" s="1" t="s">
        <v>28</v>
      </c>
      <c r="N95" s="1" t="s">
        <v>56</v>
      </c>
      <c r="O95" s="1" t="s">
        <v>30</v>
      </c>
      <c r="P95" s="1" t="s">
        <v>31</v>
      </c>
      <c r="Q95" s="1" t="s">
        <v>92</v>
      </c>
      <c r="R95" s="1">
        <v>625</v>
      </c>
      <c r="S95" s="1" t="s">
        <v>106</v>
      </c>
      <c r="T95" s="1" t="s">
        <v>9</v>
      </c>
      <c r="U95" s="1" t="s">
        <v>73</v>
      </c>
      <c r="V95" s="1" t="s">
        <v>11</v>
      </c>
      <c r="W95" s="1" t="s">
        <v>93</v>
      </c>
      <c r="X95" s="1" t="s">
        <v>13</v>
      </c>
      <c r="Y95" s="1" t="s">
        <v>38</v>
      </c>
      <c r="Z95" s="1" t="s">
        <v>39</v>
      </c>
      <c r="AA95" s="1" t="s">
        <v>16</v>
      </c>
      <c r="AB95" s="1" t="s">
        <v>17</v>
      </c>
      <c r="AC95" s="1" t="s">
        <v>18</v>
      </c>
      <c r="AD95" s="1">
        <v>160</v>
      </c>
      <c r="AE95" s="1" t="s">
        <v>19</v>
      </c>
      <c r="AF95" s="1" t="s">
        <v>41</v>
      </c>
      <c r="AW95">
        <f t="shared" si="18"/>
        <v>1</v>
      </c>
      <c r="AX95">
        <f t="shared" si="19"/>
        <v>1</v>
      </c>
      <c r="AY95">
        <f t="shared" si="20"/>
        <v>1</v>
      </c>
      <c r="AZ95">
        <f t="shared" si="21"/>
        <v>1</v>
      </c>
      <c r="BA95">
        <f t="shared" si="22"/>
        <v>1</v>
      </c>
      <c r="BB95">
        <f t="shared" si="23"/>
        <v>1</v>
      </c>
      <c r="BC95" s="5">
        <f t="shared" si="24"/>
        <v>0</v>
      </c>
      <c r="BD95">
        <f t="shared" si="25"/>
        <v>1</v>
      </c>
      <c r="BE95">
        <f t="shared" si="26"/>
        <v>1</v>
      </c>
    </row>
    <row r="96" spans="1:57" ht="12.75" hidden="1">
      <c r="A96" s="2">
        <v>44893.362482662036</v>
      </c>
      <c r="B96" s="3">
        <v>20</v>
      </c>
      <c r="C96" s="1" t="s">
        <v>221</v>
      </c>
      <c r="D96" s="7" t="s">
        <v>315</v>
      </c>
      <c r="E96" s="11">
        <v>35</v>
      </c>
      <c r="F96" s="1" t="s">
        <v>22</v>
      </c>
      <c r="G96" s="1">
        <v>10</v>
      </c>
      <c r="H96" s="1" t="s">
        <v>23</v>
      </c>
      <c r="I96" s="1" t="s">
        <v>61</v>
      </c>
      <c r="J96" s="1" t="s">
        <v>25</v>
      </c>
      <c r="K96" s="1" t="s">
        <v>62</v>
      </c>
      <c r="L96" s="1" t="s">
        <v>27</v>
      </c>
      <c r="M96" s="1" t="s">
        <v>28</v>
      </c>
      <c r="N96" s="1" t="s">
        <v>56</v>
      </c>
      <c r="O96" s="1" t="s">
        <v>30</v>
      </c>
      <c r="P96" s="1" t="s">
        <v>31</v>
      </c>
      <c r="Q96" s="1" t="s">
        <v>32</v>
      </c>
      <c r="R96" s="1">
        <v>625</v>
      </c>
      <c r="S96" s="1" t="s">
        <v>33</v>
      </c>
      <c r="T96" s="1" t="s">
        <v>9</v>
      </c>
      <c r="U96" s="1" t="s">
        <v>73</v>
      </c>
      <c r="V96" s="1" t="s">
        <v>58</v>
      </c>
      <c r="W96" s="1" t="s">
        <v>93</v>
      </c>
      <c r="X96" s="1" t="s">
        <v>13</v>
      </c>
      <c r="Y96" s="1" t="s">
        <v>38</v>
      </c>
      <c r="Z96" s="1" t="s">
        <v>39</v>
      </c>
      <c r="AA96" s="1" t="s">
        <v>16</v>
      </c>
      <c r="AB96" s="1" t="s">
        <v>17</v>
      </c>
      <c r="AC96" s="1" t="s">
        <v>18</v>
      </c>
      <c r="AD96" s="1">
        <v>160</v>
      </c>
      <c r="AE96" s="1" t="s">
        <v>19</v>
      </c>
      <c r="AF96" s="1" t="s">
        <v>41</v>
      </c>
      <c r="AW96">
        <f t="shared" si="18"/>
        <v>1</v>
      </c>
      <c r="AX96">
        <f t="shared" si="19"/>
        <v>1</v>
      </c>
      <c r="AY96">
        <f t="shared" si="20"/>
        <v>1</v>
      </c>
      <c r="AZ96">
        <f t="shared" si="21"/>
        <v>1</v>
      </c>
      <c r="BA96">
        <f t="shared" si="22"/>
        <v>1</v>
      </c>
      <c r="BB96">
        <f t="shared" si="23"/>
        <v>1</v>
      </c>
      <c r="BC96" s="5">
        <f t="shared" si="24"/>
        <v>0</v>
      </c>
      <c r="BD96">
        <f t="shared" si="25"/>
        <v>1</v>
      </c>
      <c r="BE96">
        <f t="shared" si="26"/>
        <v>1</v>
      </c>
    </row>
    <row r="97" spans="1:57" ht="12.75" hidden="1">
      <c r="A97" s="2">
        <v>44893.362515833331</v>
      </c>
      <c r="B97" s="3">
        <v>18</v>
      </c>
      <c r="C97" s="1" t="s">
        <v>222</v>
      </c>
      <c r="D97" s="7" t="s">
        <v>314</v>
      </c>
      <c r="E97" s="11">
        <v>25</v>
      </c>
      <c r="F97" s="1" t="s">
        <v>91</v>
      </c>
      <c r="G97" s="1">
        <v>13</v>
      </c>
      <c r="H97" s="1" t="s">
        <v>23</v>
      </c>
      <c r="I97" s="1" t="s">
        <v>61</v>
      </c>
      <c r="J97" s="1" t="s">
        <v>43</v>
      </c>
      <c r="K97" s="1" t="s">
        <v>62</v>
      </c>
      <c r="L97" s="1" t="s">
        <v>27</v>
      </c>
      <c r="M97" s="1" t="s">
        <v>28</v>
      </c>
      <c r="N97" s="1" t="s">
        <v>56</v>
      </c>
      <c r="O97" s="1" t="s">
        <v>30</v>
      </c>
      <c r="P97" s="1" t="s">
        <v>31</v>
      </c>
      <c r="Q97" s="1" t="s">
        <v>92</v>
      </c>
      <c r="R97" s="1">
        <v>625</v>
      </c>
      <c r="S97" s="1" t="s">
        <v>33</v>
      </c>
      <c r="T97" s="1" t="s">
        <v>9</v>
      </c>
      <c r="U97" s="1" t="s">
        <v>73</v>
      </c>
      <c r="V97" s="1" t="s">
        <v>11</v>
      </c>
      <c r="W97" s="1" t="s">
        <v>93</v>
      </c>
      <c r="X97" s="1" t="s">
        <v>13</v>
      </c>
      <c r="Y97" s="1" t="s">
        <v>38</v>
      </c>
      <c r="Z97" s="1" t="s">
        <v>39</v>
      </c>
      <c r="AA97" s="1" t="s">
        <v>16</v>
      </c>
      <c r="AB97" s="1" t="s">
        <v>17</v>
      </c>
      <c r="AC97" s="1" t="s">
        <v>18</v>
      </c>
      <c r="AD97" s="1">
        <v>160</v>
      </c>
      <c r="AE97" s="1" t="s">
        <v>19</v>
      </c>
      <c r="AF97" s="1" t="s">
        <v>41</v>
      </c>
      <c r="AW97">
        <f t="shared" si="18"/>
        <v>1</v>
      </c>
      <c r="AX97">
        <f t="shared" si="19"/>
        <v>1</v>
      </c>
      <c r="AY97">
        <f t="shared" si="20"/>
        <v>1</v>
      </c>
      <c r="AZ97">
        <f t="shared" si="21"/>
        <v>1</v>
      </c>
      <c r="BA97">
        <f t="shared" si="22"/>
        <v>1</v>
      </c>
      <c r="BB97">
        <f t="shared" si="23"/>
        <v>1</v>
      </c>
      <c r="BC97" s="5">
        <f t="shared" si="24"/>
        <v>0</v>
      </c>
      <c r="BD97">
        <f t="shared" si="25"/>
        <v>1</v>
      </c>
      <c r="BE97">
        <f t="shared" si="26"/>
        <v>1</v>
      </c>
    </row>
    <row r="98" spans="1:57" ht="12.75" hidden="1">
      <c r="A98" s="2">
        <v>44893.3625297338</v>
      </c>
      <c r="B98" s="3">
        <v>18</v>
      </c>
      <c r="C98" s="1" t="s">
        <v>223</v>
      </c>
      <c r="D98" s="7" t="s">
        <v>315</v>
      </c>
      <c r="E98" s="11">
        <v>36</v>
      </c>
      <c r="F98" s="1" t="s">
        <v>53</v>
      </c>
      <c r="G98" s="1">
        <v>17</v>
      </c>
      <c r="H98" s="1" t="s">
        <v>119</v>
      </c>
      <c r="I98" s="1" t="s">
        <v>61</v>
      </c>
      <c r="J98" s="1" t="s">
        <v>43</v>
      </c>
      <c r="K98" s="1" t="s">
        <v>62</v>
      </c>
      <c r="L98" s="1" t="s">
        <v>27</v>
      </c>
      <c r="M98" s="1" t="s">
        <v>28</v>
      </c>
      <c r="N98" s="1" t="s">
        <v>29</v>
      </c>
      <c r="O98" s="1" t="s">
        <v>30</v>
      </c>
      <c r="P98" s="1" t="s">
        <v>31</v>
      </c>
      <c r="Q98" s="1" t="s">
        <v>32</v>
      </c>
      <c r="R98" s="1">
        <v>100</v>
      </c>
      <c r="S98" s="1" t="s">
        <v>33</v>
      </c>
      <c r="T98" s="1" t="s">
        <v>9</v>
      </c>
      <c r="U98" s="1" t="s">
        <v>73</v>
      </c>
      <c r="V98" s="1" t="s">
        <v>107</v>
      </c>
      <c r="W98" s="1" t="s">
        <v>50</v>
      </c>
      <c r="X98" s="1" t="s">
        <v>83</v>
      </c>
      <c r="Y98" s="1" t="s">
        <v>38</v>
      </c>
      <c r="Z98" s="1" t="s">
        <v>39</v>
      </c>
      <c r="AA98" s="1" t="s">
        <v>16</v>
      </c>
      <c r="AB98" s="1" t="s">
        <v>17</v>
      </c>
      <c r="AC98" s="1" t="s">
        <v>18</v>
      </c>
      <c r="AD98" s="1">
        <v>140</v>
      </c>
      <c r="AE98" s="1" t="s">
        <v>19</v>
      </c>
      <c r="AF98" s="1" t="s">
        <v>41</v>
      </c>
      <c r="AW98">
        <f t="shared" ref="AW98:AW129" si="27">IF(X98="160 m/s",1,0)</f>
        <v>0</v>
      </c>
      <c r="AX98">
        <f t="shared" ref="AX98:AX129" si="28">IF(Y98="7,2 m^3",1,0)</f>
        <v>1</v>
      </c>
      <c r="AY98">
        <f t="shared" ref="AY98:AY129" si="29">IF(Z98="(2) dan (4)",1,0)</f>
        <v>1</v>
      </c>
      <c r="AZ98">
        <f t="shared" ref="AZ98:AZ129" si="30">IF(AA98="4√10 m/s",1,0)</f>
        <v>1</v>
      </c>
      <c r="BA98">
        <f t="shared" ref="BA98:BA129" si="31">IF(AB98="vA  &gt; vB dan PA &lt; PB",1,0)</f>
        <v>1</v>
      </c>
      <c r="BB98">
        <f t="shared" ref="BB98:BB129" si="32">IF(AC98="Berbanding lurus dengan luas penampang",1,0)</f>
        <v>1</v>
      </c>
      <c r="BC98" s="5">
        <f t="shared" ref="BC98:BC129" si="33">IF(AD98="180",1,0)</f>
        <v>0</v>
      </c>
      <c r="BD98">
        <f t="shared" ref="BD98:BD129" si="34">IF(AE98="9,99 x 10^-5 J",1,0)</f>
        <v>1</v>
      </c>
      <c r="BE98">
        <f t="shared" ref="BE98:BE129" si="35">IF(AF98="0,006 m",1,0)</f>
        <v>1</v>
      </c>
    </row>
    <row r="99" spans="1:57" ht="12.75" hidden="1">
      <c r="A99" s="2">
        <v>44893.362564525465</v>
      </c>
      <c r="B99" s="3">
        <v>17</v>
      </c>
      <c r="C99" s="1" t="s">
        <v>224</v>
      </c>
      <c r="D99" s="7" t="s">
        <v>314</v>
      </c>
      <c r="E99" s="11">
        <v>20</v>
      </c>
      <c r="F99" s="1" t="s">
        <v>6</v>
      </c>
      <c r="G99" s="1">
        <v>11</v>
      </c>
      <c r="H99" s="1" t="s">
        <v>23</v>
      </c>
      <c r="I99" s="1" t="s">
        <v>95</v>
      </c>
      <c r="J99" s="1" t="s">
        <v>25</v>
      </c>
      <c r="K99" s="1" t="s">
        <v>62</v>
      </c>
      <c r="L99" s="1" t="s">
        <v>27</v>
      </c>
      <c r="M99" s="1" t="s">
        <v>28</v>
      </c>
      <c r="N99" s="1" t="s">
        <v>56</v>
      </c>
      <c r="O99" s="1" t="s">
        <v>30</v>
      </c>
      <c r="P99" s="1" t="s">
        <v>31</v>
      </c>
      <c r="Q99" s="1" t="s">
        <v>92</v>
      </c>
      <c r="R99" s="1">
        <v>625</v>
      </c>
      <c r="S99" s="1" t="s">
        <v>33</v>
      </c>
      <c r="T99" s="1" t="s">
        <v>9</v>
      </c>
      <c r="U99" s="1" t="s">
        <v>73</v>
      </c>
      <c r="V99" s="1" t="s">
        <v>11</v>
      </c>
      <c r="W99" s="1" t="s">
        <v>93</v>
      </c>
      <c r="X99" s="1" t="s">
        <v>83</v>
      </c>
      <c r="Y99" s="1" t="s">
        <v>38</v>
      </c>
      <c r="Z99" s="1" t="s">
        <v>39</v>
      </c>
      <c r="AA99" s="1" t="s">
        <v>16</v>
      </c>
      <c r="AB99" s="1" t="s">
        <v>17</v>
      </c>
      <c r="AC99" s="1" t="s">
        <v>18</v>
      </c>
      <c r="AD99" s="1">
        <v>160</v>
      </c>
      <c r="AE99" s="1" t="s">
        <v>19</v>
      </c>
      <c r="AF99" s="1" t="s">
        <v>41</v>
      </c>
      <c r="AW99">
        <f t="shared" si="27"/>
        <v>0</v>
      </c>
      <c r="AX99">
        <f t="shared" si="28"/>
        <v>1</v>
      </c>
      <c r="AY99">
        <f t="shared" si="29"/>
        <v>1</v>
      </c>
      <c r="AZ99">
        <f t="shared" si="30"/>
        <v>1</v>
      </c>
      <c r="BA99">
        <f t="shared" si="31"/>
        <v>1</v>
      </c>
      <c r="BB99">
        <f t="shared" si="32"/>
        <v>1</v>
      </c>
      <c r="BC99" s="5">
        <f t="shared" si="33"/>
        <v>0</v>
      </c>
      <c r="BD99">
        <f t="shared" si="34"/>
        <v>1</v>
      </c>
      <c r="BE99">
        <f t="shared" si="35"/>
        <v>1</v>
      </c>
    </row>
    <row r="100" spans="1:57" ht="12.75" hidden="1">
      <c r="A100" s="2">
        <v>44893.362582858797</v>
      </c>
      <c r="B100" s="3">
        <v>18</v>
      </c>
      <c r="C100" s="1" t="s">
        <v>225</v>
      </c>
      <c r="D100" s="7" t="s">
        <v>315</v>
      </c>
      <c r="E100" s="11">
        <v>31</v>
      </c>
      <c r="F100" s="1" t="s">
        <v>91</v>
      </c>
      <c r="G100" s="1">
        <v>7</v>
      </c>
      <c r="H100" s="1" t="s">
        <v>23</v>
      </c>
      <c r="I100" s="1" t="s">
        <v>61</v>
      </c>
      <c r="J100" s="1" t="s">
        <v>25</v>
      </c>
      <c r="K100" s="1" t="s">
        <v>62</v>
      </c>
      <c r="L100" s="1" t="s">
        <v>27</v>
      </c>
      <c r="M100" s="1" t="s">
        <v>28</v>
      </c>
      <c r="N100" s="1" t="s">
        <v>56</v>
      </c>
      <c r="O100" s="1" t="s">
        <v>30</v>
      </c>
      <c r="P100" s="1" t="s">
        <v>31</v>
      </c>
      <c r="Q100" s="1" t="s">
        <v>92</v>
      </c>
      <c r="R100" s="1">
        <v>625</v>
      </c>
      <c r="S100" s="1" t="s">
        <v>33</v>
      </c>
      <c r="T100" s="1" t="s">
        <v>9</v>
      </c>
      <c r="U100" s="1" t="s">
        <v>73</v>
      </c>
      <c r="V100" s="1" t="s">
        <v>11</v>
      </c>
      <c r="W100" s="1" t="s">
        <v>93</v>
      </c>
      <c r="X100" s="1" t="s">
        <v>13</v>
      </c>
      <c r="Y100" s="1" t="s">
        <v>38</v>
      </c>
      <c r="Z100" s="1" t="s">
        <v>39</v>
      </c>
      <c r="AA100" s="1" t="s">
        <v>16</v>
      </c>
      <c r="AB100" s="1" t="s">
        <v>100</v>
      </c>
      <c r="AC100" s="1" t="s">
        <v>18</v>
      </c>
      <c r="AD100" s="1">
        <v>160</v>
      </c>
      <c r="AE100" s="1" t="s">
        <v>19</v>
      </c>
      <c r="AF100" s="1" t="s">
        <v>41</v>
      </c>
      <c r="AW100">
        <f t="shared" si="27"/>
        <v>1</v>
      </c>
      <c r="AX100">
        <f t="shared" si="28"/>
        <v>1</v>
      </c>
      <c r="AY100">
        <f t="shared" si="29"/>
        <v>1</v>
      </c>
      <c r="AZ100">
        <f t="shared" si="30"/>
        <v>1</v>
      </c>
      <c r="BA100">
        <f t="shared" si="31"/>
        <v>0</v>
      </c>
      <c r="BB100">
        <f t="shared" si="32"/>
        <v>1</v>
      </c>
      <c r="BC100" s="5">
        <f t="shared" si="33"/>
        <v>0</v>
      </c>
      <c r="BD100">
        <f t="shared" si="34"/>
        <v>1</v>
      </c>
      <c r="BE100">
        <f t="shared" si="35"/>
        <v>1</v>
      </c>
    </row>
    <row r="101" spans="1:57" ht="12.75" hidden="1">
      <c r="A101" s="2">
        <v>44893.362608043986</v>
      </c>
      <c r="B101" s="3">
        <v>12</v>
      </c>
      <c r="C101" s="1" t="s">
        <v>226</v>
      </c>
      <c r="D101" s="7" t="s">
        <v>315</v>
      </c>
      <c r="E101" s="11">
        <v>32</v>
      </c>
      <c r="F101" s="1" t="s">
        <v>22</v>
      </c>
      <c r="G101" s="1">
        <v>9</v>
      </c>
      <c r="H101" s="1" t="s">
        <v>65</v>
      </c>
      <c r="I101" s="1" t="s">
        <v>95</v>
      </c>
      <c r="J101" s="1" t="s">
        <v>43</v>
      </c>
      <c r="K101" s="1" t="s">
        <v>26</v>
      </c>
      <c r="L101" s="1" t="s">
        <v>27</v>
      </c>
      <c r="M101" s="1" t="s">
        <v>28</v>
      </c>
      <c r="N101" s="1" t="s">
        <v>56</v>
      </c>
      <c r="O101" s="1" t="s">
        <v>67</v>
      </c>
      <c r="P101" s="1" t="s">
        <v>147</v>
      </c>
      <c r="Q101" s="1" t="s">
        <v>32</v>
      </c>
      <c r="R101" s="1">
        <v>625</v>
      </c>
      <c r="S101" s="1" t="s">
        <v>33</v>
      </c>
      <c r="T101" s="1" t="s">
        <v>9</v>
      </c>
      <c r="U101" s="1" t="s">
        <v>34</v>
      </c>
      <c r="V101" s="1" t="s">
        <v>35</v>
      </c>
      <c r="W101" s="1" t="s">
        <v>93</v>
      </c>
      <c r="X101" s="1" t="s">
        <v>83</v>
      </c>
      <c r="Y101" s="1" t="s">
        <v>38</v>
      </c>
      <c r="Z101" s="1" t="s">
        <v>163</v>
      </c>
      <c r="AA101" s="1" t="s">
        <v>71</v>
      </c>
      <c r="AB101" s="1" t="s">
        <v>17</v>
      </c>
      <c r="AC101" s="1" t="s">
        <v>88</v>
      </c>
      <c r="AD101" s="1">
        <v>140</v>
      </c>
      <c r="AE101" s="1" t="s">
        <v>19</v>
      </c>
      <c r="AF101" s="1" t="s">
        <v>140</v>
      </c>
      <c r="AW101">
        <f t="shared" si="27"/>
        <v>0</v>
      </c>
      <c r="AX101">
        <f t="shared" si="28"/>
        <v>1</v>
      </c>
      <c r="AY101">
        <f t="shared" si="29"/>
        <v>0</v>
      </c>
      <c r="AZ101">
        <f t="shared" si="30"/>
        <v>0</v>
      </c>
      <c r="BA101">
        <f t="shared" si="31"/>
        <v>1</v>
      </c>
      <c r="BB101">
        <f t="shared" si="32"/>
        <v>0</v>
      </c>
      <c r="BC101" s="5">
        <f t="shared" si="33"/>
        <v>0</v>
      </c>
      <c r="BD101">
        <f t="shared" si="34"/>
        <v>1</v>
      </c>
      <c r="BE101">
        <f t="shared" si="35"/>
        <v>0</v>
      </c>
    </row>
    <row r="102" spans="1:57" ht="12.75" hidden="1">
      <c r="A102" s="2">
        <v>44893.362614942132</v>
      </c>
      <c r="B102" s="3">
        <v>18</v>
      </c>
      <c r="C102" s="1" t="s">
        <v>227</v>
      </c>
      <c r="D102" s="7" t="s">
        <v>315</v>
      </c>
      <c r="E102" s="12" t="s">
        <v>129</v>
      </c>
      <c r="F102" s="1" t="s">
        <v>6</v>
      </c>
      <c r="G102" s="1">
        <v>11</v>
      </c>
      <c r="H102" s="1" t="s">
        <v>23</v>
      </c>
      <c r="I102" s="1" t="s">
        <v>61</v>
      </c>
      <c r="J102" s="1" t="s">
        <v>25</v>
      </c>
      <c r="K102" s="1" t="s">
        <v>62</v>
      </c>
      <c r="L102" s="1" t="s">
        <v>27</v>
      </c>
      <c r="M102" s="1" t="s">
        <v>28</v>
      </c>
      <c r="N102" s="1" t="s">
        <v>56</v>
      </c>
      <c r="O102" s="1" t="s">
        <v>30</v>
      </c>
      <c r="P102" s="1" t="s">
        <v>31</v>
      </c>
      <c r="Q102" s="1" t="s">
        <v>92</v>
      </c>
      <c r="R102" s="1">
        <v>625</v>
      </c>
      <c r="S102" s="1" t="s">
        <v>33</v>
      </c>
      <c r="T102" s="1" t="s">
        <v>9</v>
      </c>
      <c r="U102" s="1" t="s">
        <v>73</v>
      </c>
      <c r="V102" s="1" t="s">
        <v>11</v>
      </c>
      <c r="W102" s="1" t="s">
        <v>93</v>
      </c>
      <c r="X102" s="1" t="s">
        <v>13</v>
      </c>
      <c r="Y102" s="1" t="s">
        <v>38</v>
      </c>
      <c r="AA102" s="1" t="s">
        <v>16</v>
      </c>
      <c r="AB102" s="1" t="s">
        <v>17</v>
      </c>
      <c r="AC102" s="1" t="s">
        <v>18</v>
      </c>
      <c r="AD102" s="1">
        <v>160</v>
      </c>
      <c r="AE102" s="1" t="s">
        <v>19</v>
      </c>
      <c r="AF102" s="1" t="s">
        <v>41</v>
      </c>
      <c r="AW102">
        <f t="shared" si="27"/>
        <v>1</v>
      </c>
      <c r="AX102">
        <f t="shared" si="28"/>
        <v>1</v>
      </c>
      <c r="AY102">
        <f t="shared" si="29"/>
        <v>0</v>
      </c>
      <c r="AZ102">
        <f t="shared" si="30"/>
        <v>1</v>
      </c>
      <c r="BA102">
        <f t="shared" si="31"/>
        <v>1</v>
      </c>
      <c r="BB102">
        <f t="shared" si="32"/>
        <v>1</v>
      </c>
      <c r="BC102" s="5">
        <f t="shared" si="33"/>
        <v>0</v>
      </c>
      <c r="BD102">
        <f t="shared" si="34"/>
        <v>1</v>
      </c>
      <c r="BE102">
        <f t="shared" si="35"/>
        <v>1</v>
      </c>
    </row>
    <row r="103" spans="1:57" ht="12.75" hidden="1">
      <c r="A103" s="2">
        <v>44893.362659386577</v>
      </c>
      <c r="B103" s="3">
        <v>17</v>
      </c>
      <c r="C103" s="1" t="s">
        <v>228</v>
      </c>
      <c r="D103" s="7" t="s">
        <v>314</v>
      </c>
      <c r="E103" s="11">
        <v>31</v>
      </c>
      <c r="F103" s="1" t="s">
        <v>6</v>
      </c>
      <c r="G103" s="1">
        <v>10</v>
      </c>
      <c r="H103" s="1" t="s">
        <v>23</v>
      </c>
      <c r="I103" s="1" t="s">
        <v>54</v>
      </c>
      <c r="J103" s="1" t="s">
        <v>25</v>
      </c>
      <c r="K103" s="1" t="s">
        <v>62</v>
      </c>
      <c r="L103" s="1" t="s">
        <v>27</v>
      </c>
      <c r="M103" s="1" t="s">
        <v>28</v>
      </c>
      <c r="N103" s="1" t="s">
        <v>56</v>
      </c>
      <c r="O103" s="1" t="s">
        <v>30</v>
      </c>
      <c r="P103" s="1" t="s">
        <v>31</v>
      </c>
      <c r="Q103" s="1" t="s">
        <v>92</v>
      </c>
      <c r="R103" s="1">
        <v>625</v>
      </c>
      <c r="S103" s="1" t="s">
        <v>33</v>
      </c>
      <c r="T103" s="1" t="s">
        <v>9</v>
      </c>
      <c r="U103" s="1" t="s">
        <v>63</v>
      </c>
      <c r="V103" s="1" t="s">
        <v>11</v>
      </c>
      <c r="W103" s="1" t="s">
        <v>93</v>
      </c>
      <c r="X103" s="1" t="s">
        <v>13</v>
      </c>
      <c r="Y103" s="1" t="s">
        <v>38</v>
      </c>
      <c r="Z103" s="1" t="s">
        <v>39</v>
      </c>
      <c r="AA103" s="1" t="s">
        <v>16</v>
      </c>
      <c r="AB103" s="1" t="s">
        <v>17</v>
      </c>
      <c r="AC103" s="1" t="s">
        <v>18</v>
      </c>
      <c r="AD103" s="1">
        <v>160</v>
      </c>
      <c r="AE103" s="1" t="s">
        <v>19</v>
      </c>
      <c r="AF103" s="1" t="s">
        <v>41</v>
      </c>
      <c r="AW103">
        <f t="shared" si="27"/>
        <v>1</v>
      </c>
      <c r="AX103">
        <f t="shared" si="28"/>
        <v>1</v>
      </c>
      <c r="AY103">
        <f t="shared" si="29"/>
        <v>1</v>
      </c>
      <c r="AZ103">
        <f t="shared" si="30"/>
        <v>1</v>
      </c>
      <c r="BA103">
        <f t="shared" si="31"/>
        <v>1</v>
      </c>
      <c r="BB103">
        <f t="shared" si="32"/>
        <v>1</v>
      </c>
      <c r="BC103" s="5">
        <f t="shared" si="33"/>
        <v>0</v>
      </c>
      <c r="BD103">
        <f t="shared" si="34"/>
        <v>1</v>
      </c>
      <c r="BE103">
        <f t="shared" si="35"/>
        <v>1</v>
      </c>
    </row>
    <row r="104" spans="1:57" ht="12.75" hidden="1">
      <c r="A104" s="2">
        <v>44893.362667407404</v>
      </c>
      <c r="B104" s="3">
        <v>20</v>
      </c>
      <c r="C104" s="1" t="s">
        <v>229</v>
      </c>
      <c r="D104" s="7" t="s">
        <v>314</v>
      </c>
      <c r="E104" s="11">
        <v>19</v>
      </c>
      <c r="F104" s="1" t="s">
        <v>22</v>
      </c>
      <c r="G104" s="1">
        <v>9</v>
      </c>
      <c r="H104" s="1" t="s">
        <v>23</v>
      </c>
      <c r="I104" s="1" t="s">
        <v>61</v>
      </c>
      <c r="J104" s="1" t="s">
        <v>25</v>
      </c>
      <c r="K104" s="1" t="s">
        <v>62</v>
      </c>
      <c r="L104" s="1" t="s">
        <v>27</v>
      </c>
      <c r="M104" s="1" t="s">
        <v>28</v>
      </c>
      <c r="N104" s="1" t="s">
        <v>56</v>
      </c>
      <c r="O104" s="1" t="s">
        <v>30</v>
      </c>
      <c r="P104" s="1" t="s">
        <v>31</v>
      </c>
      <c r="Q104" s="1" t="s">
        <v>32</v>
      </c>
      <c r="R104" s="1">
        <v>625</v>
      </c>
      <c r="S104" s="1" t="s">
        <v>33</v>
      </c>
      <c r="T104" s="1" t="s">
        <v>9</v>
      </c>
      <c r="U104" s="1" t="s">
        <v>73</v>
      </c>
      <c r="V104" s="1" t="s">
        <v>11</v>
      </c>
      <c r="W104" s="1" t="s">
        <v>93</v>
      </c>
      <c r="X104" s="1" t="s">
        <v>13</v>
      </c>
      <c r="Y104" s="1" t="s">
        <v>38</v>
      </c>
      <c r="Z104" s="1" t="s">
        <v>39</v>
      </c>
      <c r="AA104" s="1" t="s">
        <v>16</v>
      </c>
      <c r="AB104" s="1" t="s">
        <v>17</v>
      </c>
      <c r="AC104" s="1" t="s">
        <v>18</v>
      </c>
      <c r="AD104" s="1">
        <v>160</v>
      </c>
      <c r="AE104" s="1" t="s">
        <v>19</v>
      </c>
      <c r="AF104" s="1" t="s">
        <v>41</v>
      </c>
      <c r="AW104">
        <f t="shared" si="27"/>
        <v>1</v>
      </c>
      <c r="AX104">
        <f t="shared" si="28"/>
        <v>1</v>
      </c>
      <c r="AY104">
        <f t="shared" si="29"/>
        <v>1</v>
      </c>
      <c r="AZ104">
        <f t="shared" si="30"/>
        <v>1</v>
      </c>
      <c r="BA104">
        <f t="shared" si="31"/>
        <v>1</v>
      </c>
      <c r="BB104">
        <f t="shared" si="32"/>
        <v>1</v>
      </c>
      <c r="BC104" s="5">
        <f t="shared" si="33"/>
        <v>0</v>
      </c>
      <c r="BD104">
        <f t="shared" si="34"/>
        <v>1</v>
      </c>
      <c r="BE104">
        <f t="shared" si="35"/>
        <v>1</v>
      </c>
    </row>
    <row r="105" spans="1:57" ht="12.75" hidden="1">
      <c r="A105" s="2">
        <v>44893.362715370371</v>
      </c>
      <c r="B105" s="3">
        <v>18</v>
      </c>
      <c r="C105" s="1" t="s">
        <v>230</v>
      </c>
      <c r="D105" s="7" t="s">
        <v>314</v>
      </c>
      <c r="E105" s="12" t="s">
        <v>109</v>
      </c>
      <c r="F105" s="1" t="s">
        <v>6</v>
      </c>
      <c r="G105" s="1">
        <v>11</v>
      </c>
      <c r="H105" s="1" t="s">
        <v>23</v>
      </c>
      <c r="I105" s="1" t="s">
        <v>61</v>
      </c>
      <c r="J105" s="1" t="s">
        <v>25</v>
      </c>
      <c r="K105" s="1" t="s">
        <v>62</v>
      </c>
      <c r="L105" s="1" t="s">
        <v>27</v>
      </c>
      <c r="M105" s="1" t="s">
        <v>28</v>
      </c>
      <c r="N105" s="1" t="s">
        <v>29</v>
      </c>
      <c r="O105" s="1" t="s">
        <v>30</v>
      </c>
      <c r="P105" s="1" t="s">
        <v>31</v>
      </c>
      <c r="Q105" s="1" t="s">
        <v>92</v>
      </c>
      <c r="R105" s="1">
        <v>625</v>
      </c>
      <c r="S105" s="1" t="s">
        <v>33</v>
      </c>
      <c r="T105" s="1" t="s">
        <v>9</v>
      </c>
      <c r="U105" s="1" t="s">
        <v>73</v>
      </c>
      <c r="V105" s="1" t="s">
        <v>11</v>
      </c>
      <c r="W105" s="1" t="s">
        <v>93</v>
      </c>
      <c r="X105" s="1" t="s">
        <v>13</v>
      </c>
      <c r="Y105" s="1" t="s">
        <v>38</v>
      </c>
      <c r="Z105" s="1" t="s">
        <v>39</v>
      </c>
      <c r="AA105" s="1" t="s">
        <v>16</v>
      </c>
      <c r="AB105" s="1" t="s">
        <v>17</v>
      </c>
      <c r="AC105" s="1" t="s">
        <v>18</v>
      </c>
      <c r="AD105" s="1">
        <v>160</v>
      </c>
      <c r="AE105" s="1" t="s">
        <v>19</v>
      </c>
      <c r="AF105" s="1" t="s">
        <v>41</v>
      </c>
      <c r="AW105">
        <f t="shared" si="27"/>
        <v>1</v>
      </c>
      <c r="AX105">
        <f t="shared" si="28"/>
        <v>1</v>
      </c>
      <c r="AY105">
        <f t="shared" si="29"/>
        <v>1</v>
      </c>
      <c r="AZ105">
        <f t="shared" si="30"/>
        <v>1</v>
      </c>
      <c r="BA105">
        <f t="shared" si="31"/>
        <v>1</v>
      </c>
      <c r="BB105">
        <f t="shared" si="32"/>
        <v>1</v>
      </c>
      <c r="BC105" s="5">
        <f t="shared" si="33"/>
        <v>0</v>
      </c>
      <c r="BD105">
        <f t="shared" si="34"/>
        <v>1</v>
      </c>
      <c r="BE105">
        <f t="shared" si="35"/>
        <v>1</v>
      </c>
    </row>
    <row r="106" spans="1:57" ht="12.75" hidden="1">
      <c r="A106" s="2">
        <v>44893.36271799769</v>
      </c>
      <c r="B106" s="3">
        <v>16</v>
      </c>
      <c r="C106" s="1" t="s">
        <v>231</v>
      </c>
      <c r="D106" s="7" t="s">
        <v>315</v>
      </c>
      <c r="E106" s="11">
        <v>28</v>
      </c>
      <c r="F106" s="1" t="s">
        <v>22</v>
      </c>
      <c r="G106" s="1">
        <v>7</v>
      </c>
      <c r="H106" s="1" t="s">
        <v>23</v>
      </c>
      <c r="I106" s="1" t="s">
        <v>95</v>
      </c>
      <c r="J106" s="1" t="s">
        <v>43</v>
      </c>
      <c r="K106" s="1" t="s">
        <v>62</v>
      </c>
      <c r="L106" s="1" t="s">
        <v>27</v>
      </c>
      <c r="M106" s="1" t="s">
        <v>28</v>
      </c>
      <c r="N106" s="1" t="s">
        <v>56</v>
      </c>
      <c r="O106" s="1" t="s">
        <v>30</v>
      </c>
      <c r="P106" s="1" t="s">
        <v>31</v>
      </c>
      <c r="Q106" s="1" t="s">
        <v>32</v>
      </c>
      <c r="R106" s="1">
        <v>100</v>
      </c>
      <c r="S106" s="1" t="s">
        <v>47</v>
      </c>
      <c r="T106" s="1" t="s">
        <v>9</v>
      </c>
      <c r="U106" s="1" t="s">
        <v>73</v>
      </c>
      <c r="V106" s="1" t="s">
        <v>49</v>
      </c>
      <c r="W106" s="1" t="s">
        <v>36</v>
      </c>
      <c r="X106" s="1" t="s">
        <v>13</v>
      </c>
      <c r="Y106" s="1" t="s">
        <v>99</v>
      </c>
      <c r="Z106" s="1" t="s">
        <v>39</v>
      </c>
      <c r="AA106" s="1" t="s">
        <v>16</v>
      </c>
      <c r="AB106" s="1" t="s">
        <v>17</v>
      </c>
      <c r="AC106" s="1" t="s">
        <v>40</v>
      </c>
      <c r="AD106" s="1">
        <v>160</v>
      </c>
      <c r="AE106" s="1" t="s">
        <v>19</v>
      </c>
      <c r="AF106" s="1" t="s">
        <v>41</v>
      </c>
      <c r="AW106">
        <f t="shared" si="27"/>
        <v>1</v>
      </c>
      <c r="AX106">
        <f t="shared" si="28"/>
        <v>0</v>
      </c>
      <c r="AY106">
        <f t="shared" si="29"/>
        <v>1</v>
      </c>
      <c r="AZ106">
        <f t="shared" si="30"/>
        <v>1</v>
      </c>
      <c r="BA106">
        <f t="shared" si="31"/>
        <v>1</v>
      </c>
      <c r="BB106">
        <f t="shared" si="32"/>
        <v>0</v>
      </c>
      <c r="BC106" s="5">
        <f t="shared" si="33"/>
        <v>0</v>
      </c>
      <c r="BD106">
        <f t="shared" si="34"/>
        <v>1</v>
      </c>
      <c r="BE106">
        <f t="shared" si="35"/>
        <v>1</v>
      </c>
    </row>
    <row r="107" spans="1:57" ht="12.75" hidden="1">
      <c r="A107" s="2">
        <v>44893.362763032404</v>
      </c>
      <c r="B107" s="3">
        <v>17</v>
      </c>
      <c r="C107" s="1" t="s">
        <v>232</v>
      </c>
      <c r="D107" s="7" t="s">
        <v>314</v>
      </c>
      <c r="E107" s="11">
        <v>27</v>
      </c>
      <c r="F107" s="1" t="s">
        <v>22</v>
      </c>
      <c r="G107" s="1">
        <v>3</v>
      </c>
      <c r="H107" s="1" t="s">
        <v>23</v>
      </c>
      <c r="I107" s="1" t="s">
        <v>24</v>
      </c>
      <c r="J107" s="1" t="s">
        <v>43</v>
      </c>
      <c r="K107" s="1" t="s">
        <v>105</v>
      </c>
      <c r="L107" s="1" t="s">
        <v>27</v>
      </c>
      <c r="M107" s="1" t="s">
        <v>28</v>
      </c>
      <c r="N107" s="1" t="s">
        <v>56</v>
      </c>
      <c r="O107" s="1" t="s">
        <v>30</v>
      </c>
      <c r="P107" s="1" t="s">
        <v>31</v>
      </c>
      <c r="Q107" s="1" t="s">
        <v>32</v>
      </c>
      <c r="R107" s="1">
        <v>100</v>
      </c>
      <c r="S107" s="1" t="s">
        <v>8</v>
      </c>
      <c r="T107" s="1" t="s">
        <v>9</v>
      </c>
      <c r="U107" s="1" t="s">
        <v>73</v>
      </c>
      <c r="V107" s="1" t="s">
        <v>11</v>
      </c>
      <c r="W107" s="1" t="s">
        <v>68</v>
      </c>
      <c r="X107" s="1" t="s">
        <v>13</v>
      </c>
      <c r="Y107" s="1" t="s">
        <v>38</v>
      </c>
      <c r="Z107" s="1" t="s">
        <v>39</v>
      </c>
      <c r="AA107" s="1" t="s">
        <v>16</v>
      </c>
      <c r="AB107" s="1" t="s">
        <v>17</v>
      </c>
      <c r="AC107" s="1" t="s">
        <v>18</v>
      </c>
      <c r="AD107" s="1">
        <v>160</v>
      </c>
      <c r="AE107" s="1" t="s">
        <v>19</v>
      </c>
      <c r="AF107" s="1" t="s">
        <v>41</v>
      </c>
      <c r="AW107">
        <f t="shared" si="27"/>
        <v>1</v>
      </c>
      <c r="AX107">
        <f t="shared" si="28"/>
        <v>1</v>
      </c>
      <c r="AY107">
        <f t="shared" si="29"/>
        <v>1</v>
      </c>
      <c r="AZ107">
        <f t="shared" si="30"/>
        <v>1</v>
      </c>
      <c r="BA107">
        <f t="shared" si="31"/>
        <v>1</v>
      </c>
      <c r="BB107">
        <f t="shared" si="32"/>
        <v>1</v>
      </c>
      <c r="BC107" s="5">
        <f t="shared" si="33"/>
        <v>0</v>
      </c>
      <c r="BD107">
        <f t="shared" si="34"/>
        <v>1</v>
      </c>
      <c r="BE107">
        <f t="shared" si="35"/>
        <v>1</v>
      </c>
    </row>
    <row r="108" spans="1:57" ht="12.75" hidden="1">
      <c r="A108" s="2">
        <v>44893.362910208336</v>
      </c>
      <c r="B108" s="3">
        <v>15</v>
      </c>
      <c r="C108" s="1" t="s">
        <v>233</v>
      </c>
      <c r="D108" s="7" t="s">
        <v>315</v>
      </c>
      <c r="E108" s="12" t="s">
        <v>166</v>
      </c>
      <c r="F108" s="1" t="s">
        <v>22</v>
      </c>
      <c r="G108" s="1">
        <v>13</v>
      </c>
      <c r="H108" s="1" t="s">
        <v>23</v>
      </c>
      <c r="K108" s="1" t="s">
        <v>62</v>
      </c>
      <c r="L108" s="1" t="s">
        <v>27</v>
      </c>
      <c r="M108" s="1" t="s">
        <v>28</v>
      </c>
      <c r="N108" s="1" t="s">
        <v>56</v>
      </c>
      <c r="O108" s="1" t="s">
        <v>30</v>
      </c>
      <c r="P108" s="1" t="s">
        <v>31</v>
      </c>
      <c r="Q108" s="1" t="s">
        <v>32</v>
      </c>
      <c r="R108" s="1">
        <v>100</v>
      </c>
      <c r="S108" s="1" t="s">
        <v>33</v>
      </c>
      <c r="T108" s="1" t="s">
        <v>9</v>
      </c>
      <c r="U108" s="1" t="s">
        <v>34</v>
      </c>
      <c r="V108" s="1" t="s">
        <v>11</v>
      </c>
      <c r="W108" s="1" t="s">
        <v>50</v>
      </c>
      <c r="X108" s="1" t="s">
        <v>13</v>
      </c>
      <c r="Y108" s="1" t="s">
        <v>99</v>
      </c>
      <c r="Z108" s="1" t="s">
        <v>39</v>
      </c>
      <c r="AA108" s="1" t="s">
        <v>139</v>
      </c>
      <c r="AB108" s="1" t="s">
        <v>126</v>
      </c>
      <c r="AC108" s="1" t="s">
        <v>18</v>
      </c>
      <c r="AD108" s="1">
        <v>140</v>
      </c>
      <c r="AE108" s="1" t="s">
        <v>19</v>
      </c>
      <c r="AF108" s="1" t="s">
        <v>41</v>
      </c>
      <c r="AW108">
        <f t="shared" si="27"/>
        <v>1</v>
      </c>
      <c r="AX108">
        <f t="shared" si="28"/>
        <v>0</v>
      </c>
      <c r="AY108">
        <f t="shared" si="29"/>
        <v>1</v>
      </c>
      <c r="AZ108">
        <f t="shared" si="30"/>
        <v>0</v>
      </c>
      <c r="BA108">
        <f t="shared" si="31"/>
        <v>0</v>
      </c>
      <c r="BB108">
        <f t="shared" si="32"/>
        <v>1</v>
      </c>
      <c r="BC108" s="5">
        <f t="shared" si="33"/>
        <v>0</v>
      </c>
      <c r="BD108">
        <f t="shared" si="34"/>
        <v>1</v>
      </c>
      <c r="BE108">
        <f t="shared" si="35"/>
        <v>1</v>
      </c>
    </row>
    <row r="109" spans="1:57" ht="12.75" hidden="1">
      <c r="A109" s="2">
        <v>44893.362917280094</v>
      </c>
      <c r="B109" s="3">
        <v>19</v>
      </c>
      <c r="C109" s="1" t="s">
        <v>234</v>
      </c>
      <c r="D109" s="7" t="s">
        <v>314</v>
      </c>
      <c r="E109" s="11">
        <v>21</v>
      </c>
      <c r="F109" s="1" t="s">
        <v>6</v>
      </c>
      <c r="G109" s="1">
        <v>7</v>
      </c>
      <c r="H109" s="1" t="s">
        <v>23</v>
      </c>
      <c r="I109" s="1" t="s">
        <v>61</v>
      </c>
      <c r="J109" s="1" t="s">
        <v>25</v>
      </c>
      <c r="K109" s="1" t="s">
        <v>62</v>
      </c>
      <c r="L109" s="1" t="s">
        <v>27</v>
      </c>
      <c r="M109" s="1" t="s">
        <v>28</v>
      </c>
      <c r="N109" s="1" t="s">
        <v>56</v>
      </c>
      <c r="O109" s="1" t="s">
        <v>30</v>
      </c>
      <c r="P109" s="1" t="s">
        <v>31</v>
      </c>
      <c r="Q109" s="1" t="s">
        <v>92</v>
      </c>
      <c r="R109" s="1">
        <v>625</v>
      </c>
      <c r="S109" s="1" t="s">
        <v>33</v>
      </c>
      <c r="T109" s="1" t="s">
        <v>9</v>
      </c>
      <c r="U109" s="1" t="s">
        <v>73</v>
      </c>
      <c r="V109" s="1" t="s">
        <v>11</v>
      </c>
      <c r="W109" s="1" t="s">
        <v>93</v>
      </c>
      <c r="X109" s="1" t="s">
        <v>13</v>
      </c>
      <c r="Y109" s="1" t="s">
        <v>38</v>
      </c>
      <c r="Z109" s="1" t="s">
        <v>39</v>
      </c>
      <c r="AA109" s="1" t="s">
        <v>16</v>
      </c>
      <c r="AB109" s="1" t="s">
        <v>17</v>
      </c>
      <c r="AC109" s="1" t="s">
        <v>18</v>
      </c>
      <c r="AD109" s="1">
        <v>160</v>
      </c>
      <c r="AE109" s="1" t="s">
        <v>19</v>
      </c>
      <c r="AF109" s="1" t="s">
        <v>41</v>
      </c>
      <c r="AW109">
        <f t="shared" si="27"/>
        <v>1</v>
      </c>
      <c r="AX109">
        <f t="shared" si="28"/>
        <v>1</v>
      </c>
      <c r="AY109">
        <f t="shared" si="29"/>
        <v>1</v>
      </c>
      <c r="AZ109">
        <f t="shared" si="30"/>
        <v>1</v>
      </c>
      <c r="BA109">
        <f t="shared" si="31"/>
        <v>1</v>
      </c>
      <c r="BB109">
        <f t="shared" si="32"/>
        <v>1</v>
      </c>
      <c r="BC109" s="5">
        <f t="shared" si="33"/>
        <v>0</v>
      </c>
      <c r="BD109">
        <f t="shared" si="34"/>
        <v>1</v>
      </c>
      <c r="BE109">
        <f t="shared" si="35"/>
        <v>1</v>
      </c>
    </row>
    <row r="110" spans="1:57" ht="12.75" hidden="1">
      <c r="A110" s="2">
        <v>44893.36297185185</v>
      </c>
      <c r="B110" s="3">
        <v>18</v>
      </c>
      <c r="C110" s="1" t="s">
        <v>235</v>
      </c>
      <c r="D110" s="7" t="s">
        <v>315</v>
      </c>
      <c r="E110" s="11">
        <v>33</v>
      </c>
      <c r="F110" s="1" t="s">
        <v>6</v>
      </c>
      <c r="G110" s="1">
        <v>17</v>
      </c>
      <c r="H110" s="1" t="s">
        <v>23</v>
      </c>
      <c r="I110" s="1" t="s">
        <v>24</v>
      </c>
      <c r="J110" s="1" t="s">
        <v>43</v>
      </c>
      <c r="K110" s="1" t="s">
        <v>62</v>
      </c>
      <c r="L110" s="1" t="s">
        <v>27</v>
      </c>
      <c r="M110" s="1" t="s">
        <v>28</v>
      </c>
      <c r="N110" s="1" t="s">
        <v>56</v>
      </c>
      <c r="O110" s="1" t="s">
        <v>30</v>
      </c>
      <c r="P110" s="1" t="s">
        <v>147</v>
      </c>
      <c r="Q110" s="1" t="s">
        <v>32</v>
      </c>
      <c r="R110" s="1">
        <v>100</v>
      </c>
      <c r="S110" s="1" t="s">
        <v>33</v>
      </c>
      <c r="T110" s="1" t="s">
        <v>9</v>
      </c>
      <c r="U110" s="1" t="s">
        <v>73</v>
      </c>
      <c r="V110" s="1" t="s">
        <v>11</v>
      </c>
      <c r="W110" s="1" t="s">
        <v>50</v>
      </c>
      <c r="X110" s="1" t="s">
        <v>13</v>
      </c>
      <c r="Y110" s="1" t="s">
        <v>38</v>
      </c>
      <c r="Z110" s="1" t="s">
        <v>39</v>
      </c>
      <c r="AA110" s="1" t="s">
        <v>16</v>
      </c>
      <c r="AB110" s="1" t="s">
        <v>17</v>
      </c>
      <c r="AC110" s="1" t="s">
        <v>18</v>
      </c>
      <c r="AD110" s="1">
        <v>140</v>
      </c>
      <c r="AE110" s="1" t="s">
        <v>19</v>
      </c>
      <c r="AF110" s="1" t="s">
        <v>41</v>
      </c>
      <c r="AW110">
        <f t="shared" si="27"/>
        <v>1</v>
      </c>
      <c r="AX110">
        <f t="shared" si="28"/>
        <v>1</v>
      </c>
      <c r="AY110">
        <f t="shared" si="29"/>
        <v>1</v>
      </c>
      <c r="AZ110">
        <f t="shared" si="30"/>
        <v>1</v>
      </c>
      <c r="BA110">
        <f t="shared" si="31"/>
        <v>1</v>
      </c>
      <c r="BB110">
        <f t="shared" si="32"/>
        <v>1</v>
      </c>
      <c r="BC110" s="5">
        <f t="shared" si="33"/>
        <v>0</v>
      </c>
      <c r="BD110">
        <f t="shared" si="34"/>
        <v>1</v>
      </c>
      <c r="BE110">
        <f t="shared" si="35"/>
        <v>1</v>
      </c>
    </row>
    <row r="111" spans="1:57" ht="12.75" hidden="1">
      <c r="A111" s="2">
        <v>44893.362972812502</v>
      </c>
      <c r="B111" s="3">
        <v>19</v>
      </c>
      <c r="C111" s="1" t="s">
        <v>236</v>
      </c>
      <c r="D111" s="7" t="s">
        <v>314</v>
      </c>
      <c r="E111" s="11">
        <v>23</v>
      </c>
      <c r="F111" s="1" t="s">
        <v>53</v>
      </c>
      <c r="G111" s="1">
        <v>16</v>
      </c>
      <c r="H111" s="1" t="s">
        <v>116</v>
      </c>
      <c r="I111" s="1" t="s">
        <v>61</v>
      </c>
      <c r="J111" s="1" t="s">
        <v>25</v>
      </c>
      <c r="K111" s="1" t="s">
        <v>62</v>
      </c>
      <c r="L111" s="1" t="s">
        <v>27</v>
      </c>
      <c r="M111" s="1" t="s">
        <v>28</v>
      </c>
      <c r="N111" s="1" t="s">
        <v>56</v>
      </c>
      <c r="O111" s="1" t="s">
        <v>30</v>
      </c>
      <c r="P111" s="1" t="s">
        <v>31</v>
      </c>
      <c r="Q111" s="1" t="s">
        <v>77</v>
      </c>
      <c r="R111" s="1">
        <v>100</v>
      </c>
      <c r="S111" s="1" t="s">
        <v>33</v>
      </c>
      <c r="T111" s="1" t="s">
        <v>9</v>
      </c>
      <c r="U111" s="1" t="s">
        <v>63</v>
      </c>
      <c r="V111" s="1" t="s">
        <v>58</v>
      </c>
      <c r="W111" s="1" t="s">
        <v>50</v>
      </c>
      <c r="X111" s="1" t="s">
        <v>13</v>
      </c>
      <c r="Y111" s="1" t="s">
        <v>99</v>
      </c>
      <c r="Z111" s="1" t="s">
        <v>39</v>
      </c>
      <c r="AA111" s="1" t="s">
        <v>16</v>
      </c>
      <c r="AB111" s="1" t="s">
        <v>17</v>
      </c>
      <c r="AC111" s="1" t="s">
        <v>18</v>
      </c>
      <c r="AD111" s="1">
        <v>160</v>
      </c>
      <c r="AE111" s="1" t="s">
        <v>19</v>
      </c>
      <c r="AF111" s="1" t="s">
        <v>41</v>
      </c>
      <c r="AW111">
        <f t="shared" si="27"/>
        <v>1</v>
      </c>
      <c r="AX111">
        <f t="shared" si="28"/>
        <v>0</v>
      </c>
      <c r="AY111">
        <f t="shared" si="29"/>
        <v>1</v>
      </c>
      <c r="AZ111">
        <f t="shared" si="30"/>
        <v>1</v>
      </c>
      <c r="BA111">
        <f t="shared" si="31"/>
        <v>1</v>
      </c>
      <c r="BB111">
        <f t="shared" si="32"/>
        <v>1</v>
      </c>
      <c r="BC111" s="5">
        <f t="shared" si="33"/>
        <v>0</v>
      </c>
      <c r="BD111">
        <f t="shared" si="34"/>
        <v>1</v>
      </c>
      <c r="BE111">
        <f t="shared" si="35"/>
        <v>1</v>
      </c>
    </row>
    <row r="112" spans="1:57" ht="12.75" hidden="1">
      <c r="A112" s="2">
        <v>44893.363010104164</v>
      </c>
      <c r="B112" s="3">
        <v>14</v>
      </c>
      <c r="C112" s="1" t="s">
        <v>237</v>
      </c>
      <c r="D112" s="7" t="s">
        <v>314</v>
      </c>
      <c r="E112" s="11">
        <v>33</v>
      </c>
      <c r="F112" s="1" t="s">
        <v>91</v>
      </c>
      <c r="G112" s="1">
        <v>10</v>
      </c>
      <c r="H112" s="1" t="s">
        <v>60</v>
      </c>
      <c r="I112" s="1" t="s">
        <v>24</v>
      </c>
      <c r="J112" s="1" t="s">
        <v>25</v>
      </c>
      <c r="K112" s="1" t="s">
        <v>26</v>
      </c>
      <c r="L112" s="1" t="s">
        <v>44</v>
      </c>
      <c r="M112" s="1" t="s">
        <v>28</v>
      </c>
      <c r="N112" s="1" t="s">
        <v>56</v>
      </c>
      <c r="O112" s="1" t="s">
        <v>67</v>
      </c>
      <c r="P112" s="1" t="s">
        <v>31</v>
      </c>
      <c r="Q112" s="1" t="s">
        <v>32</v>
      </c>
      <c r="R112" s="1">
        <v>225</v>
      </c>
      <c r="S112" s="1" t="s">
        <v>8</v>
      </c>
      <c r="T112" s="1" t="s">
        <v>9</v>
      </c>
      <c r="U112" s="1" t="s">
        <v>10</v>
      </c>
      <c r="V112" s="1" t="s">
        <v>58</v>
      </c>
      <c r="W112" s="1" t="s">
        <v>93</v>
      </c>
      <c r="X112" s="1" t="s">
        <v>13</v>
      </c>
      <c r="Y112" s="1" t="s">
        <v>38</v>
      </c>
      <c r="Z112" s="1" t="s">
        <v>39</v>
      </c>
      <c r="AA112" s="1" t="s">
        <v>16</v>
      </c>
      <c r="AB112" s="1" t="s">
        <v>100</v>
      </c>
      <c r="AC112" s="1" t="s">
        <v>18</v>
      </c>
      <c r="AD112" s="1">
        <v>160</v>
      </c>
      <c r="AE112" s="1" t="s">
        <v>19</v>
      </c>
      <c r="AF112" s="1" t="s">
        <v>20</v>
      </c>
      <c r="AW112">
        <f t="shared" si="27"/>
        <v>1</v>
      </c>
      <c r="AX112">
        <f t="shared" si="28"/>
        <v>1</v>
      </c>
      <c r="AY112">
        <f t="shared" si="29"/>
        <v>1</v>
      </c>
      <c r="AZ112">
        <f t="shared" si="30"/>
        <v>1</v>
      </c>
      <c r="BA112">
        <f t="shared" si="31"/>
        <v>0</v>
      </c>
      <c r="BB112">
        <f t="shared" si="32"/>
        <v>1</v>
      </c>
      <c r="BC112" s="5">
        <f t="shared" si="33"/>
        <v>0</v>
      </c>
      <c r="BD112">
        <f t="shared" si="34"/>
        <v>1</v>
      </c>
      <c r="BE112">
        <f t="shared" si="35"/>
        <v>0</v>
      </c>
    </row>
    <row r="113" spans="1:57" ht="12.75" hidden="1">
      <c r="A113" s="2">
        <v>44893.36302542824</v>
      </c>
      <c r="B113" s="3">
        <v>19</v>
      </c>
      <c r="C113" s="1" t="s">
        <v>238</v>
      </c>
      <c r="D113" s="7" t="s">
        <v>315</v>
      </c>
      <c r="E113" s="11">
        <v>26</v>
      </c>
      <c r="F113" s="1" t="s">
        <v>91</v>
      </c>
      <c r="G113" s="1">
        <v>10</v>
      </c>
      <c r="H113" s="1" t="s">
        <v>23</v>
      </c>
      <c r="I113" s="1" t="s">
        <v>61</v>
      </c>
      <c r="J113" s="1" t="s">
        <v>25</v>
      </c>
      <c r="K113" s="1" t="s">
        <v>62</v>
      </c>
      <c r="L113" s="1" t="s">
        <v>27</v>
      </c>
      <c r="M113" s="1" t="s">
        <v>28</v>
      </c>
      <c r="N113" s="1" t="s">
        <v>56</v>
      </c>
      <c r="O113" s="1" t="s">
        <v>30</v>
      </c>
      <c r="P113" s="1" t="s">
        <v>31</v>
      </c>
      <c r="Q113" s="1" t="s">
        <v>92</v>
      </c>
      <c r="R113" s="1">
        <v>625</v>
      </c>
      <c r="S113" s="1" t="s">
        <v>33</v>
      </c>
      <c r="T113" s="1" t="s">
        <v>9</v>
      </c>
      <c r="U113" s="1" t="s">
        <v>73</v>
      </c>
      <c r="V113" s="1" t="s">
        <v>11</v>
      </c>
      <c r="W113" s="1" t="s">
        <v>93</v>
      </c>
      <c r="X113" s="1" t="s">
        <v>13</v>
      </c>
      <c r="Y113" s="1" t="s">
        <v>38</v>
      </c>
      <c r="Z113" s="1" t="s">
        <v>39</v>
      </c>
      <c r="AA113" s="1" t="s">
        <v>16</v>
      </c>
      <c r="AB113" s="1" t="s">
        <v>17</v>
      </c>
      <c r="AC113" s="1" t="s">
        <v>18</v>
      </c>
      <c r="AD113" s="1">
        <v>160</v>
      </c>
      <c r="AE113" s="1" t="s">
        <v>19</v>
      </c>
      <c r="AF113" s="1" t="s">
        <v>41</v>
      </c>
      <c r="AW113">
        <f t="shared" si="27"/>
        <v>1</v>
      </c>
      <c r="AX113">
        <f t="shared" si="28"/>
        <v>1</v>
      </c>
      <c r="AY113">
        <f t="shared" si="29"/>
        <v>1</v>
      </c>
      <c r="AZ113">
        <f t="shared" si="30"/>
        <v>1</v>
      </c>
      <c r="BA113">
        <f t="shared" si="31"/>
        <v>1</v>
      </c>
      <c r="BB113">
        <f t="shared" si="32"/>
        <v>1</v>
      </c>
      <c r="BC113" s="5">
        <f t="shared" si="33"/>
        <v>0</v>
      </c>
      <c r="BD113">
        <f t="shared" si="34"/>
        <v>1</v>
      </c>
      <c r="BE113">
        <f t="shared" si="35"/>
        <v>1</v>
      </c>
    </row>
    <row r="114" spans="1:57" ht="12.75" hidden="1">
      <c r="A114" s="2">
        <v>44893.363031851855</v>
      </c>
      <c r="B114" s="3">
        <v>16</v>
      </c>
      <c r="C114" s="1" t="s">
        <v>239</v>
      </c>
      <c r="D114" s="7" t="s">
        <v>315</v>
      </c>
      <c r="E114" s="11">
        <v>23</v>
      </c>
      <c r="F114" s="1" t="s">
        <v>91</v>
      </c>
      <c r="G114" s="1">
        <v>8</v>
      </c>
      <c r="H114" s="1" t="s">
        <v>60</v>
      </c>
      <c r="I114" s="1" t="s">
        <v>95</v>
      </c>
      <c r="J114" s="1" t="s">
        <v>43</v>
      </c>
      <c r="K114" s="1" t="s">
        <v>62</v>
      </c>
      <c r="L114" s="1" t="s">
        <v>27</v>
      </c>
      <c r="M114" s="1" t="s">
        <v>28</v>
      </c>
      <c r="N114" s="1" t="s">
        <v>56</v>
      </c>
      <c r="O114" s="1" t="s">
        <v>46</v>
      </c>
      <c r="P114" s="1" t="s">
        <v>76</v>
      </c>
      <c r="Q114" s="1" t="s">
        <v>32</v>
      </c>
      <c r="R114" s="1">
        <v>100</v>
      </c>
      <c r="S114" s="1" t="s">
        <v>106</v>
      </c>
      <c r="T114" s="1" t="s">
        <v>9</v>
      </c>
      <c r="U114" s="1" t="s">
        <v>73</v>
      </c>
      <c r="V114" s="1" t="s">
        <v>11</v>
      </c>
      <c r="W114" s="1" t="s">
        <v>36</v>
      </c>
      <c r="X114" s="1" t="s">
        <v>83</v>
      </c>
      <c r="Y114" s="1" t="s">
        <v>38</v>
      </c>
      <c r="Z114" s="1" t="s">
        <v>39</v>
      </c>
      <c r="AA114" s="1" t="s">
        <v>16</v>
      </c>
      <c r="AB114" s="1" t="s">
        <v>17</v>
      </c>
      <c r="AC114" s="1" t="s">
        <v>18</v>
      </c>
      <c r="AD114" s="1">
        <v>160</v>
      </c>
      <c r="AE114" s="1" t="s">
        <v>19</v>
      </c>
      <c r="AF114" s="1" t="s">
        <v>41</v>
      </c>
      <c r="AW114">
        <f t="shared" si="27"/>
        <v>0</v>
      </c>
      <c r="AX114">
        <f t="shared" si="28"/>
        <v>1</v>
      </c>
      <c r="AY114">
        <f t="shared" si="29"/>
        <v>1</v>
      </c>
      <c r="AZ114">
        <f t="shared" si="30"/>
        <v>1</v>
      </c>
      <c r="BA114">
        <f t="shared" si="31"/>
        <v>1</v>
      </c>
      <c r="BB114">
        <f t="shared" si="32"/>
        <v>1</v>
      </c>
      <c r="BC114" s="5">
        <f t="shared" si="33"/>
        <v>0</v>
      </c>
      <c r="BD114">
        <f t="shared" si="34"/>
        <v>1</v>
      </c>
      <c r="BE114">
        <f t="shared" si="35"/>
        <v>1</v>
      </c>
    </row>
    <row r="115" spans="1:57" ht="12.75" hidden="1">
      <c r="A115" s="2">
        <v>44893.363063495373</v>
      </c>
      <c r="B115" s="3">
        <v>20</v>
      </c>
      <c r="C115" s="1" t="s">
        <v>240</v>
      </c>
      <c r="D115" s="7" t="s">
        <v>315</v>
      </c>
      <c r="E115" s="11">
        <v>34</v>
      </c>
      <c r="F115" s="1" t="s">
        <v>22</v>
      </c>
      <c r="G115" s="1">
        <v>10</v>
      </c>
      <c r="H115" s="1" t="s">
        <v>23</v>
      </c>
      <c r="I115" s="1" t="s">
        <v>61</v>
      </c>
      <c r="J115" s="1" t="s">
        <v>25</v>
      </c>
      <c r="K115" s="1" t="s">
        <v>62</v>
      </c>
      <c r="L115" s="1" t="s">
        <v>27</v>
      </c>
      <c r="M115" s="1" t="s">
        <v>28</v>
      </c>
      <c r="N115" s="1" t="s">
        <v>56</v>
      </c>
      <c r="O115" s="1" t="s">
        <v>30</v>
      </c>
      <c r="P115" s="1" t="s">
        <v>31</v>
      </c>
      <c r="Q115" s="1" t="s">
        <v>32</v>
      </c>
      <c r="R115" s="1">
        <v>100</v>
      </c>
      <c r="S115" s="1" t="s">
        <v>33</v>
      </c>
      <c r="T115" s="1" t="s">
        <v>9</v>
      </c>
      <c r="U115" s="1" t="s">
        <v>73</v>
      </c>
      <c r="V115" s="1" t="s">
        <v>11</v>
      </c>
      <c r="W115" s="1" t="s">
        <v>93</v>
      </c>
      <c r="X115" s="1" t="s">
        <v>13</v>
      </c>
      <c r="Y115" s="1" t="s">
        <v>38</v>
      </c>
      <c r="Z115" s="1" t="s">
        <v>39</v>
      </c>
      <c r="AA115" s="1" t="s">
        <v>16</v>
      </c>
      <c r="AB115" s="1" t="s">
        <v>17</v>
      </c>
      <c r="AC115" s="1" t="s">
        <v>18</v>
      </c>
      <c r="AD115" s="1">
        <v>140</v>
      </c>
      <c r="AE115" s="1" t="s">
        <v>19</v>
      </c>
      <c r="AF115" s="1" t="s">
        <v>41</v>
      </c>
      <c r="AW115">
        <f t="shared" si="27"/>
        <v>1</v>
      </c>
      <c r="AX115">
        <f t="shared" si="28"/>
        <v>1</v>
      </c>
      <c r="AY115">
        <f t="shared" si="29"/>
        <v>1</v>
      </c>
      <c r="AZ115">
        <f t="shared" si="30"/>
        <v>1</v>
      </c>
      <c r="BA115">
        <f t="shared" si="31"/>
        <v>1</v>
      </c>
      <c r="BB115">
        <f t="shared" si="32"/>
        <v>1</v>
      </c>
      <c r="BC115" s="5">
        <f t="shared" si="33"/>
        <v>0</v>
      </c>
      <c r="BD115">
        <f t="shared" si="34"/>
        <v>1</v>
      </c>
      <c r="BE115">
        <f t="shared" si="35"/>
        <v>1</v>
      </c>
    </row>
    <row r="116" spans="1:57" ht="12.75" hidden="1">
      <c r="A116" s="2">
        <v>44893.363207407412</v>
      </c>
      <c r="B116" s="3">
        <v>18</v>
      </c>
      <c r="C116" s="1" t="s">
        <v>241</v>
      </c>
      <c r="D116" s="7" t="s">
        <v>315</v>
      </c>
      <c r="E116" s="12" t="s">
        <v>123</v>
      </c>
      <c r="F116" s="1" t="s">
        <v>6</v>
      </c>
      <c r="G116" s="1">
        <v>11</v>
      </c>
      <c r="H116" s="1" t="s">
        <v>23</v>
      </c>
      <c r="I116" s="1" t="s">
        <v>61</v>
      </c>
      <c r="J116" s="1" t="s">
        <v>43</v>
      </c>
      <c r="K116" s="1" t="s">
        <v>62</v>
      </c>
      <c r="L116" s="1" t="s">
        <v>27</v>
      </c>
      <c r="M116" s="1" t="s">
        <v>28</v>
      </c>
      <c r="N116" s="1" t="s">
        <v>56</v>
      </c>
      <c r="O116" s="1" t="s">
        <v>30</v>
      </c>
      <c r="P116" s="1" t="s">
        <v>31</v>
      </c>
      <c r="Q116" s="1" t="s">
        <v>92</v>
      </c>
      <c r="R116" s="1">
        <v>625</v>
      </c>
      <c r="S116" s="1" t="s">
        <v>33</v>
      </c>
      <c r="T116" s="1" t="s">
        <v>9</v>
      </c>
      <c r="U116" s="1" t="s">
        <v>73</v>
      </c>
      <c r="V116" s="1" t="s">
        <v>11</v>
      </c>
      <c r="W116" s="1" t="s">
        <v>93</v>
      </c>
      <c r="X116" s="1" t="s">
        <v>13</v>
      </c>
      <c r="Y116" s="1" t="s">
        <v>38</v>
      </c>
      <c r="Z116" s="1" t="s">
        <v>39</v>
      </c>
      <c r="AA116" s="1" t="s">
        <v>16</v>
      </c>
      <c r="AB116" s="1" t="s">
        <v>17</v>
      </c>
      <c r="AC116" s="1" t="s">
        <v>18</v>
      </c>
      <c r="AD116" s="1">
        <v>160</v>
      </c>
      <c r="AE116" s="1" t="s">
        <v>19</v>
      </c>
      <c r="AF116" s="1" t="s">
        <v>41</v>
      </c>
      <c r="AW116">
        <f t="shared" si="27"/>
        <v>1</v>
      </c>
      <c r="AX116">
        <f t="shared" si="28"/>
        <v>1</v>
      </c>
      <c r="AY116">
        <f t="shared" si="29"/>
        <v>1</v>
      </c>
      <c r="AZ116">
        <f t="shared" si="30"/>
        <v>1</v>
      </c>
      <c r="BA116">
        <f t="shared" si="31"/>
        <v>1</v>
      </c>
      <c r="BB116">
        <f t="shared" si="32"/>
        <v>1</v>
      </c>
      <c r="BC116" s="5">
        <f t="shared" si="33"/>
        <v>0</v>
      </c>
      <c r="BD116">
        <f t="shared" si="34"/>
        <v>1</v>
      </c>
      <c r="BE116">
        <f t="shared" si="35"/>
        <v>1</v>
      </c>
    </row>
    <row r="117" spans="1:57" ht="12.75" hidden="1">
      <c r="A117" s="2">
        <v>44893.363360300922</v>
      </c>
      <c r="B117" s="3">
        <v>19</v>
      </c>
      <c r="C117" s="1" t="s">
        <v>242</v>
      </c>
      <c r="D117" s="7" t="s">
        <v>315</v>
      </c>
      <c r="E117" s="12" t="s">
        <v>129</v>
      </c>
      <c r="F117" s="1" t="s">
        <v>91</v>
      </c>
      <c r="G117" s="1">
        <v>10</v>
      </c>
      <c r="H117" s="1" t="s">
        <v>23</v>
      </c>
      <c r="I117" s="1" t="s">
        <v>61</v>
      </c>
      <c r="J117" s="1" t="s">
        <v>25</v>
      </c>
      <c r="K117" s="1" t="s">
        <v>62</v>
      </c>
      <c r="L117" s="1" t="s">
        <v>27</v>
      </c>
      <c r="M117" s="1" t="s">
        <v>28</v>
      </c>
      <c r="N117" s="1" t="s">
        <v>56</v>
      </c>
      <c r="O117" s="1" t="s">
        <v>30</v>
      </c>
      <c r="P117" s="1" t="s">
        <v>31</v>
      </c>
      <c r="Q117" s="1" t="s">
        <v>92</v>
      </c>
      <c r="R117" s="1">
        <v>625</v>
      </c>
      <c r="S117" s="1" t="s">
        <v>33</v>
      </c>
      <c r="T117" s="1" t="s">
        <v>9</v>
      </c>
      <c r="U117" s="1" t="s">
        <v>73</v>
      </c>
      <c r="V117" s="1" t="s">
        <v>11</v>
      </c>
      <c r="W117" s="1" t="s">
        <v>93</v>
      </c>
      <c r="X117" s="1" t="s">
        <v>13</v>
      </c>
      <c r="Y117" s="1" t="s">
        <v>38</v>
      </c>
      <c r="Z117" s="1" t="s">
        <v>39</v>
      </c>
      <c r="AA117" s="1" t="s">
        <v>16</v>
      </c>
      <c r="AB117" s="1" t="s">
        <v>17</v>
      </c>
      <c r="AC117" s="1" t="s">
        <v>18</v>
      </c>
      <c r="AD117" s="1">
        <v>160</v>
      </c>
      <c r="AE117" s="1" t="s">
        <v>19</v>
      </c>
      <c r="AF117" s="1" t="s">
        <v>41</v>
      </c>
      <c r="AW117">
        <f t="shared" si="27"/>
        <v>1</v>
      </c>
      <c r="AX117">
        <f t="shared" si="28"/>
        <v>1</v>
      </c>
      <c r="AY117">
        <f t="shared" si="29"/>
        <v>1</v>
      </c>
      <c r="AZ117">
        <f t="shared" si="30"/>
        <v>1</v>
      </c>
      <c r="BA117">
        <f t="shared" si="31"/>
        <v>1</v>
      </c>
      <c r="BB117">
        <f t="shared" si="32"/>
        <v>1</v>
      </c>
      <c r="BC117" s="5">
        <f t="shared" si="33"/>
        <v>0</v>
      </c>
      <c r="BD117">
        <f t="shared" si="34"/>
        <v>1</v>
      </c>
      <c r="BE117">
        <f t="shared" si="35"/>
        <v>1</v>
      </c>
    </row>
    <row r="118" spans="1:57" ht="12.75" hidden="1">
      <c r="A118" s="2">
        <v>44893.363443437498</v>
      </c>
      <c r="B118" s="3">
        <v>19</v>
      </c>
      <c r="C118" s="1" t="s">
        <v>243</v>
      </c>
      <c r="D118" s="7" t="s">
        <v>315</v>
      </c>
      <c r="E118" s="12" t="s">
        <v>146</v>
      </c>
      <c r="F118" s="1" t="s">
        <v>91</v>
      </c>
      <c r="G118" s="1">
        <v>12</v>
      </c>
      <c r="H118" s="1" t="s">
        <v>23</v>
      </c>
      <c r="I118" s="1" t="s">
        <v>61</v>
      </c>
      <c r="J118" s="1" t="s">
        <v>25</v>
      </c>
      <c r="K118" s="1" t="s">
        <v>62</v>
      </c>
      <c r="L118" s="1" t="s">
        <v>27</v>
      </c>
      <c r="M118" s="1" t="s">
        <v>28</v>
      </c>
      <c r="N118" s="1" t="s">
        <v>56</v>
      </c>
      <c r="O118" s="1" t="s">
        <v>30</v>
      </c>
      <c r="P118" s="1" t="s">
        <v>31</v>
      </c>
      <c r="Q118" s="1" t="s">
        <v>92</v>
      </c>
      <c r="R118" s="1">
        <v>625</v>
      </c>
      <c r="S118" s="1" t="s">
        <v>33</v>
      </c>
      <c r="T118" s="1" t="s">
        <v>9</v>
      </c>
      <c r="U118" s="1" t="s">
        <v>73</v>
      </c>
      <c r="V118" s="1" t="s">
        <v>11</v>
      </c>
      <c r="W118" s="1" t="s">
        <v>93</v>
      </c>
      <c r="X118" s="1" t="s">
        <v>13</v>
      </c>
      <c r="Y118" s="1" t="s">
        <v>38</v>
      </c>
      <c r="Z118" s="1" t="s">
        <v>39</v>
      </c>
      <c r="AA118" s="1" t="s">
        <v>16</v>
      </c>
      <c r="AB118" s="1" t="s">
        <v>17</v>
      </c>
      <c r="AC118" s="1" t="s">
        <v>18</v>
      </c>
      <c r="AD118" s="1">
        <v>160</v>
      </c>
      <c r="AE118" s="1" t="s">
        <v>19</v>
      </c>
      <c r="AF118" s="1" t="s">
        <v>41</v>
      </c>
      <c r="AW118">
        <f t="shared" si="27"/>
        <v>1</v>
      </c>
      <c r="AX118">
        <f t="shared" si="28"/>
        <v>1</v>
      </c>
      <c r="AY118">
        <f t="shared" si="29"/>
        <v>1</v>
      </c>
      <c r="AZ118">
        <f t="shared" si="30"/>
        <v>1</v>
      </c>
      <c r="BA118">
        <f t="shared" si="31"/>
        <v>1</v>
      </c>
      <c r="BB118">
        <f t="shared" si="32"/>
        <v>1</v>
      </c>
      <c r="BC118" s="5">
        <f t="shared" si="33"/>
        <v>0</v>
      </c>
      <c r="BD118">
        <f t="shared" si="34"/>
        <v>1</v>
      </c>
      <c r="BE118">
        <f t="shared" si="35"/>
        <v>1</v>
      </c>
    </row>
    <row r="119" spans="1:57" ht="12.75">
      <c r="A119" s="2">
        <v>44893.363449756944</v>
      </c>
      <c r="B119" s="3">
        <v>19</v>
      </c>
      <c r="C119" s="1" t="s">
        <v>244</v>
      </c>
      <c r="D119" s="7" t="s">
        <v>314</v>
      </c>
      <c r="E119" s="11">
        <v>23</v>
      </c>
      <c r="F119" s="1" t="s">
        <v>86</v>
      </c>
      <c r="G119" s="1">
        <v>13</v>
      </c>
      <c r="H119" s="1" t="s">
        <v>23</v>
      </c>
      <c r="I119" s="1" t="s">
        <v>95</v>
      </c>
      <c r="J119" s="1" t="s">
        <v>25</v>
      </c>
      <c r="K119" s="1" t="s">
        <v>62</v>
      </c>
      <c r="L119" s="1" t="s">
        <v>27</v>
      </c>
      <c r="M119" s="1" t="s">
        <v>28</v>
      </c>
      <c r="N119" s="1" t="s">
        <v>56</v>
      </c>
      <c r="O119" s="1" t="s">
        <v>30</v>
      </c>
      <c r="P119" s="1" t="s">
        <v>31</v>
      </c>
      <c r="Q119" s="1" t="s">
        <v>32</v>
      </c>
      <c r="R119" s="1">
        <v>100</v>
      </c>
      <c r="S119" s="1" t="s">
        <v>33</v>
      </c>
      <c r="T119" s="1" t="s">
        <v>9</v>
      </c>
      <c r="U119" s="1" t="s">
        <v>73</v>
      </c>
      <c r="V119" s="1" t="s">
        <v>11</v>
      </c>
      <c r="W119" s="1" t="s">
        <v>50</v>
      </c>
      <c r="X119" s="1" t="s">
        <v>13</v>
      </c>
      <c r="Y119" s="1" t="s">
        <v>38</v>
      </c>
      <c r="Z119" s="1" t="s">
        <v>15</v>
      </c>
      <c r="AA119" s="1" t="s">
        <v>16</v>
      </c>
      <c r="AB119" s="1" t="s">
        <v>17</v>
      </c>
      <c r="AC119" s="1" t="s">
        <v>18</v>
      </c>
      <c r="AD119" s="1">
        <v>140</v>
      </c>
      <c r="AE119" s="1" t="s">
        <v>19</v>
      </c>
      <c r="AF119" s="1" t="s">
        <v>41</v>
      </c>
      <c r="AW119">
        <f t="shared" si="27"/>
        <v>1</v>
      </c>
      <c r="AX119">
        <f t="shared" si="28"/>
        <v>1</v>
      </c>
      <c r="AY119">
        <f t="shared" si="29"/>
        <v>0</v>
      </c>
      <c r="AZ119">
        <f t="shared" si="30"/>
        <v>1</v>
      </c>
      <c r="BA119">
        <f t="shared" si="31"/>
        <v>1</v>
      </c>
      <c r="BB119">
        <f t="shared" si="32"/>
        <v>1</v>
      </c>
      <c r="BC119" s="5">
        <f t="shared" si="33"/>
        <v>0</v>
      </c>
      <c r="BD119">
        <f t="shared" si="34"/>
        <v>1</v>
      </c>
      <c r="BE119">
        <f t="shared" si="35"/>
        <v>1</v>
      </c>
    </row>
    <row r="120" spans="1:57" ht="12.75" hidden="1">
      <c r="A120" s="2">
        <v>44893.363576076386</v>
      </c>
      <c r="B120" s="3">
        <v>13</v>
      </c>
      <c r="C120" s="1" t="s">
        <v>245</v>
      </c>
      <c r="D120" s="7" t="s">
        <v>315</v>
      </c>
      <c r="E120" s="11">
        <v>14</v>
      </c>
      <c r="F120" s="1" t="s">
        <v>6</v>
      </c>
      <c r="G120" s="1">
        <v>9</v>
      </c>
      <c r="H120" s="1" t="s">
        <v>23</v>
      </c>
      <c r="I120" s="1" t="s">
        <v>61</v>
      </c>
      <c r="J120" s="1" t="s">
        <v>25</v>
      </c>
      <c r="K120" s="1" t="s">
        <v>26</v>
      </c>
      <c r="L120" s="1" t="s">
        <v>27</v>
      </c>
      <c r="M120" s="1" t="s">
        <v>137</v>
      </c>
      <c r="N120" s="1" t="s">
        <v>29</v>
      </c>
      <c r="O120" s="1" t="s">
        <v>46</v>
      </c>
      <c r="P120" s="1" t="s">
        <v>147</v>
      </c>
      <c r="Q120" s="1" t="s">
        <v>32</v>
      </c>
      <c r="R120" s="1">
        <v>100</v>
      </c>
      <c r="S120" s="1" t="s">
        <v>33</v>
      </c>
      <c r="T120" s="1" t="s">
        <v>9</v>
      </c>
      <c r="U120" s="1" t="s">
        <v>34</v>
      </c>
      <c r="V120" s="1" t="s">
        <v>35</v>
      </c>
      <c r="W120" s="1" t="s">
        <v>50</v>
      </c>
      <c r="X120" s="1" t="s">
        <v>83</v>
      </c>
      <c r="Y120" s="1" t="s">
        <v>69</v>
      </c>
      <c r="Z120" s="1" t="s">
        <v>39</v>
      </c>
      <c r="AA120" s="1" t="s">
        <v>139</v>
      </c>
      <c r="AB120" s="1" t="s">
        <v>17</v>
      </c>
      <c r="AC120" s="1" t="s">
        <v>182</v>
      </c>
      <c r="AD120" s="1">
        <v>180</v>
      </c>
      <c r="AE120" s="1" t="s">
        <v>19</v>
      </c>
      <c r="AF120" s="1" t="s">
        <v>41</v>
      </c>
      <c r="AW120">
        <f t="shared" si="27"/>
        <v>0</v>
      </c>
      <c r="AX120">
        <f t="shared" si="28"/>
        <v>0</v>
      </c>
      <c r="AY120">
        <f t="shared" si="29"/>
        <v>1</v>
      </c>
      <c r="AZ120">
        <f t="shared" si="30"/>
        <v>0</v>
      </c>
      <c r="BA120">
        <f t="shared" si="31"/>
        <v>1</v>
      </c>
      <c r="BB120">
        <f t="shared" si="32"/>
        <v>0</v>
      </c>
      <c r="BC120" s="5">
        <f t="shared" si="33"/>
        <v>0</v>
      </c>
      <c r="BD120">
        <f t="shared" si="34"/>
        <v>1</v>
      </c>
      <c r="BE120">
        <f t="shared" si="35"/>
        <v>1</v>
      </c>
    </row>
    <row r="121" spans="1:57" ht="12.75">
      <c r="A121" s="2">
        <v>44893.363701770832</v>
      </c>
      <c r="B121" s="3">
        <v>15</v>
      </c>
      <c r="C121" s="1" t="s">
        <v>246</v>
      </c>
      <c r="D121" s="7" t="s">
        <v>315</v>
      </c>
      <c r="E121" s="11">
        <v>17</v>
      </c>
      <c r="F121" s="1" t="s">
        <v>86</v>
      </c>
      <c r="G121" s="1">
        <v>11.5</v>
      </c>
      <c r="H121" s="1" t="s">
        <v>23</v>
      </c>
      <c r="I121" s="1" t="s">
        <v>120</v>
      </c>
      <c r="J121" s="1" t="s">
        <v>25</v>
      </c>
      <c r="K121" s="1" t="s">
        <v>62</v>
      </c>
      <c r="L121" s="1" t="s">
        <v>27</v>
      </c>
      <c r="M121" s="1" t="s">
        <v>28</v>
      </c>
      <c r="N121" s="1" t="s">
        <v>56</v>
      </c>
      <c r="O121" s="1" t="s">
        <v>57</v>
      </c>
      <c r="P121" s="1" t="s">
        <v>31</v>
      </c>
      <c r="Q121" s="1" t="s">
        <v>32</v>
      </c>
      <c r="R121" s="1">
        <v>100</v>
      </c>
      <c r="S121" s="1" t="s">
        <v>106</v>
      </c>
      <c r="T121" s="1" t="s">
        <v>9</v>
      </c>
      <c r="U121" s="1" t="s">
        <v>73</v>
      </c>
      <c r="V121" s="1" t="s">
        <v>11</v>
      </c>
      <c r="W121" s="1" t="s">
        <v>36</v>
      </c>
      <c r="X121" s="1" t="s">
        <v>37</v>
      </c>
      <c r="Y121" s="1" t="s">
        <v>38</v>
      </c>
      <c r="Z121" s="1" t="s">
        <v>163</v>
      </c>
      <c r="AA121" s="1" t="s">
        <v>16</v>
      </c>
      <c r="AB121" s="1" t="s">
        <v>100</v>
      </c>
      <c r="AC121" s="1" t="s">
        <v>18</v>
      </c>
      <c r="AD121" s="1">
        <v>160</v>
      </c>
      <c r="AE121" s="1" t="s">
        <v>51</v>
      </c>
      <c r="AF121" s="1" t="s">
        <v>41</v>
      </c>
      <c r="AW121">
        <f t="shared" si="27"/>
        <v>0</v>
      </c>
      <c r="AX121">
        <f t="shared" si="28"/>
        <v>1</v>
      </c>
      <c r="AY121">
        <f t="shared" si="29"/>
        <v>0</v>
      </c>
      <c r="AZ121">
        <f t="shared" si="30"/>
        <v>1</v>
      </c>
      <c r="BA121">
        <f t="shared" si="31"/>
        <v>0</v>
      </c>
      <c r="BB121">
        <f t="shared" si="32"/>
        <v>1</v>
      </c>
      <c r="BC121" s="5">
        <f t="shared" si="33"/>
        <v>0</v>
      </c>
      <c r="BD121">
        <f t="shared" si="34"/>
        <v>0</v>
      </c>
      <c r="BE121">
        <f t="shared" si="35"/>
        <v>1</v>
      </c>
    </row>
    <row r="122" spans="1:57" ht="12.75">
      <c r="A122" s="2">
        <v>44893.36372267361</v>
      </c>
      <c r="B122" s="3">
        <v>17</v>
      </c>
      <c r="C122" s="1" t="s">
        <v>247</v>
      </c>
      <c r="D122" s="7" t="s">
        <v>314</v>
      </c>
      <c r="E122" s="12" t="s">
        <v>75</v>
      </c>
      <c r="F122" s="1" t="s">
        <v>86</v>
      </c>
      <c r="G122" s="1">
        <v>15</v>
      </c>
      <c r="H122" s="1" t="s">
        <v>23</v>
      </c>
      <c r="I122" s="1" t="s">
        <v>95</v>
      </c>
      <c r="J122" s="1" t="s">
        <v>25</v>
      </c>
      <c r="K122" s="1" t="s">
        <v>62</v>
      </c>
      <c r="L122" s="1" t="s">
        <v>27</v>
      </c>
      <c r="M122" s="1" t="s">
        <v>28</v>
      </c>
      <c r="N122" s="1" t="s">
        <v>56</v>
      </c>
      <c r="O122" s="1" t="s">
        <v>30</v>
      </c>
      <c r="P122" s="1" t="s">
        <v>31</v>
      </c>
      <c r="Q122" s="1" t="s">
        <v>32</v>
      </c>
      <c r="R122" s="1">
        <v>100</v>
      </c>
      <c r="S122" s="1" t="s">
        <v>106</v>
      </c>
      <c r="T122" s="1" t="s">
        <v>9</v>
      </c>
      <c r="U122" s="1" t="s">
        <v>63</v>
      </c>
      <c r="V122" s="1" t="s">
        <v>35</v>
      </c>
      <c r="W122" s="1" t="s">
        <v>36</v>
      </c>
      <c r="X122" s="1" t="s">
        <v>83</v>
      </c>
      <c r="Y122" s="1" t="s">
        <v>38</v>
      </c>
      <c r="Z122" s="1" t="s">
        <v>39</v>
      </c>
      <c r="AA122" s="1" t="s">
        <v>16</v>
      </c>
      <c r="AB122" s="1" t="s">
        <v>17</v>
      </c>
      <c r="AC122" s="1" t="s">
        <v>18</v>
      </c>
      <c r="AD122" s="1">
        <v>160</v>
      </c>
      <c r="AE122" s="1" t="s">
        <v>19</v>
      </c>
      <c r="AF122" s="1" t="s">
        <v>20</v>
      </c>
      <c r="AW122">
        <f t="shared" si="27"/>
        <v>0</v>
      </c>
      <c r="AX122">
        <f t="shared" si="28"/>
        <v>1</v>
      </c>
      <c r="AY122">
        <f t="shared" si="29"/>
        <v>1</v>
      </c>
      <c r="AZ122">
        <f t="shared" si="30"/>
        <v>1</v>
      </c>
      <c r="BA122">
        <f t="shared" si="31"/>
        <v>1</v>
      </c>
      <c r="BB122">
        <f t="shared" si="32"/>
        <v>1</v>
      </c>
      <c r="BC122" s="5">
        <f t="shared" si="33"/>
        <v>0</v>
      </c>
      <c r="BD122">
        <f t="shared" si="34"/>
        <v>1</v>
      </c>
      <c r="BE122">
        <f t="shared" si="35"/>
        <v>0</v>
      </c>
    </row>
    <row r="123" spans="1:57" ht="12.75" hidden="1">
      <c r="A123" s="2">
        <v>44893.363771284727</v>
      </c>
      <c r="B123" s="3">
        <v>20</v>
      </c>
      <c r="C123" s="1" t="s">
        <v>248</v>
      </c>
      <c r="D123" s="7" t="s">
        <v>315</v>
      </c>
      <c r="E123" s="11">
        <v>28</v>
      </c>
      <c r="F123" s="1" t="s">
        <v>91</v>
      </c>
      <c r="G123" s="1">
        <v>13</v>
      </c>
      <c r="H123" s="1" t="s">
        <v>119</v>
      </c>
      <c r="I123" s="1" t="s">
        <v>61</v>
      </c>
      <c r="J123" s="1" t="s">
        <v>25</v>
      </c>
      <c r="K123" s="1" t="s">
        <v>62</v>
      </c>
      <c r="L123" s="1" t="s">
        <v>27</v>
      </c>
      <c r="M123" s="1" t="s">
        <v>28</v>
      </c>
      <c r="N123" s="1" t="s">
        <v>56</v>
      </c>
      <c r="O123" s="1" t="s">
        <v>30</v>
      </c>
      <c r="P123" s="1" t="s">
        <v>31</v>
      </c>
      <c r="Q123" s="1" t="s">
        <v>32</v>
      </c>
      <c r="R123" s="1">
        <v>625</v>
      </c>
      <c r="S123" s="1" t="s">
        <v>33</v>
      </c>
      <c r="T123" s="1" t="s">
        <v>9</v>
      </c>
      <c r="U123" s="1" t="s">
        <v>73</v>
      </c>
      <c r="V123" s="1" t="s">
        <v>58</v>
      </c>
      <c r="W123" s="1" t="s">
        <v>93</v>
      </c>
      <c r="X123" s="1" t="s">
        <v>13</v>
      </c>
      <c r="Y123" s="1" t="s">
        <v>38</v>
      </c>
      <c r="Z123" s="1" t="s">
        <v>39</v>
      </c>
      <c r="AA123" s="1" t="s">
        <v>16</v>
      </c>
      <c r="AB123" s="1" t="s">
        <v>17</v>
      </c>
      <c r="AC123" s="1" t="s">
        <v>18</v>
      </c>
      <c r="AD123" s="1">
        <v>160</v>
      </c>
      <c r="AE123" s="1" t="s">
        <v>19</v>
      </c>
      <c r="AF123" s="1" t="s">
        <v>41</v>
      </c>
      <c r="AW123">
        <f t="shared" si="27"/>
        <v>1</v>
      </c>
      <c r="AX123">
        <f t="shared" si="28"/>
        <v>1</v>
      </c>
      <c r="AY123">
        <f t="shared" si="29"/>
        <v>1</v>
      </c>
      <c r="AZ123">
        <f t="shared" si="30"/>
        <v>1</v>
      </c>
      <c r="BA123">
        <f t="shared" si="31"/>
        <v>1</v>
      </c>
      <c r="BB123">
        <f t="shared" si="32"/>
        <v>1</v>
      </c>
      <c r="BC123" s="5">
        <f t="shared" si="33"/>
        <v>0</v>
      </c>
      <c r="BD123">
        <f t="shared" si="34"/>
        <v>1</v>
      </c>
      <c r="BE123">
        <f t="shared" si="35"/>
        <v>1</v>
      </c>
    </row>
    <row r="124" spans="1:57" ht="12.75" hidden="1">
      <c r="A124" s="2">
        <v>44893.363963865741</v>
      </c>
      <c r="B124" s="3">
        <v>15</v>
      </c>
      <c r="C124" s="1" t="s">
        <v>249</v>
      </c>
      <c r="D124" s="7" t="s">
        <v>315</v>
      </c>
      <c r="E124" s="11">
        <v>16</v>
      </c>
      <c r="F124" s="1" t="s">
        <v>91</v>
      </c>
      <c r="G124" s="1">
        <v>6</v>
      </c>
      <c r="H124" s="1" t="s">
        <v>60</v>
      </c>
      <c r="I124" s="1" t="s">
        <v>24</v>
      </c>
      <c r="J124" s="1" t="s">
        <v>25</v>
      </c>
      <c r="K124" s="1" t="s">
        <v>62</v>
      </c>
      <c r="L124" s="1" t="s">
        <v>27</v>
      </c>
      <c r="M124" s="1" t="s">
        <v>28</v>
      </c>
      <c r="N124" s="1" t="s">
        <v>56</v>
      </c>
      <c r="O124" s="1" t="s">
        <v>57</v>
      </c>
      <c r="P124" s="1" t="s">
        <v>31</v>
      </c>
      <c r="Q124" s="1" t="s">
        <v>7</v>
      </c>
      <c r="R124" s="1">
        <v>100</v>
      </c>
      <c r="S124" s="1" t="s">
        <v>33</v>
      </c>
      <c r="T124" s="1" t="s">
        <v>9</v>
      </c>
      <c r="U124" s="1" t="s">
        <v>10</v>
      </c>
      <c r="V124" s="1" t="s">
        <v>11</v>
      </c>
      <c r="W124" s="1" t="s">
        <v>12</v>
      </c>
      <c r="X124" s="1" t="s">
        <v>13</v>
      </c>
      <c r="Y124" s="1" t="s">
        <v>14</v>
      </c>
      <c r="Z124" s="1" t="s">
        <v>15</v>
      </c>
      <c r="AA124" s="1" t="s">
        <v>16</v>
      </c>
      <c r="AB124" s="1" t="s">
        <v>17</v>
      </c>
      <c r="AC124" s="1" t="s">
        <v>18</v>
      </c>
      <c r="AD124" s="1">
        <v>160</v>
      </c>
      <c r="AE124" s="1" t="s">
        <v>19</v>
      </c>
      <c r="AF124" s="1" t="s">
        <v>20</v>
      </c>
      <c r="AW124">
        <f t="shared" si="27"/>
        <v>1</v>
      </c>
      <c r="AX124">
        <f t="shared" si="28"/>
        <v>0</v>
      </c>
      <c r="AY124">
        <f t="shared" si="29"/>
        <v>0</v>
      </c>
      <c r="AZ124">
        <f t="shared" si="30"/>
        <v>1</v>
      </c>
      <c r="BA124">
        <f t="shared" si="31"/>
        <v>1</v>
      </c>
      <c r="BB124">
        <f t="shared" si="32"/>
        <v>1</v>
      </c>
      <c r="BC124" s="5">
        <f t="shared" si="33"/>
        <v>0</v>
      </c>
      <c r="BD124">
        <f t="shared" si="34"/>
        <v>1</v>
      </c>
      <c r="BE124">
        <f t="shared" si="35"/>
        <v>0</v>
      </c>
    </row>
    <row r="125" spans="1:57" ht="12.75">
      <c r="A125" s="2">
        <v>44893.364022465277</v>
      </c>
      <c r="B125" s="3">
        <v>17</v>
      </c>
      <c r="C125" s="1" t="s">
        <v>250</v>
      </c>
      <c r="D125" s="7" t="s">
        <v>314</v>
      </c>
      <c r="E125" s="11">
        <v>12</v>
      </c>
      <c r="F125" s="1" t="s">
        <v>86</v>
      </c>
      <c r="G125" s="1">
        <v>5</v>
      </c>
      <c r="H125" s="1" t="s">
        <v>116</v>
      </c>
      <c r="I125" s="1" t="s">
        <v>61</v>
      </c>
      <c r="J125" s="1" t="s">
        <v>55</v>
      </c>
      <c r="K125" s="1" t="s">
        <v>26</v>
      </c>
      <c r="L125" s="1" t="s">
        <v>27</v>
      </c>
      <c r="M125" s="1" t="s">
        <v>28</v>
      </c>
      <c r="N125" s="1" t="s">
        <v>29</v>
      </c>
      <c r="O125" s="1" t="s">
        <v>57</v>
      </c>
      <c r="P125" s="1" t="s">
        <v>31</v>
      </c>
      <c r="Q125" s="1" t="s">
        <v>32</v>
      </c>
      <c r="R125" s="1">
        <v>100</v>
      </c>
      <c r="S125" s="1" t="s">
        <v>33</v>
      </c>
      <c r="T125" s="1" t="s">
        <v>9</v>
      </c>
      <c r="U125" s="1" t="s">
        <v>10</v>
      </c>
      <c r="V125" s="1" t="s">
        <v>58</v>
      </c>
      <c r="W125" s="1" t="s">
        <v>50</v>
      </c>
      <c r="X125" s="1" t="s">
        <v>13</v>
      </c>
      <c r="Y125" s="1" t="s">
        <v>69</v>
      </c>
      <c r="Z125" s="1" t="s">
        <v>39</v>
      </c>
      <c r="AA125" s="1" t="s">
        <v>16</v>
      </c>
      <c r="AB125" s="1" t="s">
        <v>17</v>
      </c>
      <c r="AC125" s="1" t="s">
        <v>18</v>
      </c>
      <c r="AD125" s="1">
        <v>160</v>
      </c>
      <c r="AE125" s="1" t="s">
        <v>19</v>
      </c>
      <c r="AF125" s="1" t="s">
        <v>41</v>
      </c>
      <c r="AW125">
        <f t="shared" si="27"/>
        <v>1</v>
      </c>
      <c r="AX125">
        <f t="shared" si="28"/>
        <v>0</v>
      </c>
      <c r="AY125">
        <f t="shared" si="29"/>
        <v>1</v>
      </c>
      <c r="AZ125">
        <f t="shared" si="30"/>
        <v>1</v>
      </c>
      <c r="BA125">
        <f t="shared" si="31"/>
        <v>1</v>
      </c>
      <c r="BB125">
        <f t="shared" si="32"/>
        <v>1</v>
      </c>
      <c r="BC125" s="5">
        <f t="shared" si="33"/>
        <v>0</v>
      </c>
      <c r="BD125">
        <f t="shared" si="34"/>
        <v>1</v>
      </c>
      <c r="BE125">
        <f t="shared" si="35"/>
        <v>1</v>
      </c>
    </row>
    <row r="126" spans="1:57" ht="12.75" hidden="1">
      <c r="A126" s="2">
        <v>44893.364024282404</v>
      </c>
      <c r="B126" s="3">
        <v>13</v>
      </c>
      <c r="C126" s="1" t="s">
        <v>251</v>
      </c>
      <c r="D126" s="7" t="s">
        <v>315</v>
      </c>
      <c r="E126" s="11">
        <v>29</v>
      </c>
      <c r="F126" s="1" t="s">
        <v>53</v>
      </c>
      <c r="G126" s="1">
        <v>12</v>
      </c>
      <c r="H126" s="1" t="s">
        <v>65</v>
      </c>
      <c r="I126" s="1" t="s">
        <v>95</v>
      </c>
      <c r="J126" s="1" t="s">
        <v>25</v>
      </c>
      <c r="K126" s="1" t="s">
        <v>62</v>
      </c>
      <c r="L126" s="1" t="s">
        <v>111</v>
      </c>
      <c r="M126" s="1" t="s">
        <v>28</v>
      </c>
      <c r="N126" s="1" t="s">
        <v>56</v>
      </c>
      <c r="O126" s="1" t="s">
        <v>30</v>
      </c>
      <c r="P126" s="1" t="s">
        <v>31</v>
      </c>
      <c r="Q126" s="1" t="s">
        <v>32</v>
      </c>
      <c r="R126" s="1">
        <v>125</v>
      </c>
      <c r="S126" s="1" t="s">
        <v>33</v>
      </c>
      <c r="T126" s="1" t="s">
        <v>9</v>
      </c>
      <c r="U126" s="1" t="s">
        <v>34</v>
      </c>
      <c r="V126" s="1" t="s">
        <v>11</v>
      </c>
      <c r="W126" s="1" t="s">
        <v>50</v>
      </c>
      <c r="X126" s="1" t="s">
        <v>37</v>
      </c>
      <c r="Y126" s="1" t="s">
        <v>38</v>
      </c>
      <c r="Z126" s="1" t="s">
        <v>70</v>
      </c>
      <c r="AA126" s="1" t="s">
        <v>139</v>
      </c>
      <c r="AB126" s="1" t="s">
        <v>17</v>
      </c>
      <c r="AC126" s="1" t="s">
        <v>18</v>
      </c>
      <c r="AD126" s="1">
        <v>180</v>
      </c>
      <c r="AE126" s="1" t="s">
        <v>133</v>
      </c>
      <c r="AF126" s="1" t="s">
        <v>20</v>
      </c>
      <c r="AW126">
        <f t="shared" si="27"/>
        <v>0</v>
      </c>
      <c r="AX126">
        <f t="shared" si="28"/>
        <v>1</v>
      </c>
      <c r="AY126">
        <f t="shared" si="29"/>
        <v>0</v>
      </c>
      <c r="AZ126">
        <f t="shared" si="30"/>
        <v>0</v>
      </c>
      <c r="BA126">
        <f t="shared" si="31"/>
        <v>1</v>
      </c>
      <c r="BB126">
        <f t="shared" si="32"/>
        <v>1</v>
      </c>
      <c r="BC126" s="5">
        <f t="shared" si="33"/>
        <v>0</v>
      </c>
      <c r="BD126">
        <f t="shared" si="34"/>
        <v>0</v>
      </c>
      <c r="BE126">
        <f t="shared" si="35"/>
        <v>0</v>
      </c>
    </row>
    <row r="127" spans="1:57" ht="12.75" hidden="1">
      <c r="A127" s="2">
        <v>44893.364073912038</v>
      </c>
      <c r="B127" s="3">
        <v>15</v>
      </c>
      <c r="C127" s="1" t="s">
        <v>252</v>
      </c>
      <c r="D127" s="7" t="s">
        <v>314</v>
      </c>
      <c r="E127" s="11">
        <v>18</v>
      </c>
      <c r="F127" s="1" t="s">
        <v>91</v>
      </c>
      <c r="G127" s="1">
        <v>11</v>
      </c>
      <c r="H127" s="1" t="s">
        <v>23</v>
      </c>
      <c r="I127" s="1" t="s">
        <v>95</v>
      </c>
      <c r="J127" s="1" t="s">
        <v>55</v>
      </c>
      <c r="K127" s="1" t="s">
        <v>26</v>
      </c>
      <c r="L127" s="1" t="s">
        <v>27</v>
      </c>
      <c r="M127" s="1" t="s">
        <v>28</v>
      </c>
      <c r="N127" s="1" t="s">
        <v>56</v>
      </c>
      <c r="O127" s="1" t="s">
        <v>30</v>
      </c>
      <c r="P127" s="1" t="s">
        <v>31</v>
      </c>
      <c r="Q127" s="1" t="s">
        <v>32</v>
      </c>
      <c r="R127" s="1">
        <v>100</v>
      </c>
      <c r="S127" s="1" t="s">
        <v>106</v>
      </c>
      <c r="T127" s="1" t="s">
        <v>9</v>
      </c>
      <c r="U127" s="1" t="s">
        <v>63</v>
      </c>
      <c r="V127" s="1" t="s">
        <v>11</v>
      </c>
      <c r="W127" s="1" t="s">
        <v>36</v>
      </c>
      <c r="X127" s="1" t="s">
        <v>13</v>
      </c>
      <c r="Y127" s="1" t="s">
        <v>14</v>
      </c>
      <c r="Z127" s="1" t="s">
        <v>39</v>
      </c>
      <c r="AA127" s="1" t="s">
        <v>16</v>
      </c>
      <c r="AB127" s="1" t="s">
        <v>17</v>
      </c>
      <c r="AC127" s="1" t="s">
        <v>18</v>
      </c>
      <c r="AD127" s="1">
        <v>160</v>
      </c>
      <c r="AE127" s="1" t="s">
        <v>19</v>
      </c>
      <c r="AF127" s="1" t="s">
        <v>41</v>
      </c>
      <c r="AW127">
        <f t="shared" si="27"/>
        <v>1</v>
      </c>
      <c r="AX127">
        <f t="shared" si="28"/>
        <v>0</v>
      </c>
      <c r="AY127">
        <f t="shared" si="29"/>
        <v>1</v>
      </c>
      <c r="AZ127">
        <f t="shared" si="30"/>
        <v>1</v>
      </c>
      <c r="BA127">
        <f t="shared" si="31"/>
        <v>1</v>
      </c>
      <c r="BB127">
        <f t="shared" si="32"/>
        <v>1</v>
      </c>
      <c r="BC127" s="5">
        <f t="shared" si="33"/>
        <v>0</v>
      </c>
      <c r="BD127">
        <f t="shared" si="34"/>
        <v>1</v>
      </c>
      <c r="BE127">
        <f t="shared" si="35"/>
        <v>1</v>
      </c>
    </row>
    <row r="128" spans="1:57" ht="12.75">
      <c r="A128" s="2">
        <v>44893.364207256949</v>
      </c>
      <c r="B128" s="3">
        <v>17</v>
      </c>
      <c r="C128" s="1" t="s">
        <v>253</v>
      </c>
      <c r="D128" s="7" t="s">
        <v>315</v>
      </c>
      <c r="E128" s="11">
        <v>35</v>
      </c>
      <c r="F128" s="1" t="s">
        <v>86</v>
      </c>
      <c r="G128" s="1">
        <v>9.5</v>
      </c>
      <c r="H128" s="1" t="s">
        <v>60</v>
      </c>
      <c r="I128" s="1" t="s">
        <v>54</v>
      </c>
      <c r="J128" s="1" t="s">
        <v>43</v>
      </c>
      <c r="K128" s="1" t="s">
        <v>62</v>
      </c>
      <c r="L128" s="1" t="s">
        <v>27</v>
      </c>
      <c r="M128" s="1" t="s">
        <v>28</v>
      </c>
      <c r="N128" s="1" t="s">
        <v>56</v>
      </c>
      <c r="O128" s="1" t="s">
        <v>30</v>
      </c>
      <c r="P128" s="1" t="s">
        <v>31</v>
      </c>
      <c r="Q128" s="1" t="s">
        <v>32</v>
      </c>
      <c r="R128" s="1">
        <v>225</v>
      </c>
      <c r="S128" s="1" t="s">
        <v>47</v>
      </c>
      <c r="T128" s="1" t="s">
        <v>9</v>
      </c>
      <c r="U128" s="1" t="s">
        <v>34</v>
      </c>
      <c r="V128" s="1" t="s">
        <v>107</v>
      </c>
      <c r="W128" s="1" t="s">
        <v>50</v>
      </c>
      <c r="X128" s="1" t="s">
        <v>13</v>
      </c>
      <c r="Y128" s="1" t="s">
        <v>38</v>
      </c>
      <c r="Z128" s="1" t="s">
        <v>39</v>
      </c>
      <c r="AA128" s="1" t="s">
        <v>16</v>
      </c>
      <c r="AB128" s="1" t="s">
        <v>17</v>
      </c>
      <c r="AC128" s="1" t="s">
        <v>18</v>
      </c>
      <c r="AD128" s="1">
        <v>160</v>
      </c>
      <c r="AE128" s="1" t="s">
        <v>19</v>
      </c>
      <c r="AF128" s="1" t="s">
        <v>41</v>
      </c>
      <c r="AW128">
        <f t="shared" si="27"/>
        <v>1</v>
      </c>
      <c r="AX128">
        <f t="shared" si="28"/>
        <v>1</v>
      </c>
      <c r="AY128">
        <f t="shared" si="29"/>
        <v>1</v>
      </c>
      <c r="AZ128">
        <f t="shared" si="30"/>
        <v>1</v>
      </c>
      <c r="BA128">
        <f t="shared" si="31"/>
        <v>1</v>
      </c>
      <c r="BB128">
        <f t="shared" si="32"/>
        <v>1</v>
      </c>
      <c r="BC128" s="5">
        <f t="shared" si="33"/>
        <v>0</v>
      </c>
      <c r="BD128">
        <f t="shared" si="34"/>
        <v>1</v>
      </c>
      <c r="BE128">
        <f t="shared" si="35"/>
        <v>1</v>
      </c>
    </row>
    <row r="129" spans="1:57" ht="12.75" hidden="1">
      <c r="A129" s="2">
        <v>44893.364322673609</v>
      </c>
      <c r="B129" s="3">
        <v>15</v>
      </c>
      <c r="C129" s="1" t="s">
        <v>254</v>
      </c>
      <c r="D129" s="7" t="s">
        <v>315</v>
      </c>
      <c r="E129" s="12" t="s">
        <v>255</v>
      </c>
      <c r="F129" s="1" t="s">
        <v>53</v>
      </c>
      <c r="G129" s="1">
        <v>12</v>
      </c>
      <c r="H129" s="1" t="s">
        <v>116</v>
      </c>
      <c r="I129" s="1" t="s">
        <v>54</v>
      </c>
      <c r="J129" s="1" t="s">
        <v>25</v>
      </c>
      <c r="K129" s="1" t="s">
        <v>62</v>
      </c>
      <c r="L129" s="1" t="s">
        <v>27</v>
      </c>
      <c r="M129" s="1" t="s">
        <v>28</v>
      </c>
      <c r="N129" s="1" t="s">
        <v>56</v>
      </c>
      <c r="O129" s="1" t="s">
        <v>46</v>
      </c>
      <c r="P129" s="1" t="s">
        <v>31</v>
      </c>
      <c r="Q129" s="1" t="s">
        <v>7</v>
      </c>
      <c r="R129" s="1">
        <v>100</v>
      </c>
      <c r="S129" s="1" t="s">
        <v>106</v>
      </c>
      <c r="T129" s="1" t="s">
        <v>9</v>
      </c>
      <c r="U129" s="1" t="s">
        <v>63</v>
      </c>
      <c r="V129" s="1" t="s">
        <v>11</v>
      </c>
      <c r="W129" s="1" t="s">
        <v>12</v>
      </c>
      <c r="X129" s="1" t="s">
        <v>13</v>
      </c>
      <c r="Y129" s="1" t="s">
        <v>38</v>
      </c>
      <c r="Z129" s="1" t="s">
        <v>39</v>
      </c>
      <c r="AA129" s="1" t="s">
        <v>16</v>
      </c>
      <c r="AB129" s="1" t="s">
        <v>17</v>
      </c>
      <c r="AC129" s="1" t="s">
        <v>18</v>
      </c>
      <c r="AD129" s="1">
        <v>140</v>
      </c>
      <c r="AE129" s="1" t="s">
        <v>19</v>
      </c>
      <c r="AF129" s="1" t="s">
        <v>20</v>
      </c>
      <c r="AW129">
        <f t="shared" si="27"/>
        <v>1</v>
      </c>
      <c r="AX129">
        <f t="shared" si="28"/>
        <v>1</v>
      </c>
      <c r="AY129">
        <f t="shared" si="29"/>
        <v>1</v>
      </c>
      <c r="AZ129">
        <f t="shared" si="30"/>
        <v>1</v>
      </c>
      <c r="BA129">
        <f t="shared" si="31"/>
        <v>1</v>
      </c>
      <c r="BB129">
        <f t="shared" si="32"/>
        <v>1</v>
      </c>
      <c r="BC129" s="5">
        <f t="shared" si="33"/>
        <v>0</v>
      </c>
      <c r="BD129">
        <f t="shared" si="34"/>
        <v>1</v>
      </c>
      <c r="BE129">
        <f t="shared" si="35"/>
        <v>0</v>
      </c>
    </row>
    <row r="130" spans="1:57" ht="12.75" hidden="1">
      <c r="A130" s="2">
        <v>44893.36446207176</v>
      </c>
      <c r="B130" s="3">
        <v>19</v>
      </c>
      <c r="C130" s="1" t="s">
        <v>256</v>
      </c>
      <c r="D130" s="7" t="s">
        <v>315</v>
      </c>
      <c r="E130" s="11">
        <v>15</v>
      </c>
      <c r="F130" s="1" t="s">
        <v>6</v>
      </c>
      <c r="G130" s="1">
        <v>11</v>
      </c>
      <c r="H130" s="1" t="s">
        <v>23</v>
      </c>
      <c r="I130" s="1" t="s">
        <v>61</v>
      </c>
      <c r="J130" s="1" t="s">
        <v>25</v>
      </c>
      <c r="K130" s="1" t="s">
        <v>62</v>
      </c>
      <c r="L130" s="1" t="s">
        <v>27</v>
      </c>
      <c r="M130" s="1" t="s">
        <v>28</v>
      </c>
      <c r="N130" s="1" t="s">
        <v>56</v>
      </c>
      <c r="O130" s="1" t="s">
        <v>30</v>
      </c>
      <c r="P130" s="1" t="s">
        <v>31</v>
      </c>
      <c r="Q130" s="1" t="s">
        <v>92</v>
      </c>
      <c r="R130" s="1">
        <v>625</v>
      </c>
      <c r="S130" s="1" t="s">
        <v>33</v>
      </c>
      <c r="T130" s="1" t="s">
        <v>9</v>
      </c>
      <c r="U130" s="1" t="s">
        <v>73</v>
      </c>
      <c r="V130" s="1" t="s">
        <v>11</v>
      </c>
      <c r="W130" s="1" t="s">
        <v>93</v>
      </c>
      <c r="X130" s="1" t="s">
        <v>13</v>
      </c>
      <c r="Y130" s="1" t="s">
        <v>38</v>
      </c>
      <c r="Z130" s="1" t="s">
        <v>39</v>
      </c>
      <c r="AA130" s="1" t="s">
        <v>16</v>
      </c>
      <c r="AB130" s="1" t="s">
        <v>17</v>
      </c>
      <c r="AC130" s="1" t="s">
        <v>18</v>
      </c>
      <c r="AD130" s="1">
        <v>160</v>
      </c>
      <c r="AE130" s="1" t="s">
        <v>19</v>
      </c>
      <c r="AF130" s="1" t="s">
        <v>41</v>
      </c>
      <c r="AW130">
        <f t="shared" ref="AW130:AW161" si="36">IF(X130="160 m/s",1,0)</f>
        <v>1</v>
      </c>
      <c r="AX130">
        <f t="shared" ref="AX130:AX161" si="37">IF(Y130="7,2 m^3",1,0)</f>
        <v>1</v>
      </c>
      <c r="AY130">
        <f t="shared" ref="AY130:AY161" si="38">IF(Z130="(2) dan (4)",1,0)</f>
        <v>1</v>
      </c>
      <c r="AZ130">
        <f t="shared" ref="AZ130:AZ161" si="39">IF(AA130="4√10 m/s",1,0)</f>
        <v>1</v>
      </c>
      <c r="BA130">
        <f t="shared" ref="BA130:BA161" si="40">IF(AB130="vA  &gt; vB dan PA &lt; PB",1,0)</f>
        <v>1</v>
      </c>
      <c r="BB130">
        <f t="shared" ref="BB130:BB161" si="41">IF(AC130="Berbanding lurus dengan luas penampang",1,0)</f>
        <v>1</v>
      </c>
      <c r="BC130" s="5">
        <f t="shared" ref="BC130:BC161" si="42">IF(AD130="180",1,0)</f>
        <v>0</v>
      </c>
      <c r="BD130">
        <f t="shared" ref="BD130:BD161" si="43">IF(AE130="9,99 x 10^-5 J",1,0)</f>
        <v>1</v>
      </c>
      <c r="BE130">
        <f t="shared" ref="BE130:BE161" si="44">IF(AF130="0,006 m",1,0)</f>
        <v>1</v>
      </c>
    </row>
    <row r="131" spans="1:57" ht="12.75" hidden="1">
      <c r="A131" s="2">
        <v>44893.364594166662</v>
      </c>
      <c r="B131" s="3">
        <v>13</v>
      </c>
      <c r="C131" s="1" t="s">
        <v>257</v>
      </c>
      <c r="D131" s="7" t="s">
        <v>315</v>
      </c>
      <c r="E131" s="12" t="s">
        <v>166</v>
      </c>
      <c r="F131" s="1" t="s">
        <v>91</v>
      </c>
      <c r="G131" s="1">
        <v>11</v>
      </c>
      <c r="H131" s="1" t="s">
        <v>119</v>
      </c>
      <c r="I131" s="1" t="s">
        <v>24</v>
      </c>
      <c r="J131" s="1" t="s">
        <v>43</v>
      </c>
      <c r="K131" s="1" t="s">
        <v>62</v>
      </c>
      <c r="L131" s="1" t="s">
        <v>27</v>
      </c>
      <c r="M131" s="1" t="s">
        <v>28</v>
      </c>
      <c r="N131" s="1" t="s">
        <v>56</v>
      </c>
      <c r="O131" s="1" t="s">
        <v>46</v>
      </c>
      <c r="P131" s="1" t="s">
        <v>31</v>
      </c>
      <c r="Q131" s="1" t="s">
        <v>77</v>
      </c>
      <c r="R131" s="1">
        <v>100</v>
      </c>
      <c r="S131" s="1" t="s">
        <v>97</v>
      </c>
      <c r="T131" s="1" t="s">
        <v>9</v>
      </c>
      <c r="U131" s="1" t="s">
        <v>63</v>
      </c>
      <c r="V131" s="1" t="s">
        <v>58</v>
      </c>
      <c r="W131" s="1" t="s">
        <v>50</v>
      </c>
      <c r="X131" s="1" t="s">
        <v>13</v>
      </c>
      <c r="Y131" s="1" t="s">
        <v>99</v>
      </c>
      <c r="Z131" s="1" t="s">
        <v>39</v>
      </c>
      <c r="AA131" s="1" t="s">
        <v>87</v>
      </c>
      <c r="AB131" s="1" t="s">
        <v>17</v>
      </c>
      <c r="AC131" s="1" t="s">
        <v>18</v>
      </c>
      <c r="AD131" s="1">
        <v>160</v>
      </c>
      <c r="AE131" s="1" t="s">
        <v>127</v>
      </c>
      <c r="AF131" s="1" t="s">
        <v>140</v>
      </c>
      <c r="AW131">
        <f t="shared" si="36"/>
        <v>1</v>
      </c>
      <c r="AX131">
        <f t="shared" si="37"/>
        <v>0</v>
      </c>
      <c r="AY131">
        <f t="shared" si="38"/>
        <v>1</v>
      </c>
      <c r="AZ131">
        <f t="shared" si="39"/>
        <v>0</v>
      </c>
      <c r="BA131">
        <f t="shared" si="40"/>
        <v>1</v>
      </c>
      <c r="BB131">
        <f t="shared" si="41"/>
        <v>1</v>
      </c>
      <c r="BC131" s="5">
        <f t="shared" si="42"/>
        <v>0</v>
      </c>
      <c r="BD131">
        <f t="shared" si="43"/>
        <v>0</v>
      </c>
      <c r="BE131">
        <f t="shared" si="44"/>
        <v>0</v>
      </c>
    </row>
    <row r="132" spans="1:57" ht="12.75" hidden="1">
      <c r="A132" s="2">
        <v>44893.364904131944</v>
      </c>
      <c r="B132" s="3">
        <v>10</v>
      </c>
      <c r="C132" s="1" t="s">
        <v>258</v>
      </c>
      <c r="D132" s="7" t="s">
        <v>314</v>
      </c>
      <c r="E132" s="11">
        <v>20</v>
      </c>
      <c r="F132" s="1" t="s">
        <v>22</v>
      </c>
      <c r="G132" s="1">
        <v>8</v>
      </c>
      <c r="H132" s="1" t="s">
        <v>23</v>
      </c>
      <c r="I132" s="1" t="s">
        <v>95</v>
      </c>
      <c r="J132" s="1" t="s">
        <v>25</v>
      </c>
      <c r="K132" s="1" t="s">
        <v>62</v>
      </c>
      <c r="L132" s="1" t="s">
        <v>27</v>
      </c>
      <c r="M132" s="1" t="s">
        <v>28</v>
      </c>
      <c r="N132" s="1" t="s">
        <v>56</v>
      </c>
      <c r="O132" s="1" t="s">
        <v>30</v>
      </c>
      <c r="P132" s="1" t="s">
        <v>31</v>
      </c>
      <c r="Q132" s="1" t="s">
        <v>32</v>
      </c>
      <c r="R132" s="1">
        <v>625</v>
      </c>
      <c r="S132" s="1" t="s">
        <v>106</v>
      </c>
      <c r="T132" s="1" t="s">
        <v>9</v>
      </c>
      <c r="U132" s="1" t="s">
        <v>63</v>
      </c>
      <c r="V132" s="1" t="s">
        <v>11</v>
      </c>
      <c r="W132" s="1" t="s">
        <v>93</v>
      </c>
      <c r="X132" s="1" t="s">
        <v>83</v>
      </c>
      <c r="Y132" s="1" t="s">
        <v>84</v>
      </c>
      <c r="Z132" s="1" t="s">
        <v>15</v>
      </c>
      <c r="AA132" s="1" t="s">
        <v>87</v>
      </c>
      <c r="AB132" s="1" t="s">
        <v>100</v>
      </c>
      <c r="AC132" s="1" t="s">
        <v>18</v>
      </c>
      <c r="AD132" s="1">
        <v>160</v>
      </c>
      <c r="AE132" s="1" t="s">
        <v>133</v>
      </c>
      <c r="AF132" s="1" t="s">
        <v>140</v>
      </c>
      <c r="AW132">
        <f t="shared" si="36"/>
        <v>0</v>
      </c>
      <c r="AX132">
        <f t="shared" si="37"/>
        <v>0</v>
      </c>
      <c r="AY132">
        <f t="shared" si="38"/>
        <v>0</v>
      </c>
      <c r="AZ132">
        <f t="shared" si="39"/>
        <v>0</v>
      </c>
      <c r="BA132">
        <f t="shared" si="40"/>
        <v>0</v>
      </c>
      <c r="BB132">
        <f t="shared" si="41"/>
        <v>1</v>
      </c>
      <c r="BC132" s="5">
        <f t="shared" si="42"/>
        <v>0</v>
      </c>
      <c r="BD132">
        <f t="shared" si="43"/>
        <v>0</v>
      </c>
      <c r="BE132">
        <f t="shared" si="44"/>
        <v>0</v>
      </c>
    </row>
    <row r="133" spans="1:57" ht="12.75" hidden="1">
      <c r="A133" s="2">
        <v>44893.365038761578</v>
      </c>
      <c r="B133" s="3">
        <v>10</v>
      </c>
      <c r="C133" s="1" t="s">
        <v>259</v>
      </c>
      <c r="D133" s="7" t="s">
        <v>315</v>
      </c>
      <c r="E133" s="11">
        <v>14</v>
      </c>
      <c r="F133" s="1" t="s">
        <v>53</v>
      </c>
      <c r="G133" s="1">
        <v>4</v>
      </c>
      <c r="H133" s="1" t="s">
        <v>119</v>
      </c>
      <c r="I133" s="1" t="s">
        <v>61</v>
      </c>
      <c r="J133" s="1" t="s">
        <v>25</v>
      </c>
      <c r="K133" s="1" t="s">
        <v>62</v>
      </c>
      <c r="L133" s="1" t="s">
        <v>111</v>
      </c>
      <c r="M133" s="1" t="s">
        <v>66</v>
      </c>
      <c r="N133" s="1" t="s">
        <v>56</v>
      </c>
      <c r="O133" s="1" t="s">
        <v>46</v>
      </c>
      <c r="P133" s="1" t="s">
        <v>31</v>
      </c>
      <c r="Q133" s="1" t="s">
        <v>77</v>
      </c>
      <c r="R133" s="1">
        <v>225</v>
      </c>
      <c r="S133" s="1" t="s">
        <v>33</v>
      </c>
      <c r="T133" s="1" t="s">
        <v>9</v>
      </c>
      <c r="U133" s="1" t="s">
        <v>63</v>
      </c>
      <c r="V133" s="1" t="s">
        <v>107</v>
      </c>
      <c r="W133" s="1" t="s">
        <v>36</v>
      </c>
      <c r="X133" s="1" t="s">
        <v>13</v>
      </c>
      <c r="Y133" s="1" t="s">
        <v>69</v>
      </c>
      <c r="Z133" s="1" t="s">
        <v>39</v>
      </c>
      <c r="AA133" s="1" t="s">
        <v>87</v>
      </c>
      <c r="AB133" s="1" t="s">
        <v>79</v>
      </c>
      <c r="AC133" s="1" t="s">
        <v>18</v>
      </c>
      <c r="AD133" s="1">
        <v>180</v>
      </c>
      <c r="AE133" s="1" t="s">
        <v>156</v>
      </c>
      <c r="AF133" s="1" t="s">
        <v>81</v>
      </c>
      <c r="AW133">
        <f t="shared" si="36"/>
        <v>1</v>
      </c>
      <c r="AX133">
        <f t="shared" si="37"/>
        <v>0</v>
      </c>
      <c r="AY133">
        <f t="shared" si="38"/>
        <v>1</v>
      </c>
      <c r="AZ133">
        <f t="shared" si="39"/>
        <v>0</v>
      </c>
      <c r="BA133">
        <f t="shared" si="40"/>
        <v>0</v>
      </c>
      <c r="BB133">
        <f t="shared" si="41"/>
        <v>1</v>
      </c>
      <c r="BC133" s="5">
        <f t="shared" si="42"/>
        <v>0</v>
      </c>
      <c r="BD133">
        <f t="shared" si="43"/>
        <v>0</v>
      </c>
      <c r="BE133">
        <f t="shared" si="44"/>
        <v>0</v>
      </c>
    </row>
    <row r="134" spans="1:57" ht="12.75">
      <c r="A134" s="2">
        <v>44893.365052986112</v>
      </c>
      <c r="B134" s="3">
        <v>18</v>
      </c>
      <c r="C134" s="1" t="s">
        <v>260</v>
      </c>
      <c r="D134" s="7" t="s">
        <v>315</v>
      </c>
      <c r="E134" s="12" t="s">
        <v>115</v>
      </c>
      <c r="F134" s="1" t="s">
        <v>86</v>
      </c>
      <c r="G134" s="1">
        <v>18</v>
      </c>
      <c r="H134" s="1" t="s">
        <v>116</v>
      </c>
      <c r="I134" s="1" t="s">
        <v>61</v>
      </c>
      <c r="J134" s="1" t="s">
        <v>25</v>
      </c>
      <c r="K134" s="1" t="s">
        <v>62</v>
      </c>
      <c r="L134" s="1" t="s">
        <v>27</v>
      </c>
      <c r="M134" s="1" t="s">
        <v>28</v>
      </c>
      <c r="N134" s="1" t="s">
        <v>56</v>
      </c>
      <c r="O134" s="1" t="s">
        <v>30</v>
      </c>
      <c r="P134" s="1" t="s">
        <v>76</v>
      </c>
      <c r="Q134" s="1" t="s">
        <v>32</v>
      </c>
      <c r="R134" s="1">
        <v>100</v>
      </c>
      <c r="S134" s="1" t="s">
        <v>47</v>
      </c>
      <c r="T134" s="1" t="s">
        <v>9</v>
      </c>
      <c r="U134" s="1" t="s">
        <v>63</v>
      </c>
      <c r="V134" s="1" t="s">
        <v>11</v>
      </c>
      <c r="W134" s="1" t="s">
        <v>36</v>
      </c>
      <c r="X134" s="1" t="s">
        <v>13</v>
      </c>
      <c r="Y134" s="1" t="s">
        <v>38</v>
      </c>
      <c r="Z134" s="1" t="s">
        <v>39</v>
      </c>
      <c r="AA134" s="1" t="s">
        <v>16</v>
      </c>
      <c r="AB134" s="1" t="s">
        <v>17</v>
      </c>
      <c r="AC134" s="1" t="s">
        <v>18</v>
      </c>
      <c r="AD134" s="1">
        <v>160</v>
      </c>
      <c r="AE134" s="1" t="s">
        <v>19</v>
      </c>
      <c r="AF134" s="1" t="s">
        <v>41</v>
      </c>
      <c r="AW134">
        <f t="shared" si="36"/>
        <v>1</v>
      </c>
      <c r="AX134">
        <f t="shared" si="37"/>
        <v>1</v>
      </c>
      <c r="AY134">
        <f t="shared" si="38"/>
        <v>1</v>
      </c>
      <c r="AZ134">
        <f t="shared" si="39"/>
        <v>1</v>
      </c>
      <c r="BA134">
        <f t="shared" si="40"/>
        <v>1</v>
      </c>
      <c r="BB134">
        <f t="shared" si="41"/>
        <v>1</v>
      </c>
      <c r="BC134" s="5">
        <f t="shared" si="42"/>
        <v>0</v>
      </c>
      <c r="BD134">
        <f t="shared" si="43"/>
        <v>1</v>
      </c>
      <c r="BE134">
        <f t="shared" si="44"/>
        <v>1</v>
      </c>
    </row>
    <row r="135" spans="1:57" ht="12.75" hidden="1">
      <c r="A135" s="2">
        <v>44893.365218680556</v>
      </c>
      <c r="B135" s="3">
        <v>18</v>
      </c>
      <c r="C135" s="1" t="s">
        <v>261</v>
      </c>
      <c r="D135" s="7" t="s">
        <v>315</v>
      </c>
      <c r="E135" s="11">
        <v>10</v>
      </c>
      <c r="F135" s="1" t="s">
        <v>22</v>
      </c>
      <c r="G135" s="1">
        <v>14</v>
      </c>
      <c r="H135" s="1" t="s">
        <v>119</v>
      </c>
      <c r="I135" s="1" t="s">
        <v>61</v>
      </c>
      <c r="J135" s="1" t="s">
        <v>25</v>
      </c>
      <c r="K135" s="1" t="s">
        <v>62</v>
      </c>
      <c r="L135" s="1" t="s">
        <v>27</v>
      </c>
      <c r="M135" s="1" t="s">
        <v>28</v>
      </c>
      <c r="N135" s="1" t="s">
        <v>56</v>
      </c>
      <c r="O135" s="1" t="s">
        <v>30</v>
      </c>
      <c r="P135" s="1" t="s">
        <v>31</v>
      </c>
      <c r="Q135" s="1" t="s">
        <v>32</v>
      </c>
      <c r="R135" s="1">
        <v>100</v>
      </c>
      <c r="S135" s="1" t="s">
        <v>33</v>
      </c>
      <c r="T135" s="1" t="s">
        <v>9</v>
      </c>
      <c r="U135" s="1" t="s">
        <v>73</v>
      </c>
      <c r="V135" s="1" t="s">
        <v>58</v>
      </c>
      <c r="W135" s="1" t="s">
        <v>50</v>
      </c>
      <c r="X135" s="1" t="s">
        <v>83</v>
      </c>
      <c r="Y135" s="1" t="s">
        <v>99</v>
      </c>
      <c r="Z135" s="1" t="s">
        <v>39</v>
      </c>
      <c r="AA135" s="1" t="s">
        <v>71</v>
      </c>
      <c r="AB135" s="1" t="s">
        <v>17</v>
      </c>
      <c r="AC135" s="1" t="s">
        <v>18</v>
      </c>
      <c r="AD135" s="1">
        <v>140</v>
      </c>
      <c r="AE135" s="1" t="s">
        <v>19</v>
      </c>
      <c r="AF135" s="1" t="s">
        <v>41</v>
      </c>
      <c r="AW135">
        <f t="shared" si="36"/>
        <v>0</v>
      </c>
      <c r="AX135">
        <f t="shared" si="37"/>
        <v>0</v>
      </c>
      <c r="AY135">
        <f t="shared" si="38"/>
        <v>1</v>
      </c>
      <c r="AZ135">
        <f t="shared" si="39"/>
        <v>0</v>
      </c>
      <c r="BA135">
        <f t="shared" si="40"/>
        <v>1</v>
      </c>
      <c r="BB135">
        <f t="shared" si="41"/>
        <v>1</v>
      </c>
      <c r="BC135" s="5">
        <f t="shared" si="42"/>
        <v>0</v>
      </c>
      <c r="BD135">
        <f t="shared" si="43"/>
        <v>1</v>
      </c>
      <c r="BE135">
        <f t="shared" si="44"/>
        <v>1</v>
      </c>
    </row>
    <row r="136" spans="1:57" ht="12.75" hidden="1">
      <c r="A136" s="2">
        <v>44893.365238206017</v>
      </c>
      <c r="B136" s="3">
        <v>13</v>
      </c>
      <c r="C136" s="1" t="s">
        <v>262</v>
      </c>
      <c r="D136" s="7" t="s">
        <v>315</v>
      </c>
      <c r="E136" s="11">
        <v>11</v>
      </c>
      <c r="F136" s="1" t="s">
        <v>91</v>
      </c>
      <c r="G136" s="1">
        <v>12</v>
      </c>
      <c r="H136" s="1" t="s">
        <v>23</v>
      </c>
      <c r="I136" s="1" t="s">
        <v>95</v>
      </c>
      <c r="J136" s="1" t="s">
        <v>43</v>
      </c>
      <c r="K136" s="1" t="s">
        <v>62</v>
      </c>
      <c r="L136" s="1" t="s">
        <v>27</v>
      </c>
      <c r="M136" s="1" t="s">
        <v>137</v>
      </c>
      <c r="N136" s="1" t="s">
        <v>29</v>
      </c>
      <c r="O136" s="1" t="s">
        <v>30</v>
      </c>
      <c r="P136" s="1" t="s">
        <v>76</v>
      </c>
      <c r="Q136" s="1" t="s">
        <v>32</v>
      </c>
      <c r="R136" s="1">
        <v>625</v>
      </c>
      <c r="S136" s="1" t="s">
        <v>33</v>
      </c>
      <c r="T136" s="1" t="s">
        <v>9</v>
      </c>
      <c r="U136" s="1" t="s">
        <v>63</v>
      </c>
      <c r="V136" s="1" t="s">
        <v>11</v>
      </c>
      <c r="W136" s="1" t="s">
        <v>93</v>
      </c>
      <c r="X136" s="1" t="s">
        <v>13</v>
      </c>
      <c r="Y136" s="1" t="s">
        <v>38</v>
      </c>
      <c r="Z136" s="1" t="s">
        <v>39</v>
      </c>
      <c r="AA136" s="1" t="s">
        <v>16</v>
      </c>
      <c r="AB136" s="1" t="s">
        <v>126</v>
      </c>
      <c r="AC136" s="1" t="s">
        <v>18</v>
      </c>
      <c r="AD136" s="1">
        <v>160</v>
      </c>
      <c r="AE136" s="1" t="s">
        <v>19</v>
      </c>
      <c r="AF136" s="1" t="s">
        <v>41</v>
      </c>
      <c r="AW136">
        <f t="shared" si="36"/>
        <v>1</v>
      </c>
      <c r="AX136">
        <f t="shared" si="37"/>
        <v>1</v>
      </c>
      <c r="AY136">
        <f t="shared" si="38"/>
        <v>1</v>
      </c>
      <c r="AZ136">
        <f t="shared" si="39"/>
        <v>1</v>
      </c>
      <c r="BA136">
        <f t="shared" si="40"/>
        <v>0</v>
      </c>
      <c r="BB136">
        <f t="shared" si="41"/>
        <v>1</v>
      </c>
      <c r="BC136" s="5">
        <f t="shared" si="42"/>
        <v>0</v>
      </c>
      <c r="BD136">
        <f t="shared" si="43"/>
        <v>1</v>
      </c>
      <c r="BE136">
        <f t="shared" si="44"/>
        <v>1</v>
      </c>
    </row>
    <row r="137" spans="1:57" ht="12.75" hidden="1">
      <c r="A137" s="2">
        <v>44893.365255335651</v>
      </c>
      <c r="B137" s="3">
        <v>19</v>
      </c>
      <c r="C137" s="1" t="s">
        <v>263</v>
      </c>
      <c r="D137" s="7" t="s">
        <v>315</v>
      </c>
      <c r="E137" s="11">
        <v>14</v>
      </c>
      <c r="F137" s="1" t="s">
        <v>91</v>
      </c>
      <c r="G137" s="1">
        <v>8</v>
      </c>
      <c r="H137" s="1" t="s">
        <v>23</v>
      </c>
      <c r="I137" s="1" t="s">
        <v>61</v>
      </c>
      <c r="J137" s="1" t="s">
        <v>25</v>
      </c>
      <c r="K137" s="1" t="s">
        <v>62</v>
      </c>
      <c r="L137" s="1" t="s">
        <v>27</v>
      </c>
      <c r="M137" s="1" t="s">
        <v>28</v>
      </c>
      <c r="N137" s="1" t="s">
        <v>56</v>
      </c>
      <c r="O137" s="1" t="s">
        <v>30</v>
      </c>
      <c r="P137" s="1" t="s">
        <v>31</v>
      </c>
      <c r="Q137" s="1" t="s">
        <v>92</v>
      </c>
      <c r="R137" s="1">
        <v>625</v>
      </c>
      <c r="S137" s="1" t="s">
        <v>33</v>
      </c>
      <c r="T137" s="1" t="s">
        <v>9</v>
      </c>
      <c r="U137" s="1" t="s">
        <v>73</v>
      </c>
      <c r="V137" s="1" t="s">
        <v>11</v>
      </c>
      <c r="W137" s="1" t="s">
        <v>93</v>
      </c>
      <c r="X137" s="1" t="s">
        <v>13</v>
      </c>
      <c r="Y137" s="1" t="s">
        <v>38</v>
      </c>
      <c r="Z137" s="1" t="s">
        <v>39</v>
      </c>
      <c r="AA137" s="1" t="s">
        <v>16</v>
      </c>
      <c r="AB137" s="1" t="s">
        <v>17</v>
      </c>
      <c r="AC137" s="1" t="s">
        <v>18</v>
      </c>
      <c r="AD137" s="1">
        <v>160</v>
      </c>
      <c r="AE137" s="1" t="s">
        <v>19</v>
      </c>
      <c r="AF137" s="1" t="s">
        <v>41</v>
      </c>
      <c r="AW137">
        <f t="shared" si="36"/>
        <v>1</v>
      </c>
      <c r="AX137">
        <f t="shared" si="37"/>
        <v>1</v>
      </c>
      <c r="AY137">
        <f t="shared" si="38"/>
        <v>1</v>
      </c>
      <c r="AZ137">
        <f t="shared" si="39"/>
        <v>1</v>
      </c>
      <c r="BA137">
        <f t="shared" si="40"/>
        <v>1</v>
      </c>
      <c r="BB137">
        <f t="shared" si="41"/>
        <v>1</v>
      </c>
      <c r="BC137" s="5">
        <f t="shared" si="42"/>
        <v>0</v>
      </c>
      <c r="BD137">
        <f t="shared" si="43"/>
        <v>1</v>
      </c>
      <c r="BE137">
        <f t="shared" si="44"/>
        <v>1</v>
      </c>
    </row>
    <row r="138" spans="1:57" ht="12.75">
      <c r="A138" s="2">
        <v>44893.36539791667</v>
      </c>
      <c r="B138" s="3">
        <v>15</v>
      </c>
      <c r="C138" s="1" t="s">
        <v>264</v>
      </c>
      <c r="D138" s="7" t="s">
        <v>315</v>
      </c>
      <c r="E138" s="12" t="s">
        <v>146</v>
      </c>
      <c r="F138" s="1" t="s">
        <v>86</v>
      </c>
      <c r="G138" s="1">
        <v>12</v>
      </c>
      <c r="H138" s="1" t="s">
        <v>116</v>
      </c>
      <c r="I138" s="1" t="s">
        <v>54</v>
      </c>
      <c r="J138" s="1" t="s">
        <v>43</v>
      </c>
      <c r="K138" s="1" t="s">
        <v>62</v>
      </c>
      <c r="L138" s="1" t="s">
        <v>111</v>
      </c>
      <c r="M138" s="1" t="s">
        <v>28</v>
      </c>
      <c r="N138" s="1" t="s">
        <v>56</v>
      </c>
      <c r="O138" s="1" t="s">
        <v>46</v>
      </c>
      <c r="P138" s="1" t="s">
        <v>31</v>
      </c>
      <c r="Q138" s="1" t="s">
        <v>32</v>
      </c>
      <c r="R138" s="1">
        <v>100</v>
      </c>
      <c r="S138" s="1" t="s">
        <v>47</v>
      </c>
      <c r="T138" s="1" t="s">
        <v>9</v>
      </c>
      <c r="U138" s="1" t="s">
        <v>63</v>
      </c>
      <c r="V138" s="1" t="s">
        <v>11</v>
      </c>
      <c r="W138" s="1" t="s">
        <v>12</v>
      </c>
      <c r="X138" s="1" t="s">
        <v>13</v>
      </c>
      <c r="Y138" s="1" t="s">
        <v>38</v>
      </c>
      <c r="Z138" s="1" t="s">
        <v>39</v>
      </c>
      <c r="AA138" s="1" t="s">
        <v>16</v>
      </c>
      <c r="AB138" s="1" t="s">
        <v>17</v>
      </c>
      <c r="AC138" s="1" t="s">
        <v>18</v>
      </c>
      <c r="AD138" s="1">
        <v>180</v>
      </c>
      <c r="AE138" s="1" t="s">
        <v>19</v>
      </c>
      <c r="AF138" s="1" t="s">
        <v>41</v>
      </c>
      <c r="AW138">
        <f t="shared" si="36"/>
        <v>1</v>
      </c>
      <c r="AX138">
        <f t="shared" si="37"/>
        <v>1</v>
      </c>
      <c r="AY138">
        <f t="shared" si="38"/>
        <v>1</v>
      </c>
      <c r="AZ138">
        <f t="shared" si="39"/>
        <v>1</v>
      </c>
      <c r="BA138">
        <f t="shared" si="40"/>
        <v>1</v>
      </c>
      <c r="BB138">
        <f t="shared" si="41"/>
        <v>1</v>
      </c>
      <c r="BC138" s="5">
        <f t="shared" si="42"/>
        <v>0</v>
      </c>
      <c r="BD138">
        <f t="shared" si="43"/>
        <v>1</v>
      </c>
      <c r="BE138">
        <f t="shared" si="44"/>
        <v>1</v>
      </c>
    </row>
    <row r="139" spans="1:57" ht="12.75" hidden="1">
      <c r="A139" s="2">
        <v>44893.365566747685</v>
      </c>
      <c r="B139" s="3">
        <v>19</v>
      </c>
      <c r="C139" s="1" t="s">
        <v>265</v>
      </c>
      <c r="D139" s="7" t="s">
        <v>314</v>
      </c>
      <c r="E139" s="11">
        <v>17</v>
      </c>
      <c r="F139" s="1" t="s">
        <v>91</v>
      </c>
      <c r="G139" s="1">
        <v>12</v>
      </c>
      <c r="H139" s="1" t="s">
        <v>23</v>
      </c>
      <c r="I139" s="1" t="s">
        <v>54</v>
      </c>
      <c r="J139" s="1" t="s">
        <v>25</v>
      </c>
      <c r="K139" s="1" t="s">
        <v>62</v>
      </c>
      <c r="L139" s="1" t="s">
        <v>27</v>
      </c>
      <c r="M139" s="1" t="s">
        <v>28</v>
      </c>
      <c r="N139" s="1" t="s">
        <v>56</v>
      </c>
      <c r="O139" s="1" t="s">
        <v>30</v>
      </c>
      <c r="P139" s="1" t="s">
        <v>31</v>
      </c>
      <c r="Q139" s="1" t="s">
        <v>7</v>
      </c>
      <c r="R139" s="1">
        <v>100</v>
      </c>
      <c r="S139" s="1" t="s">
        <v>33</v>
      </c>
      <c r="T139" s="1" t="s">
        <v>9</v>
      </c>
      <c r="U139" s="1" t="s">
        <v>73</v>
      </c>
      <c r="V139" s="1" t="s">
        <v>11</v>
      </c>
      <c r="W139" s="1" t="s">
        <v>93</v>
      </c>
      <c r="X139" s="1" t="s">
        <v>13</v>
      </c>
      <c r="Y139" s="1" t="s">
        <v>38</v>
      </c>
      <c r="Z139" s="1" t="s">
        <v>39</v>
      </c>
      <c r="AA139" s="1" t="s">
        <v>16</v>
      </c>
      <c r="AB139" s="1" t="s">
        <v>17</v>
      </c>
      <c r="AC139" s="1" t="s">
        <v>18</v>
      </c>
      <c r="AD139" s="1">
        <v>160</v>
      </c>
      <c r="AE139" s="1" t="s">
        <v>19</v>
      </c>
      <c r="AF139" s="1" t="s">
        <v>41</v>
      </c>
      <c r="AW139">
        <f t="shared" si="36"/>
        <v>1</v>
      </c>
      <c r="AX139">
        <f t="shared" si="37"/>
        <v>1</v>
      </c>
      <c r="AY139">
        <f t="shared" si="38"/>
        <v>1</v>
      </c>
      <c r="AZ139">
        <f t="shared" si="39"/>
        <v>1</v>
      </c>
      <c r="BA139">
        <f t="shared" si="40"/>
        <v>1</v>
      </c>
      <c r="BB139">
        <f t="shared" si="41"/>
        <v>1</v>
      </c>
      <c r="BC139" s="5">
        <f t="shared" si="42"/>
        <v>0</v>
      </c>
      <c r="BD139">
        <f t="shared" si="43"/>
        <v>1</v>
      </c>
      <c r="BE139">
        <f t="shared" si="44"/>
        <v>1</v>
      </c>
    </row>
    <row r="140" spans="1:57" ht="12.75" hidden="1">
      <c r="A140" s="2">
        <v>44893.36593428241</v>
      </c>
      <c r="B140" s="3">
        <v>13</v>
      </c>
      <c r="C140" s="1" t="s">
        <v>266</v>
      </c>
      <c r="D140" s="7" t="s">
        <v>314</v>
      </c>
      <c r="E140" s="12" t="s">
        <v>115</v>
      </c>
      <c r="F140" s="1" t="s">
        <v>91</v>
      </c>
      <c r="G140" s="1">
        <v>6</v>
      </c>
      <c r="H140" s="1" t="s">
        <v>60</v>
      </c>
      <c r="I140" s="1" t="s">
        <v>61</v>
      </c>
      <c r="J140" s="1" t="s">
        <v>55</v>
      </c>
      <c r="K140" s="1" t="s">
        <v>62</v>
      </c>
      <c r="L140" s="1" t="s">
        <v>27</v>
      </c>
      <c r="M140" s="1" t="s">
        <v>28</v>
      </c>
      <c r="N140" s="1" t="s">
        <v>56</v>
      </c>
      <c r="O140" s="1" t="s">
        <v>57</v>
      </c>
      <c r="P140" s="1" t="s">
        <v>31</v>
      </c>
      <c r="Q140" s="1" t="s">
        <v>77</v>
      </c>
      <c r="R140" s="1">
        <v>625</v>
      </c>
      <c r="S140" s="1" t="s">
        <v>106</v>
      </c>
      <c r="T140" s="1" t="s">
        <v>267</v>
      </c>
      <c r="U140" s="1" t="s">
        <v>63</v>
      </c>
      <c r="V140" s="1" t="s">
        <v>107</v>
      </c>
      <c r="W140" s="1" t="s">
        <v>93</v>
      </c>
      <c r="X140" s="1" t="s">
        <v>13</v>
      </c>
      <c r="Y140" s="1" t="s">
        <v>84</v>
      </c>
      <c r="Z140" s="1" t="s">
        <v>39</v>
      </c>
      <c r="AA140" s="1" t="s">
        <v>87</v>
      </c>
      <c r="AB140" s="1" t="s">
        <v>17</v>
      </c>
      <c r="AC140" s="1" t="s">
        <v>18</v>
      </c>
      <c r="AD140" s="1">
        <v>160</v>
      </c>
      <c r="AE140" s="1" t="s">
        <v>19</v>
      </c>
      <c r="AF140" s="1" t="s">
        <v>41</v>
      </c>
      <c r="AW140">
        <f t="shared" si="36"/>
        <v>1</v>
      </c>
      <c r="AX140">
        <f t="shared" si="37"/>
        <v>0</v>
      </c>
      <c r="AY140">
        <f t="shared" si="38"/>
        <v>1</v>
      </c>
      <c r="AZ140">
        <f t="shared" si="39"/>
        <v>0</v>
      </c>
      <c r="BA140">
        <f t="shared" si="40"/>
        <v>1</v>
      </c>
      <c r="BB140">
        <f t="shared" si="41"/>
        <v>1</v>
      </c>
      <c r="BC140" s="5">
        <f t="shared" si="42"/>
        <v>0</v>
      </c>
      <c r="BD140">
        <f t="shared" si="43"/>
        <v>1</v>
      </c>
      <c r="BE140">
        <f t="shared" si="44"/>
        <v>1</v>
      </c>
    </row>
    <row r="141" spans="1:57" ht="12.75" hidden="1">
      <c r="A141" s="2">
        <v>44893.366085821763</v>
      </c>
      <c r="B141" s="3">
        <v>19</v>
      </c>
      <c r="C141" s="1" t="s">
        <v>268</v>
      </c>
      <c r="D141" s="7" t="s">
        <v>314</v>
      </c>
      <c r="E141" s="12" t="s">
        <v>109</v>
      </c>
      <c r="F141" s="1" t="s">
        <v>22</v>
      </c>
      <c r="G141" s="1">
        <v>5</v>
      </c>
      <c r="H141" s="1" t="s">
        <v>23</v>
      </c>
      <c r="I141" s="1" t="s">
        <v>61</v>
      </c>
      <c r="J141" s="1" t="s">
        <v>25</v>
      </c>
      <c r="K141" s="1" t="s">
        <v>62</v>
      </c>
      <c r="L141" s="1" t="s">
        <v>27</v>
      </c>
      <c r="M141" s="1" t="s">
        <v>28</v>
      </c>
      <c r="N141" s="1" t="s">
        <v>56</v>
      </c>
      <c r="O141" s="1" t="s">
        <v>30</v>
      </c>
      <c r="P141" s="1" t="s">
        <v>31</v>
      </c>
      <c r="Q141" s="1" t="s">
        <v>92</v>
      </c>
      <c r="R141" s="1">
        <v>625</v>
      </c>
      <c r="S141" s="1" t="s">
        <v>33</v>
      </c>
      <c r="T141" s="1" t="s">
        <v>9</v>
      </c>
      <c r="U141" s="1" t="s">
        <v>73</v>
      </c>
      <c r="V141" s="1" t="s">
        <v>11</v>
      </c>
      <c r="W141" s="1" t="s">
        <v>93</v>
      </c>
      <c r="X141" s="1" t="s">
        <v>13</v>
      </c>
      <c r="Y141" s="1" t="s">
        <v>38</v>
      </c>
      <c r="Z141" s="1" t="s">
        <v>39</v>
      </c>
      <c r="AA141" s="1" t="s">
        <v>16</v>
      </c>
      <c r="AB141" s="1" t="s">
        <v>17</v>
      </c>
      <c r="AC141" s="1" t="s">
        <v>18</v>
      </c>
      <c r="AD141" s="1">
        <v>160</v>
      </c>
      <c r="AE141" s="1" t="s">
        <v>19</v>
      </c>
      <c r="AF141" s="1" t="s">
        <v>41</v>
      </c>
      <c r="AW141">
        <f t="shared" si="36"/>
        <v>1</v>
      </c>
      <c r="AX141">
        <f t="shared" si="37"/>
        <v>1</v>
      </c>
      <c r="AY141">
        <f t="shared" si="38"/>
        <v>1</v>
      </c>
      <c r="AZ141">
        <f t="shared" si="39"/>
        <v>1</v>
      </c>
      <c r="BA141">
        <f t="shared" si="40"/>
        <v>1</v>
      </c>
      <c r="BB141">
        <f t="shared" si="41"/>
        <v>1</v>
      </c>
      <c r="BC141" s="5">
        <f t="shared" si="42"/>
        <v>0</v>
      </c>
      <c r="BD141">
        <f t="shared" si="43"/>
        <v>1</v>
      </c>
      <c r="BE141">
        <f t="shared" si="44"/>
        <v>1</v>
      </c>
    </row>
    <row r="142" spans="1:57" ht="12.75">
      <c r="A142" s="2">
        <v>44893.366213796297</v>
      </c>
      <c r="B142" s="3">
        <v>17</v>
      </c>
      <c r="C142" s="1" t="s">
        <v>269</v>
      </c>
      <c r="D142" s="7" t="s">
        <v>315</v>
      </c>
      <c r="E142" s="11">
        <v>15</v>
      </c>
      <c r="F142" s="1" t="s">
        <v>86</v>
      </c>
      <c r="G142" s="1">
        <v>0</v>
      </c>
      <c r="H142" s="1" t="s">
        <v>116</v>
      </c>
      <c r="I142" s="1" t="s">
        <v>61</v>
      </c>
      <c r="J142" s="1" t="s">
        <v>43</v>
      </c>
      <c r="K142" s="1" t="s">
        <v>62</v>
      </c>
      <c r="L142" s="1" t="s">
        <v>111</v>
      </c>
      <c r="M142" s="1" t="s">
        <v>28</v>
      </c>
      <c r="N142" s="1" t="s">
        <v>56</v>
      </c>
      <c r="O142" s="1" t="s">
        <v>30</v>
      </c>
      <c r="P142" s="1" t="s">
        <v>31</v>
      </c>
      <c r="Q142" s="1" t="s">
        <v>32</v>
      </c>
      <c r="R142" s="1">
        <v>100</v>
      </c>
      <c r="S142" s="1" t="s">
        <v>33</v>
      </c>
      <c r="T142" s="1" t="s">
        <v>9</v>
      </c>
      <c r="U142" s="1" t="s">
        <v>63</v>
      </c>
      <c r="V142" s="1" t="s">
        <v>11</v>
      </c>
      <c r="W142" s="1" t="s">
        <v>93</v>
      </c>
      <c r="X142" s="1" t="s">
        <v>13</v>
      </c>
      <c r="Y142" s="1" t="s">
        <v>38</v>
      </c>
      <c r="Z142" s="1" t="s">
        <v>39</v>
      </c>
      <c r="AA142" s="1" t="s">
        <v>16</v>
      </c>
      <c r="AB142" s="1" t="s">
        <v>100</v>
      </c>
      <c r="AC142" s="1" t="s">
        <v>18</v>
      </c>
      <c r="AD142" s="1">
        <v>160</v>
      </c>
      <c r="AE142" s="1" t="s">
        <v>19</v>
      </c>
      <c r="AF142" s="1" t="s">
        <v>41</v>
      </c>
      <c r="AW142">
        <f t="shared" si="36"/>
        <v>1</v>
      </c>
      <c r="AX142">
        <f t="shared" si="37"/>
        <v>1</v>
      </c>
      <c r="AY142">
        <f t="shared" si="38"/>
        <v>1</v>
      </c>
      <c r="AZ142">
        <f t="shared" si="39"/>
        <v>1</v>
      </c>
      <c r="BA142">
        <f t="shared" si="40"/>
        <v>0</v>
      </c>
      <c r="BB142">
        <f t="shared" si="41"/>
        <v>1</v>
      </c>
      <c r="BC142" s="5">
        <f t="shared" si="42"/>
        <v>0</v>
      </c>
      <c r="BD142">
        <f t="shared" si="43"/>
        <v>1</v>
      </c>
      <c r="BE142">
        <f t="shared" si="44"/>
        <v>1</v>
      </c>
    </row>
    <row r="143" spans="1:57" ht="12.75" hidden="1">
      <c r="A143" s="2">
        <v>44893.366214884256</v>
      </c>
      <c r="B143" s="3">
        <v>13</v>
      </c>
      <c r="C143" s="1" t="s">
        <v>270</v>
      </c>
      <c r="D143" s="7" t="s">
        <v>315</v>
      </c>
      <c r="E143" s="11">
        <v>15</v>
      </c>
      <c r="F143" s="1" t="s">
        <v>22</v>
      </c>
      <c r="G143" s="1">
        <v>10</v>
      </c>
      <c r="H143" s="1" t="s">
        <v>23</v>
      </c>
      <c r="I143" s="1" t="s">
        <v>24</v>
      </c>
      <c r="J143" s="1" t="s">
        <v>43</v>
      </c>
      <c r="K143" s="1" t="s">
        <v>26</v>
      </c>
      <c r="L143" s="1" t="s">
        <v>27</v>
      </c>
      <c r="M143" s="1" t="s">
        <v>28</v>
      </c>
      <c r="N143" s="1" t="s">
        <v>131</v>
      </c>
      <c r="O143" s="1" t="s">
        <v>96</v>
      </c>
      <c r="P143" s="1" t="s">
        <v>31</v>
      </c>
      <c r="Q143" s="1" t="s">
        <v>32</v>
      </c>
      <c r="R143" s="1">
        <v>100</v>
      </c>
      <c r="S143" s="1" t="s">
        <v>33</v>
      </c>
      <c r="T143" s="1" t="s">
        <v>9</v>
      </c>
      <c r="U143" s="1" t="s">
        <v>34</v>
      </c>
      <c r="V143" s="1" t="s">
        <v>58</v>
      </c>
      <c r="W143" s="1" t="s">
        <v>36</v>
      </c>
      <c r="X143" s="1" t="s">
        <v>83</v>
      </c>
      <c r="Y143" s="1" t="s">
        <v>14</v>
      </c>
      <c r="Z143" s="1" t="s">
        <v>39</v>
      </c>
      <c r="AA143" s="1" t="s">
        <v>16</v>
      </c>
      <c r="AB143" s="1" t="s">
        <v>17</v>
      </c>
      <c r="AC143" s="1" t="s">
        <v>18</v>
      </c>
      <c r="AD143" s="1">
        <v>160</v>
      </c>
      <c r="AE143" s="1" t="s">
        <v>19</v>
      </c>
      <c r="AF143" s="1" t="s">
        <v>20</v>
      </c>
      <c r="AW143">
        <f t="shared" si="36"/>
        <v>0</v>
      </c>
      <c r="AX143">
        <f t="shared" si="37"/>
        <v>0</v>
      </c>
      <c r="AY143">
        <f t="shared" si="38"/>
        <v>1</v>
      </c>
      <c r="AZ143">
        <f t="shared" si="39"/>
        <v>1</v>
      </c>
      <c r="BA143">
        <f t="shared" si="40"/>
        <v>1</v>
      </c>
      <c r="BB143">
        <f t="shared" si="41"/>
        <v>1</v>
      </c>
      <c r="BC143" s="5">
        <f t="shared" si="42"/>
        <v>0</v>
      </c>
      <c r="BD143">
        <f t="shared" si="43"/>
        <v>1</v>
      </c>
      <c r="BE143">
        <f t="shared" si="44"/>
        <v>0</v>
      </c>
    </row>
    <row r="144" spans="1:57" ht="12.75" hidden="1">
      <c r="A144" s="2">
        <v>44893.366364606482</v>
      </c>
      <c r="B144" s="3">
        <v>16</v>
      </c>
      <c r="C144" s="1" t="s">
        <v>271</v>
      </c>
      <c r="D144" s="7" t="s">
        <v>315</v>
      </c>
      <c r="E144" s="11">
        <v>25</v>
      </c>
      <c r="F144" s="1" t="s">
        <v>53</v>
      </c>
      <c r="G144" s="1">
        <v>10</v>
      </c>
      <c r="H144" s="1" t="s">
        <v>23</v>
      </c>
      <c r="I144" s="1" t="s">
        <v>61</v>
      </c>
      <c r="J144" s="1" t="s">
        <v>25</v>
      </c>
      <c r="K144" s="1" t="s">
        <v>62</v>
      </c>
      <c r="L144" s="1" t="s">
        <v>27</v>
      </c>
      <c r="M144" s="1" t="s">
        <v>28</v>
      </c>
      <c r="N144" s="1" t="s">
        <v>56</v>
      </c>
      <c r="O144" s="1" t="s">
        <v>30</v>
      </c>
      <c r="P144" s="1" t="s">
        <v>31</v>
      </c>
      <c r="Q144" s="1" t="s">
        <v>32</v>
      </c>
      <c r="R144" s="1">
        <v>625</v>
      </c>
      <c r="S144" s="1" t="s">
        <v>33</v>
      </c>
      <c r="T144" s="1" t="s">
        <v>9</v>
      </c>
      <c r="U144" s="1" t="s">
        <v>73</v>
      </c>
      <c r="V144" s="1" t="s">
        <v>58</v>
      </c>
      <c r="W144" s="1" t="s">
        <v>93</v>
      </c>
      <c r="X144" s="1" t="s">
        <v>13</v>
      </c>
      <c r="Y144" s="1" t="s">
        <v>38</v>
      </c>
      <c r="Z144" s="1" t="s">
        <v>39</v>
      </c>
      <c r="AA144" s="1" t="s">
        <v>272</v>
      </c>
      <c r="AB144" s="1" t="s">
        <v>17</v>
      </c>
      <c r="AC144" s="1" t="s">
        <v>18</v>
      </c>
      <c r="AD144" s="1">
        <v>180</v>
      </c>
      <c r="AE144" s="1" t="s">
        <v>51</v>
      </c>
      <c r="AF144" s="1" t="s">
        <v>81</v>
      </c>
      <c r="AW144">
        <f t="shared" si="36"/>
        <v>1</v>
      </c>
      <c r="AX144">
        <f t="shared" si="37"/>
        <v>1</v>
      </c>
      <c r="AY144">
        <f t="shared" si="38"/>
        <v>1</v>
      </c>
      <c r="AZ144">
        <f t="shared" si="39"/>
        <v>0</v>
      </c>
      <c r="BA144">
        <f t="shared" si="40"/>
        <v>1</v>
      </c>
      <c r="BB144">
        <f t="shared" si="41"/>
        <v>1</v>
      </c>
      <c r="BC144" s="5">
        <f t="shared" si="42"/>
        <v>0</v>
      </c>
      <c r="BD144">
        <f t="shared" si="43"/>
        <v>0</v>
      </c>
      <c r="BE144">
        <f t="shared" si="44"/>
        <v>0</v>
      </c>
    </row>
    <row r="145" spans="1:57" ht="12.75">
      <c r="A145" s="2">
        <v>44893.366377233797</v>
      </c>
      <c r="B145" s="3">
        <v>15</v>
      </c>
      <c r="C145" s="1" t="s">
        <v>273</v>
      </c>
      <c r="D145" s="7" t="s">
        <v>315</v>
      </c>
      <c r="E145" s="11">
        <v>16</v>
      </c>
      <c r="F145" s="1" t="s">
        <v>86</v>
      </c>
      <c r="G145" s="1">
        <v>10</v>
      </c>
      <c r="H145" s="1" t="s">
        <v>116</v>
      </c>
      <c r="I145" s="1" t="s">
        <v>54</v>
      </c>
      <c r="J145" s="1" t="s">
        <v>43</v>
      </c>
      <c r="K145" s="1" t="s">
        <v>62</v>
      </c>
      <c r="L145" s="1" t="s">
        <v>111</v>
      </c>
      <c r="M145" s="1" t="s">
        <v>28</v>
      </c>
      <c r="N145" s="1" t="s">
        <v>56</v>
      </c>
      <c r="O145" s="1" t="s">
        <v>46</v>
      </c>
      <c r="P145" s="1" t="s">
        <v>31</v>
      </c>
      <c r="Q145" s="1" t="s">
        <v>32</v>
      </c>
      <c r="R145" s="1">
        <v>100</v>
      </c>
      <c r="S145" s="1" t="s">
        <v>47</v>
      </c>
      <c r="T145" s="1" t="s">
        <v>9</v>
      </c>
      <c r="U145" s="1" t="s">
        <v>73</v>
      </c>
      <c r="V145" s="1" t="s">
        <v>11</v>
      </c>
      <c r="W145" s="1" t="s">
        <v>12</v>
      </c>
      <c r="X145" s="1" t="s">
        <v>13</v>
      </c>
      <c r="Y145" s="1" t="s">
        <v>38</v>
      </c>
      <c r="Z145" s="1" t="s">
        <v>39</v>
      </c>
      <c r="AA145" s="1" t="s">
        <v>16</v>
      </c>
      <c r="AB145" s="1" t="s">
        <v>17</v>
      </c>
      <c r="AC145" s="1" t="s">
        <v>18</v>
      </c>
      <c r="AD145" s="1">
        <v>180</v>
      </c>
      <c r="AE145" s="1" t="s">
        <v>19</v>
      </c>
      <c r="AF145" s="1" t="s">
        <v>81</v>
      </c>
      <c r="AW145">
        <f t="shared" si="36"/>
        <v>1</v>
      </c>
      <c r="AX145">
        <f t="shared" si="37"/>
        <v>1</v>
      </c>
      <c r="AY145">
        <f t="shared" si="38"/>
        <v>1</v>
      </c>
      <c r="AZ145">
        <f t="shared" si="39"/>
        <v>1</v>
      </c>
      <c r="BA145">
        <f t="shared" si="40"/>
        <v>1</v>
      </c>
      <c r="BB145">
        <f t="shared" si="41"/>
        <v>1</v>
      </c>
      <c r="BC145" s="5">
        <f t="shared" si="42"/>
        <v>0</v>
      </c>
      <c r="BD145">
        <f t="shared" si="43"/>
        <v>1</v>
      </c>
      <c r="BE145">
        <f t="shared" si="44"/>
        <v>0</v>
      </c>
    </row>
    <row r="146" spans="1:57" ht="12.75">
      <c r="A146" s="2">
        <v>44893.366518483796</v>
      </c>
      <c r="B146" s="3">
        <v>16</v>
      </c>
      <c r="C146" s="1" t="s">
        <v>274</v>
      </c>
      <c r="D146" s="7" t="s">
        <v>315</v>
      </c>
      <c r="E146" s="12" t="s">
        <v>109</v>
      </c>
      <c r="F146" s="1" t="s">
        <v>86</v>
      </c>
      <c r="G146" s="1">
        <v>15.5</v>
      </c>
      <c r="H146" s="1" t="s">
        <v>116</v>
      </c>
      <c r="I146" s="1" t="s">
        <v>61</v>
      </c>
      <c r="J146" s="1" t="s">
        <v>43</v>
      </c>
      <c r="K146" s="1" t="s">
        <v>62</v>
      </c>
      <c r="L146" s="1" t="s">
        <v>27</v>
      </c>
      <c r="M146" s="1" t="s">
        <v>28</v>
      </c>
      <c r="N146" s="1" t="s">
        <v>56</v>
      </c>
      <c r="O146" s="1" t="s">
        <v>46</v>
      </c>
      <c r="P146" s="1" t="s">
        <v>31</v>
      </c>
      <c r="Q146" s="1" t="s">
        <v>32</v>
      </c>
      <c r="R146" s="1">
        <v>100</v>
      </c>
      <c r="S146" s="1" t="s">
        <v>47</v>
      </c>
      <c r="T146" s="1" t="s">
        <v>9</v>
      </c>
      <c r="U146" s="1" t="s">
        <v>63</v>
      </c>
      <c r="V146" s="1" t="s">
        <v>11</v>
      </c>
      <c r="W146" s="1" t="s">
        <v>12</v>
      </c>
      <c r="X146" s="1" t="s">
        <v>13</v>
      </c>
      <c r="Y146" s="1" t="s">
        <v>38</v>
      </c>
      <c r="Z146" s="1" t="s">
        <v>15</v>
      </c>
      <c r="AA146" s="1" t="s">
        <v>16</v>
      </c>
      <c r="AB146" s="1" t="s">
        <v>17</v>
      </c>
      <c r="AC146" s="1" t="s">
        <v>18</v>
      </c>
      <c r="AD146" s="1">
        <v>160</v>
      </c>
      <c r="AE146" s="1" t="s">
        <v>19</v>
      </c>
      <c r="AF146" s="1" t="s">
        <v>20</v>
      </c>
      <c r="AW146">
        <f t="shared" si="36"/>
        <v>1</v>
      </c>
      <c r="AX146">
        <f t="shared" si="37"/>
        <v>1</v>
      </c>
      <c r="AY146">
        <f t="shared" si="38"/>
        <v>0</v>
      </c>
      <c r="AZ146">
        <f t="shared" si="39"/>
        <v>1</v>
      </c>
      <c r="BA146">
        <f t="shared" si="40"/>
        <v>1</v>
      </c>
      <c r="BB146">
        <f t="shared" si="41"/>
        <v>1</v>
      </c>
      <c r="BC146" s="5">
        <f t="shared" si="42"/>
        <v>0</v>
      </c>
      <c r="BD146">
        <f t="shared" si="43"/>
        <v>1</v>
      </c>
      <c r="BE146">
        <f t="shared" si="44"/>
        <v>0</v>
      </c>
    </row>
    <row r="147" spans="1:57" ht="12.75">
      <c r="A147" s="2">
        <v>44893.366538796297</v>
      </c>
      <c r="B147" s="3">
        <v>17</v>
      </c>
      <c r="C147" s="1" t="s">
        <v>275</v>
      </c>
      <c r="D147" s="7" t="s">
        <v>315</v>
      </c>
      <c r="E147" s="12" t="s">
        <v>102</v>
      </c>
      <c r="F147" s="1" t="s">
        <v>86</v>
      </c>
      <c r="G147" s="1">
        <v>10</v>
      </c>
      <c r="H147" s="1" t="s">
        <v>116</v>
      </c>
      <c r="I147" s="1" t="s">
        <v>61</v>
      </c>
      <c r="J147" s="1" t="s">
        <v>25</v>
      </c>
      <c r="K147" s="1" t="s">
        <v>62</v>
      </c>
      <c r="L147" s="1" t="s">
        <v>27</v>
      </c>
      <c r="M147" s="1" t="s">
        <v>28</v>
      </c>
      <c r="N147" s="1" t="s">
        <v>56</v>
      </c>
      <c r="O147" s="1" t="s">
        <v>46</v>
      </c>
      <c r="P147" s="1" t="s">
        <v>147</v>
      </c>
      <c r="Q147" s="1" t="s">
        <v>32</v>
      </c>
      <c r="R147" s="1">
        <v>100</v>
      </c>
      <c r="S147" s="1" t="s">
        <v>47</v>
      </c>
      <c r="T147" s="1" t="s">
        <v>9</v>
      </c>
      <c r="U147" s="1" t="s">
        <v>73</v>
      </c>
      <c r="V147" s="1" t="s">
        <v>11</v>
      </c>
      <c r="W147" s="1" t="s">
        <v>12</v>
      </c>
      <c r="X147" s="1" t="s">
        <v>13</v>
      </c>
      <c r="Y147" s="1" t="s">
        <v>38</v>
      </c>
      <c r="Z147" s="1" t="s">
        <v>15</v>
      </c>
      <c r="AA147" s="1" t="s">
        <v>16</v>
      </c>
      <c r="AB147" s="1" t="s">
        <v>17</v>
      </c>
      <c r="AC147" s="1" t="s">
        <v>18</v>
      </c>
      <c r="AD147" s="1">
        <v>180</v>
      </c>
      <c r="AE147" s="1" t="s">
        <v>19</v>
      </c>
      <c r="AF147" s="1" t="s">
        <v>41</v>
      </c>
      <c r="AW147">
        <f t="shared" si="36"/>
        <v>1</v>
      </c>
      <c r="AX147">
        <f t="shared" si="37"/>
        <v>1</v>
      </c>
      <c r="AY147">
        <f t="shared" si="38"/>
        <v>0</v>
      </c>
      <c r="AZ147">
        <f t="shared" si="39"/>
        <v>1</v>
      </c>
      <c r="BA147">
        <f t="shared" si="40"/>
        <v>1</v>
      </c>
      <c r="BB147">
        <f t="shared" si="41"/>
        <v>1</v>
      </c>
      <c r="BC147" s="5">
        <f t="shared" si="42"/>
        <v>0</v>
      </c>
      <c r="BD147">
        <f t="shared" si="43"/>
        <v>1</v>
      </c>
      <c r="BE147">
        <f t="shared" si="44"/>
        <v>1</v>
      </c>
    </row>
    <row r="148" spans="1:57" ht="12.75" hidden="1">
      <c r="A148" s="2">
        <v>44893.366820243056</v>
      </c>
      <c r="B148" s="3">
        <v>11</v>
      </c>
      <c r="C148" s="1" t="s">
        <v>276</v>
      </c>
      <c r="D148" s="7" t="s">
        <v>315</v>
      </c>
      <c r="E148" s="11">
        <v>34</v>
      </c>
      <c r="F148" s="1" t="s">
        <v>53</v>
      </c>
      <c r="G148" s="1">
        <v>11</v>
      </c>
      <c r="H148" s="1" t="s">
        <v>65</v>
      </c>
      <c r="I148" s="1" t="s">
        <v>61</v>
      </c>
      <c r="J148" s="1" t="s">
        <v>121</v>
      </c>
      <c r="K148" s="1" t="s">
        <v>62</v>
      </c>
      <c r="L148" s="1" t="s">
        <v>27</v>
      </c>
      <c r="M148" s="1" t="s">
        <v>28</v>
      </c>
      <c r="N148" s="1" t="s">
        <v>29</v>
      </c>
      <c r="O148" s="1" t="s">
        <v>30</v>
      </c>
      <c r="P148" s="1" t="s">
        <v>31</v>
      </c>
      <c r="Q148" s="1" t="s">
        <v>92</v>
      </c>
      <c r="R148" s="1">
        <v>375</v>
      </c>
      <c r="S148" s="1" t="s">
        <v>33</v>
      </c>
      <c r="T148" s="1" t="s">
        <v>155</v>
      </c>
      <c r="U148" s="1" t="s">
        <v>34</v>
      </c>
      <c r="V148" s="1" t="s">
        <v>11</v>
      </c>
      <c r="W148" s="1" t="s">
        <v>36</v>
      </c>
      <c r="X148" s="1" t="s">
        <v>13</v>
      </c>
      <c r="Y148" s="1" t="s">
        <v>14</v>
      </c>
      <c r="Z148" s="1" t="s">
        <v>39</v>
      </c>
      <c r="AA148" s="1" t="s">
        <v>71</v>
      </c>
      <c r="AB148" s="1" t="s">
        <v>17</v>
      </c>
      <c r="AC148" s="1" t="s">
        <v>88</v>
      </c>
      <c r="AD148" s="1">
        <v>140</v>
      </c>
      <c r="AE148" s="1" t="s">
        <v>19</v>
      </c>
      <c r="AF148" s="1" t="s">
        <v>140</v>
      </c>
      <c r="AW148">
        <f t="shared" si="36"/>
        <v>1</v>
      </c>
      <c r="AX148">
        <f t="shared" si="37"/>
        <v>0</v>
      </c>
      <c r="AY148">
        <f t="shared" si="38"/>
        <v>1</v>
      </c>
      <c r="AZ148">
        <f t="shared" si="39"/>
        <v>0</v>
      </c>
      <c r="BA148">
        <f t="shared" si="40"/>
        <v>1</v>
      </c>
      <c r="BB148">
        <f t="shared" si="41"/>
        <v>0</v>
      </c>
      <c r="BC148" s="5">
        <f t="shared" si="42"/>
        <v>0</v>
      </c>
      <c r="BD148">
        <f t="shared" si="43"/>
        <v>1</v>
      </c>
      <c r="BE148">
        <f t="shared" si="44"/>
        <v>0</v>
      </c>
    </row>
    <row r="149" spans="1:57" ht="12.75">
      <c r="A149" s="2">
        <v>44893.366856307868</v>
      </c>
      <c r="B149" s="3">
        <v>12</v>
      </c>
      <c r="C149" s="1" t="s">
        <v>277</v>
      </c>
      <c r="D149" s="7" t="s">
        <v>315</v>
      </c>
      <c r="E149" s="12" t="s">
        <v>166</v>
      </c>
      <c r="F149" s="1" t="s">
        <v>86</v>
      </c>
      <c r="G149" s="1">
        <v>11</v>
      </c>
      <c r="H149" s="1" t="s">
        <v>116</v>
      </c>
      <c r="I149" s="1" t="s">
        <v>61</v>
      </c>
      <c r="J149" s="1" t="s">
        <v>25</v>
      </c>
      <c r="K149" s="1" t="s">
        <v>26</v>
      </c>
      <c r="L149" s="1" t="s">
        <v>27</v>
      </c>
      <c r="M149" s="1" t="s">
        <v>28</v>
      </c>
      <c r="N149" s="1" t="s">
        <v>29</v>
      </c>
      <c r="O149" s="1" t="s">
        <v>46</v>
      </c>
      <c r="P149" s="1" t="s">
        <v>31</v>
      </c>
      <c r="Q149" s="1" t="s">
        <v>32</v>
      </c>
      <c r="R149" s="1">
        <v>100</v>
      </c>
      <c r="S149" s="1" t="s">
        <v>47</v>
      </c>
      <c r="T149" s="1" t="s">
        <v>267</v>
      </c>
      <c r="U149" s="1" t="s">
        <v>63</v>
      </c>
      <c r="V149" s="1" t="s">
        <v>11</v>
      </c>
      <c r="W149" s="1" t="s">
        <v>93</v>
      </c>
      <c r="X149" s="1" t="s">
        <v>13</v>
      </c>
      <c r="Y149" s="1" t="s">
        <v>38</v>
      </c>
      <c r="Z149" s="1" t="s">
        <v>39</v>
      </c>
      <c r="AA149" s="1" t="s">
        <v>87</v>
      </c>
      <c r="AB149" s="1" t="s">
        <v>17</v>
      </c>
      <c r="AC149" s="1" t="s">
        <v>18</v>
      </c>
      <c r="AD149" s="1">
        <v>180</v>
      </c>
      <c r="AE149" s="1" t="s">
        <v>127</v>
      </c>
      <c r="AF149" s="1" t="s">
        <v>20</v>
      </c>
      <c r="AW149">
        <f t="shared" si="36"/>
        <v>1</v>
      </c>
      <c r="AX149">
        <f t="shared" si="37"/>
        <v>1</v>
      </c>
      <c r="AY149">
        <f t="shared" si="38"/>
        <v>1</v>
      </c>
      <c r="AZ149">
        <f t="shared" si="39"/>
        <v>0</v>
      </c>
      <c r="BA149">
        <f t="shared" si="40"/>
        <v>1</v>
      </c>
      <c r="BB149">
        <f t="shared" si="41"/>
        <v>1</v>
      </c>
      <c r="BC149" s="5">
        <f t="shared" si="42"/>
        <v>0</v>
      </c>
      <c r="BD149">
        <f t="shared" si="43"/>
        <v>0</v>
      </c>
      <c r="BE149">
        <f t="shared" si="44"/>
        <v>0</v>
      </c>
    </row>
    <row r="150" spans="1:57" ht="12.75" hidden="1">
      <c r="A150" s="2">
        <v>44893.367010497685</v>
      </c>
      <c r="B150" s="3">
        <v>17</v>
      </c>
      <c r="C150" s="1" t="s">
        <v>278</v>
      </c>
      <c r="D150" s="7" t="s">
        <v>315</v>
      </c>
      <c r="E150" s="11">
        <v>22</v>
      </c>
      <c r="F150" s="1" t="s">
        <v>22</v>
      </c>
      <c r="G150" s="1">
        <v>4</v>
      </c>
      <c r="H150" s="1" t="s">
        <v>119</v>
      </c>
      <c r="I150" s="1" t="s">
        <v>61</v>
      </c>
      <c r="J150" s="1" t="s">
        <v>25</v>
      </c>
      <c r="K150" s="1" t="s">
        <v>62</v>
      </c>
      <c r="L150" s="1" t="s">
        <v>27</v>
      </c>
      <c r="M150" s="1" t="s">
        <v>28</v>
      </c>
      <c r="N150" s="1" t="s">
        <v>131</v>
      </c>
      <c r="O150" s="1" t="s">
        <v>30</v>
      </c>
      <c r="P150" s="1" t="s">
        <v>31</v>
      </c>
      <c r="Q150" s="1" t="s">
        <v>32</v>
      </c>
      <c r="R150" s="1">
        <v>625</v>
      </c>
      <c r="S150" s="1" t="s">
        <v>33</v>
      </c>
      <c r="T150" s="1" t="s">
        <v>9</v>
      </c>
      <c r="U150" s="1" t="s">
        <v>73</v>
      </c>
      <c r="V150" s="1" t="s">
        <v>11</v>
      </c>
      <c r="W150" s="1" t="s">
        <v>93</v>
      </c>
      <c r="X150" s="1" t="s">
        <v>13</v>
      </c>
      <c r="Y150" s="1" t="s">
        <v>38</v>
      </c>
      <c r="Z150" s="1" t="s">
        <v>39</v>
      </c>
      <c r="AB150" s="1" t="s">
        <v>17</v>
      </c>
      <c r="AC150" s="1" t="s">
        <v>18</v>
      </c>
      <c r="AD150" s="1">
        <v>180</v>
      </c>
      <c r="AE150" s="1" t="s">
        <v>19</v>
      </c>
      <c r="AF150" s="1" t="s">
        <v>41</v>
      </c>
      <c r="AW150">
        <f t="shared" si="36"/>
        <v>1</v>
      </c>
      <c r="AX150">
        <f t="shared" si="37"/>
        <v>1</v>
      </c>
      <c r="AY150">
        <f t="shared" si="38"/>
        <v>1</v>
      </c>
      <c r="AZ150">
        <f t="shared" si="39"/>
        <v>0</v>
      </c>
      <c r="BA150">
        <f t="shared" si="40"/>
        <v>1</v>
      </c>
      <c r="BB150">
        <f t="shared" si="41"/>
        <v>1</v>
      </c>
      <c r="BC150" s="5">
        <f t="shared" si="42"/>
        <v>0</v>
      </c>
      <c r="BD150">
        <f t="shared" si="43"/>
        <v>1</v>
      </c>
      <c r="BE150">
        <f t="shared" si="44"/>
        <v>1</v>
      </c>
    </row>
    <row r="151" spans="1:57" ht="12.75">
      <c r="A151" s="2">
        <v>44893.367178148153</v>
      </c>
      <c r="B151" s="3">
        <v>11</v>
      </c>
      <c r="C151" s="1" t="s">
        <v>279</v>
      </c>
      <c r="D151" s="7" t="s">
        <v>315</v>
      </c>
      <c r="E151" s="11">
        <v>25</v>
      </c>
      <c r="F151" s="1" t="s">
        <v>86</v>
      </c>
      <c r="G151" s="1">
        <v>9</v>
      </c>
      <c r="H151" s="1" t="s">
        <v>116</v>
      </c>
      <c r="I151" s="1" t="s">
        <v>61</v>
      </c>
      <c r="J151" s="1" t="s">
        <v>43</v>
      </c>
      <c r="K151" s="1" t="s">
        <v>62</v>
      </c>
      <c r="L151" s="1" t="s">
        <v>111</v>
      </c>
      <c r="M151" s="1" t="s">
        <v>28</v>
      </c>
      <c r="N151" s="1" t="s">
        <v>56</v>
      </c>
      <c r="O151" s="1" t="s">
        <v>46</v>
      </c>
      <c r="P151" s="1" t="s">
        <v>280</v>
      </c>
      <c r="Q151" s="1" t="s">
        <v>7</v>
      </c>
      <c r="R151" s="1">
        <v>100</v>
      </c>
      <c r="S151" s="1" t="s">
        <v>47</v>
      </c>
      <c r="T151" s="1" t="s">
        <v>9</v>
      </c>
      <c r="U151" s="1" t="s">
        <v>63</v>
      </c>
      <c r="V151" s="1" t="s">
        <v>11</v>
      </c>
      <c r="W151" s="1" t="s">
        <v>12</v>
      </c>
      <c r="X151" s="1" t="s">
        <v>13</v>
      </c>
      <c r="Y151" s="1" t="s">
        <v>38</v>
      </c>
      <c r="Z151" s="1" t="s">
        <v>39</v>
      </c>
      <c r="AA151" s="1" t="s">
        <v>16</v>
      </c>
      <c r="AB151" s="1" t="s">
        <v>17</v>
      </c>
      <c r="AC151" s="1" t="s">
        <v>40</v>
      </c>
      <c r="AD151" s="1">
        <v>200</v>
      </c>
      <c r="AE151" s="1" t="s">
        <v>51</v>
      </c>
      <c r="AF151" s="1" t="s">
        <v>20</v>
      </c>
      <c r="AW151">
        <f t="shared" si="36"/>
        <v>1</v>
      </c>
      <c r="AX151">
        <f t="shared" si="37"/>
        <v>1</v>
      </c>
      <c r="AY151">
        <f t="shared" si="38"/>
        <v>1</v>
      </c>
      <c r="AZ151">
        <f t="shared" si="39"/>
        <v>1</v>
      </c>
      <c r="BA151">
        <f t="shared" si="40"/>
        <v>1</v>
      </c>
      <c r="BB151">
        <f t="shared" si="41"/>
        <v>0</v>
      </c>
      <c r="BC151" s="5">
        <f t="shared" si="42"/>
        <v>0</v>
      </c>
      <c r="BD151">
        <f t="shared" si="43"/>
        <v>0</v>
      </c>
      <c r="BE151">
        <f t="shared" si="44"/>
        <v>0</v>
      </c>
    </row>
    <row r="152" spans="1:57" ht="12.75" hidden="1">
      <c r="A152" s="2">
        <v>44893.367417696762</v>
      </c>
      <c r="B152" s="3">
        <v>17</v>
      </c>
      <c r="C152" s="1" t="s">
        <v>281</v>
      </c>
      <c r="D152" s="7" t="s">
        <v>315</v>
      </c>
      <c r="E152" s="12" t="s">
        <v>115</v>
      </c>
      <c r="F152" s="1" t="s">
        <v>22</v>
      </c>
      <c r="G152" s="1">
        <v>9</v>
      </c>
      <c r="H152" s="1" t="s">
        <v>116</v>
      </c>
      <c r="I152" s="1" t="s">
        <v>61</v>
      </c>
      <c r="J152" s="1" t="s">
        <v>43</v>
      </c>
      <c r="K152" s="1" t="s">
        <v>62</v>
      </c>
      <c r="L152" s="1" t="s">
        <v>27</v>
      </c>
      <c r="M152" s="1" t="s">
        <v>28</v>
      </c>
      <c r="N152" s="1" t="s">
        <v>56</v>
      </c>
      <c r="O152" s="1" t="s">
        <v>30</v>
      </c>
      <c r="P152" s="1" t="s">
        <v>31</v>
      </c>
      <c r="Q152" s="1" t="s">
        <v>32</v>
      </c>
      <c r="R152" s="1">
        <v>100</v>
      </c>
      <c r="S152" s="1" t="s">
        <v>33</v>
      </c>
      <c r="T152" s="1" t="s">
        <v>9</v>
      </c>
      <c r="U152" s="1" t="s">
        <v>73</v>
      </c>
      <c r="V152" s="1" t="s">
        <v>49</v>
      </c>
      <c r="W152" s="1" t="s">
        <v>93</v>
      </c>
      <c r="X152" s="1" t="s">
        <v>13</v>
      </c>
      <c r="Y152" s="1" t="s">
        <v>14</v>
      </c>
      <c r="Z152" s="1" t="s">
        <v>163</v>
      </c>
      <c r="AA152" s="1" t="s">
        <v>16</v>
      </c>
      <c r="AB152" s="1" t="s">
        <v>17</v>
      </c>
      <c r="AC152" s="1" t="s">
        <v>18</v>
      </c>
      <c r="AD152" s="1">
        <v>160</v>
      </c>
      <c r="AE152" s="1" t="s">
        <v>156</v>
      </c>
      <c r="AF152" s="1" t="s">
        <v>41</v>
      </c>
      <c r="AW152">
        <f t="shared" si="36"/>
        <v>1</v>
      </c>
      <c r="AX152">
        <f t="shared" si="37"/>
        <v>0</v>
      </c>
      <c r="AY152">
        <f t="shared" si="38"/>
        <v>0</v>
      </c>
      <c r="AZ152">
        <f t="shared" si="39"/>
        <v>1</v>
      </c>
      <c r="BA152">
        <f t="shared" si="40"/>
        <v>1</v>
      </c>
      <c r="BB152">
        <f t="shared" si="41"/>
        <v>1</v>
      </c>
      <c r="BC152" s="5">
        <f t="shared" si="42"/>
        <v>0</v>
      </c>
      <c r="BD152">
        <f t="shared" si="43"/>
        <v>0</v>
      </c>
      <c r="BE152">
        <f t="shared" si="44"/>
        <v>1</v>
      </c>
    </row>
    <row r="153" spans="1:57" ht="12.75">
      <c r="A153" s="2">
        <v>44893.367540069448</v>
      </c>
      <c r="B153" s="3">
        <v>15</v>
      </c>
      <c r="C153" s="1" t="s">
        <v>282</v>
      </c>
      <c r="D153" s="7" t="s">
        <v>315</v>
      </c>
      <c r="E153" s="11">
        <v>10</v>
      </c>
      <c r="F153" s="1" t="s">
        <v>86</v>
      </c>
      <c r="G153" s="1">
        <v>5</v>
      </c>
      <c r="H153" s="1" t="s">
        <v>116</v>
      </c>
      <c r="I153" s="1" t="s">
        <v>95</v>
      </c>
      <c r="J153" s="1" t="s">
        <v>25</v>
      </c>
      <c r="K153" s="1" t="s">
        <v>62</v>
      </c>
      <c r="L153" s="1" t="s">
        <v>111</v>
      </c>
      <c r="M153" s="1" t="s">
        <v>28</v>
      </c>
      <c r="N153" s="1" t="s">
        <v>56</v>
      </c>
      <c r="P153" s="1" t="s">
        <v>31</v>
      </c>
      <c r="Q153" s="1" t="s">
        <v>32</v>
      </c>
      <c r="R153" s="1">
        <v>100</v>
      </c>
      <c r="S153" s="1" t="s">
        <v>47</v>
      </c>
      <c r="T153" s="1" t="s">
        <v>9</v>
      </c>
      <c r="U153" s="1" t="s">
        <v>63</v>
      </c>
      <c r="V153" s="1" t="s">
        <v>11</v>
      </c>
      <c r="W153" s="1" t="s">
        <v>12</v>
      </c>
      <c r="X153" s="1" t="s">
        <v>13</v>
      </c>
      <c r="Y153" s="1" t="s">
        <v>38</v>
      </c>
      <c r="Z153" s="1" t="s">
        <v>39</v>
      </c>
      <c r="AA153" s="1" t="s">
        <v>16</v>
      </c>
      <c r="AB153" s="1" t="s">
        <v>100</v>
      </c>
      <c r="AC153" s="1" t="s">
        <v>18</v>
      </c>
      <c r="AD153" s="1">
        <v>160</v>
      </c>
      <c r="AE153" s="1" t="s">
        <v>19</v>
      </c>
      <c r="AF153" s="1" t="s">
        <v>20</v>
      </c>
      <c r="AW153">
        <f t="shared" si="36"/>
        <v>1</v>
      </c>
      <c r="AX153">
        <f t="shared" si="37"/>
        <v>1</v>
      </c>
      <c r="AY153">
        <f t="shared" si="38"/>
        <v>1</v>
      </c>
      <c r="AZ153">
        <f t="shared" si="39"/>
        <v>1</v>
      </c>
      <c r="BA153">
        <f t="shared" si="40"/>
        <v>0</v>
      </c>
      <c r="BB153">
        <f t="shared" si="41"/>
        <v>1</v>
      </c>
      <c r="BC153" s="5">
        <f t="shared" si="42"/>
        <v>0</v>
      </c>
      <c r="BD153">
        <f t="shared" si="43"/>
        <v>1</v>
      </c>
      <c r="BE153">
        <f t="shared" si="44"/>
        <v>0</v>
      </c>
    </row>
    <row r="154" spans="1:57" ht="12.75" hidden="1">
      <c r="A154" s="2">
        <v>44893.367853136573</v>
      </c>
      <c r="B154" s="3">
        <v>12</v>
      </c>
      <c r="C154" s="1" t="s">
        <v>283</v>
      </c>
      <c r="D154" s="7" t="s">
        <v>315</v>
      </c>
      <c r="E154" s="12" t="s">
        <v>102</v>
      </c>
      <c r="F154" s="1" t="s">
        <v>22</v>
      </c>
      <c r="G154" s="1">
        <v>5</v>
      </c>
      <c r="H154" s="1" t="s">
        <v>119</v>
      </c>
      <c r="I154" s="1" t="s">
        <v>54</v>
      </c>
      <c r="J154" s="1" t="s">
        <v>43</v>
      </c>
      <c r="K154" s="1" t="s">
        <v>26</v>
      </c>
      <c r="L154" s="1" t="s">
        <v>27</v>
      </c>
      <c r="M154" s="1" t="s">
        <v>28</v>
      </c>
      <c r="N154" s="1" t="s">
        <v>56</v>
      </c>
      <c r="O154" s="1" t="s">
        <v>30</v>
      </c>
      <c r="P154" s="1" t="s">
        <v>147</v>
      </c>
      <c r="Q154" s="1" t="s">
        <v>32</v>
      </c>
      <c r="R154" s="1">
        <v>100</v>
      </c>
      <c r="S154" s="1" t="s">
        <v>33</v>
      </c>
      <c r="T154" s="1" t="s">
        <v>9</v>
      </c>
      <c r="U154" s="1" t="s">
        <v>63</v>
      </c>
      <c r="V154" s="1" t="s">
        <v>107</v>
      </c>
      <c r="W154" s="1" t="s">
        <v>93</v>
      </c>
      <c r="X154" s="1" t="s">
        <v>83</v>
      </c>
      <c r="Y154" s="1" t="s">
        <v>14</v>
      </c>
      <c r="Z154" s="1" t="s">
        <v>39</v>
      </c>
      <c r="AA154" s="1" t="s">
        <v>16</v>
      </c>
      <c r="AB154" s="1" t="s">
        <v>17</v>
      </c>
      <c r="AC154" s="1" t="s">
        <v>18</v>
      </c>
      <c r="AD154" s="1">
        <v>200</v>
      </c>
      <c r="AE154" s="1" t="s">
        <v>19</v>
      </c>
      <c r="AF154" s="1" t="s">
        <v>20</v>
      </c>
      <c r="AW154">
        <f t="shared" si="36"/>
        <v>0</v>
      </c>
      <c r="AX154">
        <f t="shared" si="37"/>
        <v>0</v>
      </c>
      <c r="AY154">
        <f t="shared" si="38"/>
        <v>1</v>
      </c>
      <c r="AZ154">
        <f t="shared" si="39"/>
        <v>1</v>
      </c>
      <c r="BA154">
        <f t="shared" si="40"/>
        <v>1</v>
      </c>
      <c r="BB154">
        <f t="shared" si="41"/>
        <v>1</v>
      </c>
      <c r="BC154" s="5">
        <f t="shared" si="42"/>
        <v>0</v>
      </c>
      <c r="BD154">
        <f t="shared" si="43"/>
        <v>1</v>
      </c>
      <c r="BE154">
        <f t="shared" si="44"/>
        <v>0</v>
      </c>
    </row>
    <row r="155" spans="1:57" ht="12.75">
      <c r="A155" s="2">
        <v>44893.367970046296</v>
      </c>
      <c r="B155" s="3">
        <v>16</v>
      </c>
      <c r="C155" s="1" t="s">
        <v>284</v>
      </c>
      <c r="D155" s="7" t="s">
        <v>315</v>
      </c>
      <c r="E155" s="12" t="s">
        <v>90</v>
      </c>
      <c r="F155" s="1" t="s">
        <v>86</v>
      </c>
      <c r="G155" s="1">
        <v>11</v>
      </c>
      <c r="H155" s="1" t="s">
        <v>116</v>
      </c>
      <c r="I155" s="1" t="s">
        <v>61</v>
      </c>
      <c r="J155" s="1" t="s">
        <v>43</v>
      </c>
      <c r="K155" s="1" t="s">
        <v>62</v>
      </c>
      <c r="L155" s="1" t="s">
        <v>111</v>
      </c>
      <c r="M155" s="1" t="s">
        <v>28</v>
      </c>
      <c r="N155" s="1" t="s">
        <v>56</v>
      </c>
      <c r="O155" s="1" t="s">
        <v>30</v>
      </c>
      <c r="P155" s="1" t="s">
        <v>31</v>
      </c>
      <c r="Q155" s="1" t="s">
        <v>32</v>
      </c>
      <c r="R155" s="1">
        <v>100</v>
      </c>
      <c r="S155" s="1" t="s">
        <v>33</v>
      </c>
      <c r="T155" s="1" t="s">
        <v>9</v>
      </c>
      <c r="U155" s="1" t="s">
        <v>63</v>
      </c>
      <c r="V155" s="1" t="s">
        <v>11</v>
      </c>
      <c r="W155" s="1" t="s">
        <v>12</v>
      </c>
      <c r="X155" s="1" t="s">
        <v>13</v>
      </c>
      <c r="Y155" s="1" t="s">
        <v>38</v>
      </c>
      <c r="Z155" s="1" t="s">
        <v>15</v>
      </c>
      <c r="AA155" s="1" t="s">
        <v>16</v>
      </c>
      <c r="AB155" s="1" t="s">
        <v>17</v>
      </c>
      <c r="AC155" s="1" t="s">
        <v>18</v>
      </c>
      <c r="AD155" s="1">
        <v>200</v>
      </c>
      <c r="AE155" s="1" t="s">
        <v>19</v>
      </c>
      <c r="AF155" s="1" t="s">
        <v>41</v>
      </c>
      <c r="AW155">
        <f t="shared" si="36"/>
        <v>1</v>
      </c>
      <c r="AX155">
        <f t="shared" si="37"/>
        <v>1</v>
      </c>
      <c r="AY155">
        <f t="shared" si="38"/>
        <v>0</v>
      </c>
      <c r="AZ155">
        <f t="shared" si="39"/>
        <v>1</v>
      </c>
      <c r="BA155">
        <f t="shared" si="40"/>
        <v>1</v>
      </c>
      <c r="BB155">
        <f t="shared" si="41"/>
        <v>1</v>
      </c>
      <c r="BC155" s="5">
        <f t="shared" si="42"/>
        <v>0</v>
      </c>
      <c r="BD155">
        <f t="shared" si="43"/>
        <v>1</v>
      </c>
      <c r="BE155">
        <f t="shared" si="44"/>
        <v>1</v>
      </c>
    </row>
    <row r="156" spans="1:57" ht="12.75" hidden="1">
      <c r="A156" s="2">
        <v>44893.368238263887</v>
      </c>
      <c r="B156" s="3">
        <v>18</v>
      </c>
      <c r="C156" s="1" t="s">
        <v>285</v>
      </c>
      <c r="D156" s="7" t="s">
        <v>315</v>
      </c>
      <c r="E156" s="11">
        <v>13</v>
      </c>
      <c r="F156" s="1" t="s">
        <v>91</v>
      </c>
      <c r="G156" s="1">
        <v>19</v>
      </c>
      <c r="H156" s="1" t="s">
        <v>23</v>
      </c>
      <c r="I156" s="1" t="s">
        <v>95</v>
      </c>
      <c r="J156" s="1" t="s">
        <v>25</v>
      </c>
      <c r="K156" s="1" t="s">
        <v>62</v>
      </c>
      <c r="L156" s="1" t="s">
        <v>27</v>
      </c>
      <c r="M156" s="1" t="s">
        <v>28</v>
      </c>
      <c r="N156" s="1" t="s">
        <v>56</v>
      </c>
      <c r="O156" s="1" t="s">
        <v>30</v>
      </c>
      <c r="P156" s="1" t="s">
        <v>31</v>
      </c>
      <c r="Q156" s="1" t="s">
        <v>32</v>
      </c>
      <c r="R156" s="1">
        <v>100</v>
      </c>
      <c r="S156" s="1" t="s">
        <v>33</v>
      </c>
      <c r="T156" s="1" t="s">
        <v>9</v>
      </c>
      <c r="U156" s="1" t="s">
        <v>63</v>
      </c>
      <c r="V156" s="1" t="s">
        <v>11</v>
      </c>
      <c r="W156" s="1" t="s">
        <v>93</v>
      </c>
      <c r="X156" s="1" t="s">
        <v>83</v>
      </c>
      <c r="Y156" s="1" t="s">
        <v>38</v>
      </c>
      <c r="Z156" s="1" t="s">
        <v>39</v>
      </c>
      <c r="AA156" s="1" t="s">
        <v>16</v>
      </c>
      <c r="AB156" s="1" t="s">
        <v>17</v>
      </c>
      <c r="AC156" s="1" t="s">
        <v>18</v>
      </c>
      <c r="AD156" s="1">
        <v>160</v>
      </c>
      <c r="AE156" s="1" t="s">
        <v>19</v>
      </c>
      <c r="AF156" s="1" t="s">
        <v>41</v>
      </c>
      <c r="AW156">
        <f t="shared" si="36"/>
        <v>0</v>
      </c>
      <c r="AX156">
        <f t="shared" si="37"/>
        <v>1</v>
      </c>
      <c r="AY156">
        <f t="shared" si="38"/>
        <v>1</v>
      </c>
      <c r="AZ156">
        <f t="shared" si="39"/>
        <v>1</v>
      </c>
      <c r="BA156">
        <f t="shared" si="40"/>
        <v>1</v>
      </c>
      <c r="BB156">
        <f t="shared" si="41"/>
        <v>1</v>
      </c>
      <c r="BC156" s="5">
        <f t="shared" si="42"/>
        <v>0</v>
      </c>
      <c r="BD156">
        <f t="shared" si="43"/>
        <v>1</v>
      </c>
      <c r="BE156">
        <f t="shared" si="44"/>
        <v>1</v>
      </c>
    </row>
    <row r="157" spans="1:57" ht="12.75" hidden="1">
      <c r="A157" s="2">
        <v>44893.368259953699</v>
      </c>
      <c r="B157" s="3">
        <v>19</v>
      </c>
      <c r="C157" s="1" t="s">
        <v>286</v>
      </c>
      <c r="D157" s="7" t="s">
        <v>315</v>
      </c>
      <c r="E157" s="11">
        <v>11</v>
      </c>
      <c r="F157" s="1" t="s">
        <v>22</v>
      </c>
      <c r="G157" s="1">
        <v>9</v>
      </c>
      <c r="H157" s="1" t="s">
        <v>23</v>
      </c>
      <c r="I157" s="1" t="s">
        <v>61</v>
      </c>
      <c r="J157" s="1" t="s">
        <v>25</v>
      </c>
      <c r="K157" s="1" t="s">
        <v>62</v>
      </c>
      <c r="L157" s="1" t="s">
        <v>27</v>
      </c>
      <c r="M157" s="1" t="s">
        <v>28</v>
      </c>
      <c r="N157" s="1" t="s">
        <v>56</v>
      </c>
      <c r="O157" s="1" t="s">
        <v>30</v>
      </c>
      <c r="P157" s="1" t="s">
        <v>31</v>
      </c>
      <c r="Q157" s="1" t="s">
        <v>92</v>
      </c>
      <c r="R157" s="1">
        <v>625</v>
      </c>
      <c r="S157" s="1" t="s">
        <v>33</v>
      </c>
      <c r="T157" s="1" t="s">
        <v>9</v>
      </c>
      <c r="U157" s="1" t="s">
        <v>73</v>
      </c>
      <c r="V157" s="1" t="s">
        <v>11</v>
      </c>
      <c r="W157" s="1" t="s">
        <v>93</v>
      </c>
      <c r="X157" s="1" t="s">
        <v>13</v>
      </c>
      <c r="Y157" s="1" t="s">
        <v>38</v>
      </c>
      <c r="Z157" s="1" t="s">
        <v>39</v>
      </c>
      <c r="AA157" s="1" t="s">
        <v>16</v>
      </c>
      <c r="AB157" s="1" t="s">
        <v>17</v>
      </c>
      <c r="AC157" s="1" t="s">
        <v>18</v>
      </c>
      <c r="AD157" s="1">
        <v>160</v>
      </c>
      <c r="AE157" s="1" t="s">
        <v>19</v>
      </c>
      <c r="AF157" s="1" t="s">
        <v>41</v>
      </c>
      <c r="AW157">
        <f t="shared" si="36"/>
        <v>1</v>
      </c>
      <c r="AX157">
        <f t="shared" si="37"/>
        <v>1</v>
      </c>
      <c r="AY157">
        <f t="shared" si="38"/>
        <v>1</v>
      </c>
      <c r="AZ157">
        <f t="shared" si="39"/>
        <v>1</v>
      </c>
      <c r="BA157">
        <f t="shared" si="40"/>
        <v>1</v>
      </c>
      <c r="BB157">
        <f t="shared" si="41"/>
        <v>1</v>
      </c>
      <c r="BC157" s="5">
        <f t="shared" si="42"/>
        <v>0</v>
      </c>
      <c r="BD157">
        <f t="shared" si="43"/>
        <v>1</v>
      </c>
      <c r="BE157">
        <f t="shared" si="44"/>
        <v>1</v>
      </c>
    </row>
    <row r="158" spans="1:57" ht="12.75">
      <c r="A158" s="2">
        <v>44893.368281701391</v>
      </c>
      <c r="B158" s="3">
        <v>16</v>
      </c>
      <c r="C158" s="1" t="s">
        <v>287</v>
      </c>
      <c r="D158" s="7" t="s">
        <v>314</v>
      </c>
      <c r="E158" s="11">
        <v>11</v>
      </c>
      <c r="F158" s="1" t="s">
        <v>86</v>
      </c>
      <c r="G158" s="1">
        <v>5</v>
      </c>
      <c r="H158" s="1" t="s">
        <v>116</v>
      </c>
      <c r="I158" s="1" t="s">
        <v>61</v>
      </c>
      <c r="J158" s="1" t="s">
        <v>43</v>
      </c>
      <c r="K158" s="1" t="s">
        <v>62</v>
      </c>
      <c r="L158" s="1" t="s">
        <v>111</v>
      </c>
      <c r="M158" s="1" t="s">
        <v>28</v>
      </c>
      <c r="N158" s="1" t="s">
        <v>56</v>
      </c>
      <c r="O158" s="1" t="s">
        <v>30</v>
      </c>
      <c r="P158" s="1" t="s">
        <v>31</v>
      </c>
      <c r="Q158" s="1" t="s">
        <v>32</v>
      </c>
      <c r="R158" s="1">
        <v>100</v>
      </c>
      <c r="S158" s="1" t="s">
        <v>33</v>
      </c>
      <c r="T158" s="1" t="s">
        <v>9</v>
      </c>
      <c r="U158" s="1" t="s">
        <v>63</v>
      </c>
      <c r="V158" s="1" t="s">
        <v>11</v>
      </c>
      <c r="W158" s="1" t="s">
        <v>12</v>
      </c>
      <c r="X158" s="1" t="s">
        <v>13</v>
      </c>
      <c r="Y158" s="1" t="s">
        <v>38</v>
      </c>
      <c r="Z158" s="1" t="s">
        <v>15</v>
      </c>
      <c r="AA158" s="1" t="s">
        <v>16</v>
      </c>
      <c r="AB158" s="1" t="s">
        <v>17</v>
      </c>
      <c r="AC158" s="1" t="s">
        <v>18</v>
      </c>
      <c r="AD158" s="1">
        <v>160</v>
      </c>
      <c r="AE158" s="1" t="s">
        <v>19</v>
      </c>
      <c r="AF158" s="1" t="s">
        <v>117</v>
      </c>
      <c r="AW158">
        <f t="shared" si="36"/>
        <v>1</v>
      </c>
      <c r="AX158">
        <f t="shared" si="37"/>
        <v>1</v>
      </c>
      <c r="AY158">
        <f t="shared" si="38"/>
        <v>0</v>
      </c>
      <c r="AZ158">
        <f t="shared" si="39"/>
        <v>1</v>
      </c>
      <c r="BA158">
        <f t="shared" si="40"/>
        <v>1</v>
      </c>
      <c r="BB158">
        <f t="shared" si="41"/>
        <v>1</v>
      </c>
      <c r="BC158" s="5">
        <f t="shared" si="42"/>
        <v>0</v>
      </c>
      <c r="BD158">
        <f t="shared" si="43"/>
        <v>1</v>
      </c>
      <c r="BE158">
        <f t="shared" si="44"/>
        <v>0</v>
      </c>
    </row>
    <row r="159" spans="1:57" ht="12.75">
      <c r="A159" s="2">
        <v>44893.368289444443</v>
      </c>
      <c r="B159" s="3">
        <v>14</v>
      </c>
      <c r="C159" s="1" t="s">
        <v>288</v>
      </c>
      <c r="D159" s="7" t="s">
        <v>315</v>
      </c>
      <c r="E159" s="11">
        <v>28</v>
      </c>
      <c r="F159" s="1" t="s">
        <v>86</v>
      </c>
      <c r="G159" s="1">
        <v>5</v>
      </c>
      <c r="H159" s="1" t="s">
        <v>116</v>
      </c>
      <c r="I159" s="1" t="s">
        <v>24</v>
      </c>
      <c r="J159" s="1" t="s">
        <v>43</v>
      </c>
      <c r="K159" s="1" t="s">
        <v>62</v>
      </c>
      <c r="L159" s="1" t="s">
        <v>27</v>
      </c>
      <c r="M159" s="1" t="s">
        <v>28</v>
      </c>
      <c r="N159" s="1" t="s">
        <v>56</v>
      </c>
      <c r="O159" s="1" t="s">
        <v>30</v>
      </c>
      <c r="P159" s="1" t="s">
        <v>31</v>
      </c>
      <c r="Q159" s="1" t="s">
        <v>7</v>
      </c>
      <c r="R159" s="1">
        <v>225</v>
      </c>
      <c r="S159" s="1" t="s">
        <v>8</v>
      </c>
      <c r="T159" s="1" t="s">
        <v>9</v>
      </c>
      <c r="U159" s="1" t="s">
        <v>73</v>
      </c>
      <c r="V159" s="1" t="s">
        <v>49</v>
      </c>
      <c r="W159" s="1" t="s">
        <v>36</v>
      </c>
      <c r="X159" s="1" t="s">
        <v>13</v>
      </c>
      <c r="Y159" s="1" t="s">
        <v>69</v>
      </c>
      <c r="Z159" s="1" t="s">
        <v>39</v>
      </c>
      <c r="AA159" s="1" t="s">
        <v>16</v>
      </c>
      <c r="AB159" s="1" t="s">
        <v>17</v>
      </c>
      <c r="AC159" s="1" t="s">
        <v>18</v>
      </c>
      <c r="AD159" s="1">
        <v>160</v>
      </c>
      <c r="AE159" s="1" t="s">
        <v>19</v>
      </c>
      <c r="AF159" s="1" t="s">
        <v>20</v>
      </c>
      <c r="AW159">
        <f t="shared" si="36"/>
        <v>1</v>
      </c>
      <c r="AX159">
        <f t="shared" si="37"/>
        <v>0</v>
      </c>
      <c r="AY159">
        <f t="shared" si="38"/>
        <v>1</v>
      </c>
      <c r="AZ159">
        <f t="shared" si="39"/>
        <v>1</v>
      </c>
      <c r="BA159">
        <f t="shared" si="40"/>
        <v>1</v>
      </c>
      <c r="BB159">
        <f t="shared" si="41"/>
        <v>1</v>
      </c>
      <c r="BC159" s="5">
        <f t="shared" si="42"/>
        <v>0</v>
      </c>
      <c r="BD159">
        <f t="shared" si="43"/>
        <v>1</v>
      </c>
      <c r="BE159">
        <f t="shared" si="44"/>
        <v>0</v>
      </c>
    </row>
    <row r="160" spans="1:57" ht="12.75">
      <c r="A160" s="2">
        <v>44893.368394074074</v>
      </c>
      <c r="B160" s="3">
        <v>18</v>
      </c>
      <c r="C160" s="1" t="s">
        <v>289</v>
      </c>
      <c r="D160" s="7" t="s">
        <v>315</v>
      </c>
      <c r="E160" s="11">
        <v>19</v>
      </c>
      <c r="F160" s="1" t="s">
        <v>86</v>
      </c>
      <c r="G160" s="1">
        <v>16.5</v>
      </c>
      <c r="H160" s="1" t="s">
        <v>23</v>
      </c>
      <c r="I160" s="1" t="s">
        <v>95</v>
      </c>
      <c r="J160" s="1" t="s">
        <v>43</v>
      </c>
      <c r="K160" s="1" t="s">
        <v>62</v>
      </c>
      <c r="L160" s="1" t="s">
        <v>27</v>
      </c>
      <c r="M160" s="1" t="s">
        <v>28</v>
      </c>
      <c r="N160" s="1" t="s">
        <v>56</v>
      </c>
      <c r="O160" s="1" t="s">
        <v>30</v>
      </c>
      <c r="P160" s="1" t="s">
        <v>31</v>
      </c>
      <c r="Q160" s="1" t="s">
        <v>32</v>
      </c>
      <c r="R160" s="1">
        <v>100</v>
      </c>
      <c r="S160" s="1" t="s">
        <v>33</v>
      </c>
      <c r="T160" s="1" t="s">
        <v>9</v>
      </c>
      <c r="U160" s="1" t="s">
        <v>73</v>
      </c>
      <c r="V160" s="1" t="s">
        <v>11</v>
      </c>
      <c r="W160" s="1" t="s">
        <v>93</v>
      </c>
      <c r="X160" s="1" t="s">
        <v>13</v>
      </c>
      <c r="Y160" s="1" t="s">
        <v>38</v>
      </c>
      <c r="Z160" s="1" t="s">
        <v>39</v>
      </c>
      <c r="AA160" s="1" t="s">
        <v>16</v>
      </c>
      <c r="AB160" s="1" t="s">
        <v>17</v>
      </c>
      <c r="AC160" s="1" t="s">
        <v>18</v>
      </c>
      <c r="AD160" s="1">
        <v>160</v>
      </c>
      <c r="AE160" s="1" t="s">
        <v>19</v>
      </c>
      <c r="AF160" s="1" t="s">
        <v>20</v>
      </c>
      <c r="AW160">
        <f t="shared" si="36"/>
        <v>1</v>
      </c>
      <c r="AX160">
        <f t="shared" si="37"/>
        <v>1</v>
      </c>
      <c r="AY160">
        <f t="shared" si="38"/>
        <v>1</v>
      </c>
      <c r="AZ160">
        <f t="shared" si="39"/>
        <v>1</v>
      </c>
      <c r="BA160">
        <f t="shared" si="40"/>
        <v>1</v>
      </c>
      <c r="BB160">
        <f t="shared" si="41"/>
        <v>1</v>
      </c>
      <c r="BC160" s="5">
        <f t="shared" si="42"/>
        <v>0</v>
      </c>
      <c r="BD160">
        <f t="shared" si="43"/>
        <v>1</v>
      </c>
      <c r="BE160">
        <f t="shared" si="44"/>
        <v>0</v>
      </c>
    </row>
    <row r="161" spans="1:57" ht="12.75">
      <c r="A161" s="2">
        <v>44893.368404328707</v>
      </c>
      <c r="B161" s="3">
        <v>17</v>
      </c>
      <c r="C161" s="1" t="s">
        <v>290</v>
      </c>
      <c r="D161" s="7" t="s">
        <v>315</v>
      </c>
      <c r="E161" s="11">
        <v>32</v>
      </c>
      <c r="F161" s="1" t="s">
        <v>86</v>
      </c>
      <c r="G161" s="1">
        <v>11.5</v>
      </c>
      <c r="H161" s="1" t="s">
        <v>23</v>
      </c>
      <c r="I161" s="1" t="s">
        <v>95</v>
      </c>
      <c r="J161" s="1" t="s">
        <v>43</v>
      </c>
      <c r="K161" s="1" t="s">
        <v>62</v>
      </c>
      <c r="L161" s="1" t="s">
        <v>27</v>
      </c>
      <c r="M161" s="1" t="s">
        <v>28</v>
      </c>
      <c r="N161" s="1" t="s">
        <v>56</v>
      </c>
      <c r="O161" s="1" t="s">
        <v>30</v>
      </c>
      <c r="P161" s="1" t="s">
        <v>31</v>
      </c>
      <c r="Q161" s="1" t="s">
        <v>32</v>
      </c>
      <c r="R161" s="1">
        <v>100</v>
      </c>
      <c r="S161" s="1" t="s">
        <v>47</v>
      </c>
      <c r="T161" s="1" t="s">
        <v>9</v>
      </c>
      <c r="U161" s="1" t="s">
        <v>63</v>
      </c>
      <c r="V161" s="1" t="s">
        <v>35</v>
      </c>
      <c r="W161" s="1" t="s">
        <v>93</v>
      </c>
      <c r="X161" s="1" t="s">
        <v>13</v>
      </c>
      <c r="Y161" s="1" t="s">
        <v>38</v>
      </c>
      <c r="Z161" s="1" t="s">
        <v>39</v>
      </c>
      <c r="AA161" s="1" t="s">
        <v>16</v>
      </c>
      <c r="AB161" s="1" t="s">
        <v>17</v>
      </c>
      <c r="AC161" s="1" t="s">
        <v>18</v>
      </c>
      <c r="AD161" s="1">
        <v>160</v>
      </c>
      <c r="AE161" s="1" t="s">
        <v>19</v>
      </c>
      <c r="AF161" s="1" t="s">
        <v>20</v>
      </c>
      <c r="AW161">
        <f t="shared" si="36"/>
        <v>1</v>
      </c>
      <c r="AX161">
        <f t="shared" si="37"/>
        <v>1</v>
      </c>
      <c r="AY161">
        <f t="shared" si="38"/>
        <v>1</v>
      </c>
      <c r="AZ161">
        <f t="shared" si="39"/>
        <v>1</v>
      </c>
      <c r="BA161">
        <f t="shared" si="40"/>
        <v>1</v>
      </c>
      <c r="BB161">
        <f t="shared" si="41"/>
        <v>1</v>
      </c>
      <c r="BC161" s="5">
        <f t="shared" si="42"/>
        <v>0</v>
      </c>
      <c r="BD161">
        <f t="shared" si="43"/>
        <v>1</v>
      </c>
      <c r="BE161">
        <f t="shared" si="44"/>
        <v>0</v>
      </c>
    </row>
    <row r="162" spans="1:57" ht="12.75">
      <c r="A162" s="2">
        <v>44893.368407754635</v>
      </c>
      <c r="B162" s="3">
        <v>17</v>
      </c>
      <c r="C162" s="1" t="s">
        <v>291</v>
      </c>
      <c r="D162" s="7" t="s">
        <v>315</v>
      </c>
      <c r="E162" s="11">
        <v>36</v>
      </c>
      <c r="F162" s="1" t="s">
        <v>86</v>
      </c>
      <c r="G162" s="1">
        <v>5</v>
      </c>
      <c r="H162" s="1" t="s">
        <v>116</v>
      </c>
      <c r="I162" s="1" t="s">
        <v>61</v>
      </c>
      <c r="J162" s="1" t="s">
        <v>25</v>
      </c>
      <c r="K162" s="1" t="s">
        <v>62</v>
      </c>
      <c r="L162" s="1" t="s">
        <v>111</v>
      </c>
      <c r="M162" s="1" t="s">
        <v>28</v>
      </c>
      <c r="N162" s="1" t="s">
        <v>56</v>
      </c>
      <c r="O162" s="1" t="s">
        <v>46</v>
      </c>
      <c r="P162" s="1" t="s">
        <v>31</v>
      </c>
      <c r="Q162" s="1" t="s">
        <v>32</v>
      </c>
      <c r="R162" s="1">
        <v>100</v>
      </c>
      <c r="S162" s="1" t="s">
        <v>33</v>
      </c>
      <c r="T162" s="1" t="s">
        <v>9</v>
      </c>
      <c r="U162" s="1" t="s">
        <v>63</v>
      </c>
      <c r="V162" s="1" t="s">
        <v>11</v>
      </c>
      <c r="W162" s="1" t="s">
        <v>12</v>
      </c>
      <c r="X162" s="1" t="s">
        <v>13</v>
      </c>
      <c r="Y162" s="1" t="s">
        <v>38</v>
      </c>
      <c r="Z162" s="1" t="s">
        <v>15</v>
      </c>
      <c r="AA162" s="1" t="s">
        <v>16</v>
      </c>
      <c r="AB162" s="1" t="s">
        <v>17</v>
      </c>
      <c r="AC162" s="1" t="s">
        <v>18</v>
      </c>
      <c r="AD162" s="1">
        <v>160</v>
      </c>
      <c r="AE162" s="1" t="s">
        <v>19</v>
      </c>
      <c r="AF162" s="1" t="s">
        <v>81</v>
      </c>
      <c r="AW162">
        <f t="shared" ref="AW162:AW181" si="45">IF(X162="160 m/s",1,0)</f>
        <v>1</v>
      </c>
      <c r="AX162">
        <f t="shared" ref="AX162:AX181" si="46">IF(Y162="7,2 m^3",1,0)</f>
        <v>1</v>
      </c>
      <c r="AY162">
        <f t="shared" ref="AY162:AY181" si="47">IF(Z162="(2) dan (4)",1,0)</f>
        <v>0</v>
      </c>
      <c r="AZ162">
        <f t="shared" ref="AZ162:AZ181" si="48">IF(AA162="4√10 m/s",1,0)</f>
        <v>1</v>
      </c>
      <c r="BA162">
        <f t="shared" ref="BA162:BA181" si="49">IF(AB162="vA  &gt; vB dan PA &lt; PB",1,0)</f>
        <v>1</v>
      </c>
      <c r="BB162">
        <f t="shared" ref="BB162:BB181" si="50">IF(AC162="Berbanding lurus dengan luas penampang",1,0)</f>
        <v>1</v>
      </c>
      <c r="BC162" s="5">
        <f t="shared" ref="BC162:BC181" si="51">IF(AD162="180",1,0)</f>
        <v>0</v>
      </c>
      <c r="BD162">
        <f t="shared" ref="BD162:BD181" si="52">IF(AE162="9,99 x 10^-5 J",1,0)</f>
        <v>1</v>
      </c>
      <c r="BE162">
        <f t="shared" ref="BE162:BE181" si="53">IF(AF162="0,006 m",1,0)</f>
        <v>0</v>
      </c>
    </row>
    <row r="163" spans="1:57" ht="12.75">
      <c r="A163" s="2">
        <v>44893.368485706014</v>
      </c>
      <c r="B163" s="3">
        <v>14</v>
      </c>
      <c r="C163" s="1" t="s">
        <v>292</v>
      </c>
      <c r="D163" s="7" t="s">
        <v>315</v>
      </c>
      <c r="E163" s="12" t="s">
        <v>129</v>
      </c>
      <c r="F163" s="1" t="s">
        <v>86</v>
      </c>
      <c r="G163" s="1">
        <v>9</v>
      </c>
      <c r="H163" s="1" t="s">
        <v>23</v>
      </c>
      <c r="I163" s="1" t="s">
        <v>95</v>
      </c>
      <c r="J163" s="1" t="s">
        <v>43</v>
      </c>
      <c r="K163" s="1" t="s">
        <v>62</v>
      </c>
      <c r="L163" s="1" t="s">
        <v>27</v>
      </c>
      <c r="M163" s="1" t="s">
        <v>28</v>
      </c>
      <c r="N163" s="1" t="s">
        <v>56</v>
      </c>
      <c r="O163" s="1" t="s">
        <v>30</v>
      </c>
      <c r="P163" s="1" t="s">
        <v>147</v>
      </c>
      <c r="Q163" s="1" t="s">
        <v>32</v>
      </c>
      <c r="R163" s="1">
        <v>100</v>
      </c>
      <c r="S163" s="1" t="s">
        <v>33</v>
      </c>
      <c r="T163" s="1" t="s">
        <v>9</v>
      </c>
      <c r="U163" s="1" t="s">
        <v>63</v>
      </c>
      <c r="V163" s="1" t="s">
        <v>35</v>
      </c>
      <c r="W163" s="1" t="s">
        <v>93</v>
      </c>
      <c r="X163" s="1" t="s">
        <v>13</v>
      </c>
      <c r="Y163" s="1" t="s">
        <v>38</v>
      </c>
      <c r="Z163" s="1" t="s">
        <v>39</v>
      </c>
      <c r="AA163" s="1" t="s">
        <v>16</v>
      </c>
      <c r="AB163" s="1" t="s">
        <v>17</v>
      </c>
      <c r="AC163" s="1" t="s">
        <v>40</v>
      </c>
      <c r="AD163" s="1">
        <v>140</v>
      </c>
      <c r="AE163" s="1" t="s">
        <v>133</v>
      </c>
      <c r="AF163" s="1" t="s">
        <v>20</v>
      </c>
      <c r="AW163">
        <f t="shared" si="45"/>
        <v>1</v>
      </c>
      <c r="AX163">
        <f t="shared" si="46"/>
        <v>1</v>
      </c>
      <c r="AY163">
        <f t="shared" si="47"/>
        <v>1</v>
      </c>
      <c r="AZ163">
        <f t="shared" si="48"/>
        <v>1</v>
      </c>
      <c r="BA163">
        <f t="shared" si="49"/>
        <v>1</v>
      </c>
      <c r="BB163">
        <f t="shared" si="50"/>
        <v>0</v>
      </c>
      <c r="BC163" s="5">
        <f t="shared" si="51"/>
        <v>0</v>
      </c>
      <c r="BD163">
        <f t="shared" si="52"/>
        <v>0</v>
      </c>
      <c r="BE163">
        <f t="shared" si="53"/>
        <v>0</v>
      </c>
    </row>
    <row r="164" spans="1:57" ht="12.75">
      <c r="A164" s="2">
        <v>44893.368575231478</v>
      </c>
      <c r="B164" s="3">
        <v>15</v>
      </c>
      <c r="C164" s="1" t="s">
        <v>293</v>
      </c>
      <c r="D164" s="7" t="s">
        <v>315</v>
      </c>
      <c r="E164" s="11">
        <v>29</v>
      </c>
      <c r="F164" s="1" t="s">
        <v>86</v>
      </c>
      <c r="G164" s="1">
        <v>15</v>
      </c>
      <c r="H164" s="1" t="s">
        <v>116</v>
      </c>
      <c r="I164" s="1" t="s">
        <v>61</v>
      </c>
      <c r="J164" s="1" t="s">
        <v>43</v>
      </c>
      <c r="K164" s="1" t="s">
        <v>62</v>
      </c>
      <c r="L164" s="1" t="s">
        <v>111</v>
      </c>
      <c r="M164" s="1" t="s">
        <v>28</v>
      </c>
      <c r="N164" s="1" t="s">
        <v>56</v>
      </c>
      <c r="O164" s="1" t="s">
        <v>46</v>
      </c>
      <c r="P164" s="1" t="s">
        <v>31</v>
      </c>
      <c r="Q164" s="1" t="s">
        <v>32</v>
      </c>
      <c r="R164" s="1">
        <v>100</v>
      </c>
      <c r="S164" s="1" t="s">
        <v>47</v>
      </c>
      <c r="T164" s="1" t="s">
        <v>9</v>
      </c>
      <c r="U164" s="1" t="s">
        <v>63</v>
      </c>
      <c r="V164" s="1" t="s">
        <v>11</v>
      </c>
      <c r="W164" s="1" t="s">
        <v>12</v>
      </c>
      <c r="X164" s="1" t="s">
        <v>13</v>
      </c>
      <c r="Y164" s="1" t="s">
        <v>38</v>
      </c>
      <c r="Z164" s="1" t="s">
        <v>15</v>
      </c>
      <c r="AA164" s="1" t="s">
        <v>16</v>
      </c>
      <c r="AB164" s="1" t="s">
        <v>17</v>
      </c>
      <c r="AC164" s="1" t="s">
        <v>18</v>
      </c>
      <c r="AD164" s="1">
        <v>180</v>
      </c>
      <c r="AE164" s="1" t="s">
        <v>19</v>
      </c>
      <c r="AF164" s="1" t="s">
        <v>41</v>
      </c>
      <c r="AW164">
        <f t="shared" si="45"/>
        <v>1</v>
      </c>
      <c r="AX164">
        <f t="shared" si="46"/>
        <v>1</v>
      </c>
      <c r="AY164">
        <f t="shared" si="47"/>
        <v>0</v>
      </c>
      <c r="AZ164">
        <f t="shared" si="48"/>
        <v>1</v>
      </c>
      <c r="BA164">
        <f t="shared" si="49"/>
        <v>1</v>
      </c>
      <c r="BB164">
        <f t="shared" si="50"/>
        <v>1</v>
      </c>
      <c r="BC164" s="5">
        <f t="shared" si="51"/>
        <v>0</v>
      </c>
      <c r="BD164">
        <f t="shared" si="52"/>
        <v>1</v>
      </c>
      <c r="BE164">
        <f t="shared" si="53"/>
        <v>1</v>
      </c>
    </row>
    <row r="165" spans="1:57" ht="12.75">
      <c r="A165" s="2">
        <v>44893.368671400458</v>
      </c>
      <c r="B165" s="3">
        <v>13</v>
      </c>
      <c r="C165" s="1" t="s">
        <v>294</v>
      </c>
      <c r="D165" s="7" t="s">
        <v>314</v>
      </c>
      <c r="E165" s="11">
        <v>27</v>
      </c>
      <c r="F165" s="1" t="s">
        <v>86</v>
      </c>
      <c r="G165" s="1">
        <v>11.5</v>
      </c>
      <c r="H165" s="1" t="s">
        <v>119</v>
      </c>
      <c r="I165" s="1" t="s">
        <v>95</v>
      </c>
      <c r="J165" s="1" t="s">
        <v>25</v>
      </c>
      <c r="K165" s="1" t="s">
        <v>62</v>
      </c>
      <c r="L165" s="1" t="s">
        <v>27</v>
      </c>
      <c r="M165" s="1" t="s">
        <v>28</v>
      </c>
      <c r="N165" s="1" t="s">
        <v>29</v>
      </c>
      <c r="O165" s="1" t="s">
        <v>30</v>
      </c>
      <c r="P165" s="1" t="s">
        <v>147</v>
      </c>
      <c r="Q165" s="1" t="s">
        <v>7</v>
      </c>
      <c r="R165" s="1">
        <v>100</v>
      </c>
      <c r="S165" s="1" t="s">
        <v>97</v>
      </c>
      <c r="T165" s="1" t="s">
        <v>9</v>
      </c>
      <c r="U165" s="1" t="s">
        <v>63</v>
      </c>
      <c r="V165" s="1" t="s">
        <v>11</v>
      </c>
      <c r="W165" s="1" t="s">
        <v>50</v>
      </c>
      <c r="X165" s="1" t="s">
        <v>37</v>
      </c>
      <c r="Y165" s="1" t="s">
        <v>38</v>
      </c>
      <c r="Z165" s="1" t="s">
        <v>39</v>
      </c>
      <c r="AA165" s="1" t="s">
        <v>87</v>
      </c>
      <c r="AB165" s="1" t="s">
        <v>17</v>
      </c>
      <c r="AC165" s="1" t="s">
        <v>18</v>
      </c>
      <c r="AD165" s="1">
        <v>180</v>
      </c>
      <c r="AE165" s="1" t="s">
        <v>19</v>
      </c>
      <c r="AF165" s="1" t="s">
        <v>41</v>
      </c>
      <c r="AW165">
        <f t="shared" si="45"/>
        <v>0</v>
      </c>
      <c r="AX165">
        <f t="shared" si="46"/>
        <v>1</v>
      </c>
      <c r="AY165">
        <f t="shared" si="47"/>
        <v>1</v>
      </c>
      <c r="AZ165">
        <f t="shared" si="48"/>
        <v>0</v>
      </c>
      <c r="BA165">
        <f t="shared" si="49"/>
        <v>1</v>
      </c>
      <c r="BB165">
        <f t="shared" si="50"/>
        <v>1</v>
      </c>
      <c r="BC165" s="5">
        <f t="shared" si="51"/>
        <v>0</v>
      </c>
      <c r="BD165">
        <f t="shared" si="52"/>
        <v>1</v>
      </c>
      <c r="BE165">
        <f t="shared" si="53"/>
        <v>1</v>
      </c>
    </row>
    <row r="166" spans="1:57" ht="12.75">
      <c r="A166" s="2">
        <v>44893.368724479165</v>
      </c>
      <c r="B166" s="3">
        <v>17</v>
      </c>
      <c r="C166" s="1" t="s">
        <v>295</v>
      </c>
      <c r="D166" s="7" t="s">
        <v>315</v>
      </c>
      <c r="E166" s="11">
        <v>22</v>
      </c>
      <c r="F166" s="1" t="s">
        <v>86</v>
      </c>
      <c r="G166" s="1">
        <v>10.5</v>
      </c>
      <c r="H166" s="1" t="s">
        <v>23</v>
      </c>
      <c r="I166" s="1" t="s">
        <v>95</v>
      </c>
      <c r="J166" s="1" t="s">
        <v>43</v>
      </c>
      <c r="K166" s="1" t="s">
        <v>62</v>
      </c>
      <c r="L166" s="1" t="s">
        <v>27</v>
      </c>
      <c r="M166" s="1" t="s">
        <v>28</v>
      </c>
      <c r="N166" s="1" t="s">
        <v>56</v>
      </c>
      <c r="O166" s="1" t="s">
        <v>30</v>
      </c>
      <c r="P166" s="1" t="s">
        <v>31</v>
      </c>
      <c r="Q166" s="1" t="s">
        <v>32</v>
      </c>
      <c r="R166" s="1">
        <v>100</v>
      </c>
      <c r="S166" s="1" t="s">
        <v>47</v>
      </c>
      <c r="T166" s="1" t="s">
        <v>9</v>
      </c>
      <c r="U166" s="1" t="s">
        <v>63</v>
      </c>
      <c r="V166" s="1" t="s">
        <v>35</v>
      </c>
      <c r="W166" s="1" t="s">
        <v>93</v>
      </c>
      <c r="X166" s="1" t="s">
        <v>13</v>
      </c>
      <c r="Y166" s="1" t="s">
        <v>38</v>
      </c>
      <c r="Z166" s="1" t="s">
        <v>39</v>
      </c>
      <c r="AA166" s="1" t="s">
        <v>16</v>
      </c>
      <c r="AB166" s="1" t="s">
        <v>17</v>
      </c>
      <c r="AC166" s="1" t="s">
        <v>18</v>
      </c>
      <c r="AD166" s="1">
        <v>160</v>
      </c>
      <c r="AE166" s="1" t="s">
        <v>19</v>
      </c>
      <c r="AF166" s="1" t="s">
        <v>20</v>
      </c>
      <c r="AW166">
        <f t="shared" si="45"/>
        <v>1</v>
      </c>
      <c r="AX166">
        <f t="shared" si="46"/>
        <v>1</v>
      </c>
      <c r="AY166">
        <f t="shared" si="47"/>
        <v>1</v>
      </c>
      <c r="AZ166">
        <f t="shared" si="48"/>
        <v>1</v>
      </c>
      <c r="BA166">
        <f t="shared" si="49"/>
        <v>1</v>
      </c>
      <c r="BB166">
        <f t="shared" si="50"/>
        <v>1</v>
      </c>
      <c r="BC166" s="5">
        <f t="shared" si="51"/>
        <v>0</v>
      </c>
      <c r="BD166">
        <f t="shared" si="52"/>
        <v>1</v>
      </c>
      <c r="BE166">
        <f t="shared" si="53"/>
        <v>0</v>
      </c>
    </row>
    <row r="167" spans="1:57" ht="12.75">
      <c r="A167" s="2">
        <v>44893.368835983798</v>
      </c>
      <c r="B167" s="3">
        <v>17</v>
      </c>
      <c r="C167" s="1" t="s">
        <v>296</v>
      </c>
      <c r="D167" s="7" t="s">
        <v>314</v>
      </c>
      <c r="E167" s="11">
        <v>26</v>
      </c>
      <c r="F167" s="1" t="s">
        <v>86</v>
      </c>
      <c r="G167" s="1">
        <v>9</v>
      </c>
      <c r="H167" s="1" t="s">
        <v>116</v>
      </c>
      <c r="I167" s="1" t="s">
        <v>54</v>
      </c>
      <c r="J167" s="1" t="s">
        <v>43</v>
      </c>
      <c r="K167" s="1" t="s">
        <v>62</v>
      </c>
      <c r="L167" s="1" t="s">
        <v>111</v>
      </c>
      <c r="M167" s="1" t="s">
        <v>28</v>
      </c>
      <c r="N167" s="1" t="s">
        <v>56</v>
      </c>
      <c r="O167" s="1" t="s">
        <v>30</v>
      </c>
      <c r="P167" s="1" t="s">
        <v>31</v>
      </c>
      <c r="Q167" s="1" t="s">
        <v>32</v>
      </c>
      <c r="R167" s="1">
        <v>100</v>
      </c>
      <c r="S167" s="1" t="s">
        <v>33</v>
      </c>
      <c r="T167" s="1" t="s">
        <v>9</v>
      </c>
      <c r="U167" s="1" t="s">
        <v>63</v>
      </c>
      <c r="V167" s="1" t="s">
        <v>11</v>
      </c>
      <c r="W167" s="1" t="s">
        <v>93</v>
      </c>
      <c r="X167" s="1" t="s">
        <v>13</v>
      </c>
      <c r="Y167" s="1" t="s">
        <v>38</v>
      </c>
      <c r="Z167" s="1" t="s">
        <v>39</v>
      </c>
      <c r="AA167" s="1" t="s">
        <v>16</v>
      </c>
      <c r="AB167" s="1" t="s">
        <v>17</v>
      </c>
      <c r="AC167" s="1" t="s">
        <v>18</v>
      </c>
      <c r="AD167" s="1">
        <v>160</v>
      </c>
      <c r="AE167" s="1" t="s">
        <v>19</v>
      </c>
      <c r="AF167" s="1" t="s">
        <v>41</v>
      </c>
      <c r="AW167">
        <f t="shared" si="45"/>
        <v>1</v>
      </c>
      <c r="AX167">
        <f t="shared" si="46"/>
        <v>1</v>
      </c>
      <c r="AY167">
        <f t="shared" si="47"/>
        <v>1</v>
      </c>
      <c r="AZ167">
        <f t="shared" si="48"/>
        <v>1</v>
      </c>
      <c r="BA167">
        <f t="shared" si="49"/>
        <v>1</v>
      </c>
      <c r="BB167">
        <f t="shared" si="50"/>
        <v>1</v>
      </c>
      <c r="BC167" s="5">
        <f t="shared" si="51"/>
        <v>0</v>
      </c>
      <c r="BD167">
        <f t="shared" si="52"/>
        <v>1</v>
      </c>
      <c r="BE167">
        <f t="shared" si="53"/>
        <v>1</v>
      </c>
    </row>
    <row r="168" spans="1:57" ht="12.75" hidden="1">
      <c r="A168" s="2">
        <v>44893.369220752313</v>
      </c>
      <c r="B168" s="3">
        <v>20</v>
      </c>
      <c r="C168" s="1" t="s">
        <v>297</v>
      </c>
      <c r="D168" s="7" t="s">
        <v>315</v>
      </c>
      <c r="E168" s="11">
        <v>14</v>
      </c>
      <c r="F168" s="1" t="s">
        <v>22</v>
      </c>
      <c r="G168" s="1">
        <v>10</v>
      </c>
      <c r="H168" s="1" t="s">
        <v>23</v>
      </c>
      <c r="I168" s="1" t="s">
        <v>61</v>
      </c>
      <c r="J168" s="1" t="s">
        <v>25</v>
      </c>
      <c r="K168" s="1" t="s">
        <v>62</v>
      </c>
      <c r="L168" s="1" t="s">
        <v>27</v>
      </c>
      <c r="M168" s="1" t="s">
        <v>28</v>
      </c>
      <c r="N168" s="1" t="s">
        <v>56</v>
      </c>
      <c r="O168" s="1" t="s">
        <v>67</v>
      </c>
      <c r="P168" s="1" t="s">
        <v>31</v>
      </c>
      <c r="Q168" s="1" t="s">
        <v>92</v>
      </c>
      <c r="R168" s="1">
        <v>625</v>
      </c>
      <c r="S168" s="1" t="s">
        <v>33</v>
      </c>
      <c r="T168" s="1" t="s">
        <v>9</v>
      </c>
      <c r="U168" s="1" t="s">
        <v>73</v>
      </c>
      <c r="V168" s="1" t="s">
        <v>11</v>
      </c>
      <c r="W168" s="1" t="s">
        <v>93</v>
      </c>
      <c r="X168" s="1" t="s">
        <v>13</v>
      </c>
      <c r="Y168" s="1" t="s">
        <v>38</v>
      </c>
      <c r="Z168" s="1" t="s">
        <v>39</v>
      </c>
      <c r="AA168" s="1" t="s">
        <v>16</v>
      </c>
      <c r="AB168" s="1" t="s">
        <v>17</v>
      </c>
      <c r="AC168" s="1" t="s">
        <v>18</v>
      </c>
      <c r="AD168" s="1">
        <v>160</v>
      </c>
      <c r="AE168" s="1" t="s">
        <v>19</v>
      </c>
      <c r="AF168" s="1" t="s">
        <v>41</v>
      </c>
      <c r="AW168">
        <f t="shared" si="45"/>
        <v>1</v>
      </c>
      <c r="AX168">
        <f t="shared" si="46"/>
        <v>1</v>
      </c>
      <c r="AY168">
        <f t="shared" si="47"/>
        <v>1</v>
      </c>
      <c r="AZ168">
        <f t="shared" si="48"/>
        <v>1</v>
      </c>
      <c r="BA168">
        <f t="shared" si="49"/>
        <v>1</v>
      </c>
      <c r="BB168">
        <f t="shared" si="50"/>
        <v>1</v>
      </c>
      <c r="BC168" s="5">
        <f t="shared" si="51"/>
        <v>0</v>
      </c>
      <c r="BD168">
        <f t="shared" si="52"/>
        <v>1</v>
      </c>
      <c r="BE168">
        <f t="shared" si="53"/>
        <v>1</v>
      </c>
    </row>
    <row r="169" spans="1:57" ht="12.75">
      <c r="A169" s="2">
        <v>44893.369830219905</v>
      </c>
      <c r="B169" s="3">
        <v>15</v>
      </c>
      <c r="C169" s="1" t="s">
        <v>298</v>
      </c>
      <c r="D169" s="7" t="s">
        <v>314</v>
      </c>
      <c r="E169" s="11">
        <v>30</v>
      </c>
      <c r="F169" s="1" t="s">
        <v>86</v>
      </c>
      <c r="G169" s="1">
        <v>5</v>
      </c>
      <c r="H169" s="1" t="s">
        <v>23</v>
      </c>
      <c r="I169" s="1" t="s">
        <v>61</v>
      </c>
      <c r="J169" s="1" t="s">
        <v>43</v>
      </c>
      <c r="K169" s="1" t="s">
        <v>62</v>
      </c>
      <c r="L169" s="1" t="s">
        <v>27</v>
      </c>
      <c r="M169" s="1" t="s">
        <v>28</v>
      </c>
      <c r="N169" s="1" t="s">
        <v>56</v>
      </c>
      <c r="O169" s="1" t="s">
        <v>30</v>
      </c>
      <c r="P169" s="1" t="s">
        <v>31</v>
      </c>
      <c r="Q169" s="1" t="s">
        <v>32</v>
      </c>
      <c r="R169" s="1">
        <v>100</v>
      </c>
      <c r="S169" s="1" t="s">
        <v>47</v>
      </c>
      <c r="T169" s="1" t="s">
        <v>9</v>
      </c>
      <c r="U169" s="1" t="s">
        <v>63</v>
      </c>
      <c r="V169" s="1" t="s">
        <v>11</v>
      </c>
      <c r="W169" s="1" t="s">
        <v>12</v>
      </c>
      <c r="X169" s="1" t="s">
        <v>13</v>
      </c>
      <c r="Y169" s="1" t="s">
        <v>38</v>
      </c>
      <c r="Z169" s="1" t="s">
        <v>15</v>
      </c>
      <c r="AA169" s="1" t="s">
        <v>16</v>
      </c>
      <c r="AB169" s="1" t="s">
        <v>17</v>
      </c>
      <c r="AC169" s="1" t="s">
        <v>18</v>
      </c>
      <c r="AD169" s="1">
        <v>140</v>
      </c>
      <c r="AE169" s="1" t="s">
        <v>19</v>
      </c>
      <c r="AF169" s="1" t="s">
        <v>81</v>
      </c>
      <c r="AW169">
        <f t="shared" si="45"/>
        <v>1</v>
      </c>
      <c r="AX169">
        <f t="shared" si="46"/>
        <v>1</v>
      </c>
      <c r="AY169">
        <f t="shared" si="47"/>
        <v>0</v>
      </c>
      <c r="AZ169">
        <f t="shared" si="48"/>
        <v>1</v>
      </c>
      <c r="BA169">
        <f t="shared" si="49"/>
        <v>1</v>
      </c>
      <c r="BB169">
        <f t="shared" si="50"/>
        <v>1</v>
      </c>
      <c r="BC169" s="5">
        <f t="shared" si="51"/>
        <v>0</v>
      </c>
      <c r="BD169">
        <f t="shared" si="52"/>
        <v>1</v>
      </c>
      <c r="BE169">
        <f t="shared" si="53"/>
        <v>0</v>
      </c>
    </row>
    <row r="170" spans="1:57" ht="12.75">
      <c r="A170" s="2">
        <v>44893.369851898147</v>
      </c>
      <c r="B170" s="3">
        <v>16</v>
      </c>
      <c r="C170" s="1" t="s">
        <v>299</v>
      </c>
      <c r="D170" s="7" t="s">
        <v>315</v>
      </c>
      <c r="E170" s="11">
        <v>34</v>
      </c>
      <c r="F170" s="1" t="s">
        <v>86</v>
      </c>
      <c r="G170" s="1">
        <v>12</v>
      </c>
      <c r="H170" s="1" t="s">
        <v>23</v>
      </c>
      <c r="I170" s="1" t="s">
        <v>95</v>
      </c>
      <c r="J170" s="1" t="s">
        <v>43</v>
      </c>
      <c r="K170" s="1" t="s">
        <v>62</v>
      </c>
      <c r="L170" s="1" t="s">
        <v>27</v>
      </c>
      <c r="M170" s="1" t="s">
        <v>28</v>
      </c>
      <c r="N170" s="1" t="s">
        <v>56</v>
      </c>
      <c r="O170" s="1" t="s">
        <v>30</v>
      </c>
      <c r="P170" s="1" t="s">
        <v>31</v>
      </c>
      <c r="Q170" s="1" t="s">
        <v>32</v>
      </c>
      <c r="R170" s="1">
        <v>100</v>
      </c>
      <c r="S170" s="1" t="s">
        <v>47</v>
      </c>
      <c r="T170" s="1" t="s">
        <v>132</v>
      </c>
      <c r="U170" s="1" t="s">
        <v>63</v>
      </c>
      <c r="V170" s="1" t="s">
        <v>35</v>
      </c>
      <c r="W170" s="1" t="s">
        <v>93</v>
      </c>
      <c r="X170" s="1" t="s">
        <v>13</v>
      </c>
      <c r="Y170" s="1" t="s">
        <v>38</v>
      </c>
      <c r="Z170" s="1" t="s">
        <v>39</v>
      </c>
      <c r="AA170" s="1" t="s">
        <v>16</v>
      </c>
      <c r="AB170" s="1" t="s">
        <v>17</v>
      </c>
      <c r="AC170" s="1" t="s">
        <v>18</v>
      </c>
      <c r="AD170" s="1">
        <v>160</v>
      </c>
      <c r="AE170" s="1" t="s">
        <v>19</v>
      </c>
      <c r="AF170" s="1" t="s">
        <v>20</v>
      </c>
      <c r="AW170">
        <f t="shared" si="45"/>
        <v>1</v>
      </c>
      <c r="AX170">
        <f t="shared" si="46"/>
        <v>1</v>
      </c>
      <c r="AY170">
        <f t="shared" si="47"/>
        <v>1</v>
      </c>
      <c r="AZ170">
        <f t="shared" si="48"/>
        <v>1</v>
      </c>
      <c r="BA170">
        <f t="shared" si="49"/>
        <v>1</v>
      </c>
      <c r="BB170">
        <f t="shared" si="50"/>
        <v>1</v>
      </c>
      <c r="BC170" s="5">
        <f t="shared" si="51"/>
        <v>0</v>
      </c>
      <c r="BD170">
        <f t="shared" si="52"/>
        <v>1</v>
      </c>
      <c r="BE170">
        <f t="shared" si="53"/>
        <v>0</v>
      </c>
    </row>
    <row r="171" spans="1:57" ht="12.75">
      <c r="A171" s="2">
        <v>44893.369971770837</v>
      </c>
      <c r="B171" s="3">
        <v>16</v>
      </c>
      <c r="C171" s="1" t="s">
        <v>300</v>
      </c>
      <c r="D171" s="7" t="s">
        <v>315</v>
      </c>
      <c r="E171" s="11">
        <v>21</v>
      </c>
      <c r="F171" s="1" t="s">
        <v>86</v>
      </c>
      <c r="G171" s="1">
        <v>15</v>
      </c>
      <c r="H171" s="1" t="s">
        <v>116</v>
      </c>
      <c r="I171" s="1" t="s">
        <v>61</v>
      </c>
      <c r="J171" s="1" t="s">
        <v>43</v>
      </c>
      <c r="K171" s="1" t="s">
        <v>62</v>
      </c>
      <c r="L171" s="1" t="s">
        <v>111</v>
      </c>
      <c r="M171" s="1" t="s">
        <v>28</v>
      </c>
      <c r="N171" s="1" t="s">
        <v>56</v>
      </c>
      <c r="O171" s="1" t="s">
        <v>30</v>
      </c>
      <c r="P171" s="1" t="s">
        <v>31</v>
      </c>
      <c r="Q171" s="1" t="s">
        <v>32</v>
      </c>
      <c r="R171" s="1">
        <v>100</v>
      </c>
      <c r="S171" s="1" t="s">
        <v>33</v>
      </c>
      <c r="T171" s="1" t="s">
        <v>9</v>
      </c>
      <c r="U171" s="1" t="s">
        <v>63</v>
      </c>
      <c r="V171" s="1" t="s">
        <v>11</v>
      </c>
      <c r="W171" s="1" t="s">
        <v>12</v>
      </c>
      <c r="X171" s="1" t="s">
        <v>13</v>
      </c>
      <c r="Y171" s="1" t="s">
        <v>38</v>
      </c>
      <c r="Z171" s="1" t="s">
        <v>15</v>
      </c>
      <c r="AA171" s="1" t="s">
        <v>16</v>
      </c>
      <c r="AB171" s="1" t="s">
        <v>17</v>
      </c>
      <c r="AC171" s="1" t="s">
        <v>18</v>
      </c>
      <c r="AD171" s="1">
        <v>160</v>
      </c>
      <c r="AE171" s="1" t="s">
        <v>19</v>
      </c>
      <c r="AF171" s="1" t="s">
        <v>117</v>
      </c>
      <c r="AW171">
        <f t="shared" si="45"/>
        <v>1</v>
      </c>
      <c r="AX171">
        <f t="shared" si="46"/>
        <v>1</v>
      </c>
      <c r="AY171">
        <f t="shared" si="47"/>
        <v>0</v>
      </c>
      <c r="AZ171">
        <f t="shared" si="48"/>
        <v>1</v>
      </c>
      <c r="BA171">
        <f t="shared" si="49"/>
        <v>1</v>
      </c>
      <c r="BB171">
        <f t="shared" si="50"/>
        <v>1</v>
      </c>
      <c r="BC171" s="5">
        <f t="shared" si="51"/>
        <v>0</v>
      </c>
      <c r="BD171">
        <f t="shared" si="52"/>
        <v>1</v>
      </c>
      <c r="BE171">
        <f t="shared" si="53"/>
        <v>0</v>
      </c>
    </row>
    <row r="172" spans="1:57" ht="12.75">
      <c r="A172" s="2">
        <v>44893.369986527774</v>
      </c>
      <c r="B172" s="3">
        <v>15</v>
      </c>
      <c r="C172" s="1" t="s">
        <v>301</v>
      </c>
      <c r="D172" s="7" t="s">
        <v>315</v>
      </c>
      <c r="E172" s="11">
        <v>31</v>
      </c>
      <c r="F172" s="1" t="s">
        <v>86</v>
      </c>
      <c r="G172" s="1">
        <v>13</v>
      </c>
      <c r="H172" s="1" t="s">
        <v>23</v>
      </c>
      <c r="I172" s="1" t="s">
        <v>95</v>
      </c>
      <c r="J172" s="1" t="s">
        <v>43</v>
      </c>
      <c r="K172" s="1" t="s">
        <v>62</v>
      </c>
      <c r="L172" s="1" t="s">
        <v>111</v>
      </c>
      <c r="M172" s="1" t="s">
        <v>28</v>
      </c>
      <c r="N172" s="1" t="s">
        <v>56</v>
      </c>
      <c r="O172" s="1" t="s">
        <v>30</v>
      </c>
      <c r="P172" s="1" t="s">
        <v>31</v>
      </c>
      <c r="Q172" s="1" t="s">
        <v>32</v>
      </c>
      <c r="R172" s="1">
        <v>625</v>
      </c>
      <c r="S172" s="1" t="s">
        <v>47</v>
      </c>
      <c r="T172" s="1" t="s">
        <v>9</v>
      </c>
      <c r="U172" s="1" t="s">
        <v>63</v>
      </c>
      <c r="V172" s="1" t="s">
        <v>11</v>
      </c>
      <c r="W172" s="1" t="s">
        <v>93</v>
      </c>
      <c r="X172" s="1" t="s">
        <v>13</v>
      </c>
      <c r="Y172" s="1" t="s">
        <v>38</v>
      </c>
      <c r="Z172" s="1" t="s">
        <v>39</v>
      </c>
      <c r="AA172" s="1" t="s">
        <v>16</v>
      </c>
      <c r="AB172" s="1" t="s">
        <v>17</v>
      </c>
      <c r="AC172" s="1" t="s">
        <v>18</v>
      </c>
      <c r="AD172" s="1">
        <v>160</v>
      </c>
      <c r="AE172" s="1" t="s">
        <v>19</v>
      </c>
      <c r="AF172" s="1" t="s">
        <v>41</v>
      </c>
      <c r="AW172">
        <f t="shared" si="45"/>
        <v>1</v>
      </c>
      <c r="AX172">
        <f t="shared" si="46"/>
        <v>1</v>
      </c>
      <c r="AY172">
        <f t="shared" si="47"/>
        <v>1</v>
      </c>
      <c r="AZ172">
        <f t="shared" si="48"/>
        <v>1</v>
      </c>
      <c r="BA172">
        <f t="shared" si="49"/>
        <v>1</v>
      </c>
      <c r="BB172">
        <f t="shared" si="50"/>
        <v>1</v>
      </c>
      <c r="BC172" s="5">
        <f t="shared" si="51"/>
        <v>0</v>
      </c>
      <c r="BD172">
        <f t="shared" si="52"/>
        <v>1</v>
      </c>
      <c r="BE172">
        <f t="shared" si="53"/>
        <v>1</v>
      </c>
    </row>
    <row r="173" spans="1:57" ht="12.75">
      <c r="A173" s="2">
        <v>44893.370618668981</v>
      </c>
      <c r="B173" s="3">
        <v>18</v>
      </c>
      <c r="C173" s="1" t="s">
        <v>302</v>
      </c>
      <c r="D173" s="7" t="s">
        <v>315</v>
      </c>
      <c r="E173" s="11">
        <v>20</v>
      </c>
      <c r="F173" s="1" t="s">
        <v>86</v>
      </c>
      <c r="G173" s="1">
        <v>11</v>
      </c>
      <c r="H173" s="1" t="s">
        <v>23</v>
      </c>
      <c r="I173" s="1" t="s">
        <v>95</v>
      </c>
      <c r="J173" s="1" t="s">
        <v>25</v>
      </c>
      <c r="K173" s="1" t="s">
        <v>62</v>
      </c>
      <c r="L173" s="1" t="s">
        <v>27</v>
      </c>
      <c r="M173" s="1" t="s">
        <v>28</v>
      </c>
      <c r="N173" s="1" t="s">
        <v>56</v>
      </c>
      <c r="O173" s="1" t="s">
        <v>30</v>
      </c>
      <c r="P173" s="1" t="s">
        <v>31</v>
      </c>
      <c r="Q173" s="1" t="s">
        <v>32</v>
      </c>
      <c r="R173" s="1">
        <v>625</v>
      </c>
      <c r="S173" s="1" t="s">
        <v>33</v>
      </c>
      <c r="T173" s="1" t="s">
        <v>9</v>
      </c>
      <c r="U173" s="1" t="s">
        <v>63</v>
      </c>
      <c r="V173" s="1" t="s">
        <v>35</v>
      </c>
      <c r="W173" s="1" t="s">
        <v>93</v>
      </c>
      <c r="X173" s="1" t="s">
        <v>13</v>
      </c>
      <c r="Y173" s="1" t="s">
        <v>38</v>
      </c>
      <c r="Z173" s="1" t="s">
        <v>39</v>
      </c>
      <c r="AA173" s="1" t="s">
        <v>16</v>
      </c>
      <c r="AB173" s="1" t="s">
        <v>17</v>
      </c>
      <c r="AC173" s="1" t="s">
        <v>18</v>
      </c>
      <c r="AD173" s="1">
        <v>160</v>
      </c>
      <c r="AE173" s="1" t="s">
        <v>19</v>
      </c>
      <c r="AF173" s="1" t="s">
        <v>20</v>
      </c>
      <c r="AW173">
        <f t="shared" si="45"/>
        <v>1</v>
      </c>
      <c r="AX173">
        <f t="shared" si="46"/>
        <v>1</v>
      </c>
      <c r="AY173">
        <f t="shared" si="47"/>
        <v>1</v>
      </c>
      <c r="AZ173">
        <f t="shared" si="48"/>
        <v>1</v>
      </c>
      <c r="BA173">
        <f t="shared" si="49"/>
        <v>1</v>
      </c>
      <c r="BB173">
        <f t="shared" si="50"/>
        <v>1</v>
      </c>
      <c r="BC173" s="5">
        <f t="shared" si="51"/>
        <v>0</v>
      </c>
      <c r="BD173">
        <f t="shared" si="52"/>
        <v>1</v>
      </c>
      <c r="BE173">
        <f t="shared" si="53"/>
        <v>0</v>
      </c>
    </row>
    <row r="174" spans="1:57" ht="12.75" hidden="1">
      <c r="A174" s="2">
        <v>44893.371221215275</v>
      </c>
      <c r="B174" s="3">
        <v>8</v>
      </c>
      <c r="C174" s="1" t="s">
        <v>303</v>
      </c>
      <c r="D174" s="7" t="s">
        <v>315</v>
      </c>
      <c r="E174" s="11">
        <v>34</v>
      </c>
      <c r="F174" s="1" t="s">
        <v>91</v>
      </c>
      <c r="G174" s="1">
        <v>9</v>
      </c>
      <c r="H174" s="1" t="s">
        <v>65</v>
      </c>
      <c r="I174" s="1" t="s">
        <v>54</v>
      </c>
      <c r="J174" s="1" t="s">
        <v>121</v>
      </c>
      <c r="K174" s="1" t="s">
        <v>304</v>
      </c>
      <c r="L174" s="1" t="s">
        <v>136</v>
      </c>
      <c r="M174" s="1" t="s">
        <v>28</v>
      </c>
      <c r="N174" s="1" t="s">
        <v>131</v>
      </c>
      <c r="O174" s="1" t="s">
        <v>46</v>
      </c>
      <c r="P174" s="1" t="s">
        <v>201</v>
      </c>
      <c r="Q174" s="1" t="s">
        <v>77</v>
      </c>
      <c r="R174" s="1">
        <v>125</v>
      </c>
      <c r="S174" s="1" t="s">
        <v>47</v>
      </c>
      <c r="T174" s="1" t="s">
        <v>155</v>
      </c>
      <c r="U174" s="1" t="s">
        <v>73</v>
      </c>
      <c r="V174" s="1" t="s">
        <v>11</v>
      </c>
      <c r="W174" s="1" t="s">
        <v>36</v>
      </c>
      <c r="X174" s="1" t="s">
        <v>37</v>
      </c>
      <c r="Y174" s="1" t="s">
        <v>38</v>
      </c>
      <c r="Z174" s="1" t="s">
        <v>39</v>
      </c>
      <c r="AA174" s="1" t="s">
        <v>139</v>
      </c>
      <c r="AB174" s="1" t="s">
        <v>126</v>
      </c>
      <c r="AC174" s="1" t="s">
        <v>88</v>
      </c>
      <c r="AD174" s="1">
        <v>160</v>
      </c>
      <c r="AE174" s="1" t="s">
        <v>19</v>
      </c>
      <c r="AF174" s="1" t="s">
        <v>41</v>
      </c>
      <c r="AW174">
        <f t="shared" si="45"/>
        <v>0</v>
      </c>
      <c r="AX174">
        <f t="shared" si="46"/>
        <v>1</v>
      </c>
      <c r="AY174">
        <f t="shared" si="47"/>
        <v>1</v>
      </c>
      <c r="AZ174">
        <f t="shared" si="48"/>
        <v>0</v>
      </c>
      <c r="BA174">
        <f t="shared" si="49"/>
        <v>0</v>
      </c>
      <c r="BB174">
        <f t="shared" si="50"/>
        <v>0</v>
      </c>
      <c r="BC174" s="5">
        <f t="shared" si="51"/>
        <v>0</v>
      </c>
      <c r="BD174">
        <f t="shared" si="52"/>
        <v>1</v>
      </c>
      <c r="BE174">
        <f t="shared" si="53"/>
        <v>1</v>
      </c>
    </row>
    <row r="175" spans="1:57" ht="12.75" hidden="1">
      <c r="A175" s="2">
        <v>44893.371374502312</v>
      </c>
      <c r="B175" s="3">
        <v>18</v>
      </c>
      <c r="C175" s="1" t="s">
        <v>305</v>
      </c>
      <c r="D175" s="7" t="s">
        <v>315</v>
      </c>
      <c r="E175" s="11">
        <v>1</v>
      </c>
      <c r="F175" s="1" t="s">
        <v>22</v>
      </c>
      <c r="G175" s="1">
        <v>8</v>
      </c>
      <c r="H175" s="1" t="s">
        <v>23</v>
      </c>
      <c r="I175" s="1" t="s">
        <v>95</v>
      </c>
      <c r="J175" s="1" t="s">
        <v>25</v>
      </c>
      <c r="K175" s="1" t="s">
        <v>62</v>
      </c>
      <c r="L175" s="1" t="s">
        <v>27</v>
      </c>
      <c r="M175" s="1" t="s">
        <v>28</v>
      </c>
      <c r="N175" s="1" t="s">
        <v>56</v>
      </c>
      <c r="O175" s="1" t="s">
        <v>67</v>
      </c>
      <c r="P175" s="1" t="s">
        <v>31</v>
      </c>
      <c r="Q175" s="1" t="s">
        <v>7</v>
      </c>
      <c r="R175" s="1">
        <v>100</v>
      </c>
      <c r="S175" s="1" t="s">
        <v>106</v>
      </c>
      <c r="T175" s="1" t="s">
        <v>9</v>
      </c>
      <c r="U175" s="1" t="s">
        <v>73</v>
      </c>
      <c r="V175" s="1" t="s">
        <v>58</v>
      </c>
      <c r="W175" s="1" t="s">
        <v>93</v>
      </c>
      <c r="X175" s="1" t="s">
        <v>13</v>
      </c>
      <c r="Y175" s="1" t="s">
        <v>84</v>
      </c>
      <c r="Z175" s="1" t="s">
        <v>39</v>
      </c>
      <c r="AA175" s="1" t="s">
        <v>16</v>
      </c>
      <c r="AB175" s="1" t="s">
        <v>17</v>
      </c>
      <c r="AC175" s="1" t="s">
        <v>18</v>
      </c>
      <c r="AD175" s="1">
        <v>160</v>
      </c>
      <c r="AE175" s="1" t="s">
        <v>19</v>
      </c>
      <c r="AF175" s="1" t="s">
        <v>41</v>
      </c>
      <c r="AW175">
        <f t="shared" si="45"/>
        <v>1</v>
      </c>
      <c r="AX175">
        <f t="shared" si="46"/>
        <v>0</v>
      </c>
      <c r="AY175">
        <f t="shared" si="47"/>
        <v>1</v>
      </c>
      <c r="AZ175">
        <f t="shared" si="48"/>
        <v>1</v>
      </c>
      <c r="BA175">
        <f t="shared" si="49"/>
        <v>1</v>
      </c>
      <c r="BB175">
        <f t="shared" si="50"/>
        <v>1</v>
      </c>
      <c r="BC175" s="5">
        <f t="shared" si="51"/>
        <v>0</v>
      </c>
      <c r="BD175">
        <f t="shared" si="52"/>
        <v>1</v>
      </c>
      <c r="BE175">
        <f t="shared" si="53"/>
        <v>1</v>
      </c>
    </row>
    <row r="176" spans="1:57" ht="12.75" hidden="1">
      <c r="A176" s="2">
        <v>44893.371850706018</v>
      </c>
      <c r="B176" s="3">
        <v>10</v>
      </c>
      <c r="C176" s="1" t="s">
        <v>306</v>
      </c>
      <c r="D176" s="7" t="s">
        <v>315</v>
      </c>
      <c r="E176" s="11">
        <v>30</v>
      </c>
      <c r="F176" s="1" t="s">
        <v>53</v>
      </c>
      <c r="G176" s="1">
        <v>7</v>
      </c>
      <c r="H176" s="1" t="s">
        <v>23</v>
      </c>
      <c r="I176" s="1" t="s">
        <v>24</v>
      </c>
      <c r="J176" s="1" t="s">
        <v>43</v>
      </c>
      <c r="K176" s="1" t="s">
        <v>26</v>
      </c>
      <c r="L176" s="1" t="s">
        <v>110</v>
      </c>
      <c r="M176" s="1" t="s">
        <v>28</v>
      </c>
      <c r="N176" s="1" t="s">
        <v>56</v>
      </c>
      <c r="O176" s="1" t="s">
        <v>30</v>
      </c>
      <c r="P176" s="1" t="s">
        <v>31</v>
      </c>
      <c r="Q176" s="1" t="s">
        <v>7</v>
      </c>
      <c r="R176" s="1">
        <v>100</v>
      </c>
      <c r="S176" s="1" t="s">
        <v>47</v>
      </c>
      <c r="T176" s="1" t="s">
        <v>9</v>
      </c>
      <c r="U176" s="1" t="s">
        <v>48</v>
      </c>
      <c r="V176" s="1" t="s">
        <v>11</v>
      </c>
      <c r="W176" s="1" t="s">
        <v>36</v>
      </c>
      <c r="X176" s="1" t="s">
        <v>13</v>
      </c>
      <c r="Y176" s="1" t="s">
        <v>69</v>
      </c>
      <c r="Z176" s="1" t="s">
        <v>39</v>
      </c>
      <c r="AA176" s="1" t="s">
        <v>139</v>
      </c>
      <c r="AB176" s="1" t="s">
        <v>17</v>
      </c>
      <c r="AC176" s="1" t="s">
        <v>18</v>
      </c>
      <c r="AD176" s="1">
        <v>140</v>
      </c>
      <c r="AE176" s="1" t="s">
        <v>19</v>
      </c>
      <c r="AF176" s="1" t="s">
        <v>20</v>
      </c>
      <c r="AW176">
        <f t="shared" si="45"/>
        <v>1</v>
      </c>
      <c r="AX176">
        <f t="shared" si="46"/>
        <v>0</v>
      </c>
      <c r="AY176">
        <f t="shared" si="47"/>
        <v>1</v>
      </c>
      <c r="AZ176">
        <f t="shared" si="48"/>
        <v>0</v>
      </c>
      <c r="BA176">
        <f t="shared" si="49"/>
        <v>1</v>
      </c>
      <c r="BB176">
        <f t="shared" si="50"/>
        <v>1</v>
      </c>
      <c r="BC176" s="5">
        <f t="shared" si="51"/>
        <v>0</v>
      </c>
      <c r="BD176">
        <f t="shared" si="52"/>
        <v>1</v>
      </c>
      <c r="BE176">
        <f t="shared" si="53"/>
        <v>0</v>
      </c>
    </row>
    <row r="177" spans="1:57" ht="12.75">
      <c r="A177" s="2">
        <v>44893.373236018517</v>
      </c>
      <c r="B177" s="3">
        <v>14</v>
      </c>
      <c r="C177" s="1" t="s">
        <v>307</v>
      </c>
      <c r="D177" s="7" t="s">
        <v>315</v>
      </c>
      <c r="E177" s="11">
        <v>13</v>
      </c>
      <c r="F177" s="1" t="s">
        <v>86</v>
      </c>
      <c r="G177" s="1">
        <v>5</v>
      </c>
      <c r="H177" s="1" t="s">
        <v>23</v>
      </c>
      <c r="I177" s="1" t="s">
        <v>95</v>
      </c>
      <c r="J177" s="1" t="s">
        <v>43</v>
      </c>
      <c r="K177" s="1" t="s">
        <v>62</v>
      </c>
      <c r="L177" s="1" t="s">
        <v>27</v>
      </c>
      <c r="M177" s="1" t="s">
        <v>28</v>
      </c>
      <c r="O177" s="1" t="s">
        <v>30</v>
      </c>
      <c r="P177" s="1" t="s">
        <v>31</v>
      </c>
      <c r="Q177" s="1" t="s">
        <v>32</v>
      </c>
      <c r="R177" s="1">
        <v>100</v>
      </c>
      <c r="S177" s="1" t="s">
        <v>47</v>
      </c>
      <c r="T177" s="1" t="s">
        <v>9</v>
      </c>
      <c r="U177" s="1" t="s">
        <v>63</v>
      </c>
      <c r="V177" s="1" t="s">
        <v>35</v>
      </c>
      <c r="W177" s="1" t="s">
        <v>93</v>
      </c>
      <c r="X177" s="1" t="s">
        <v>13</v>
      </c>
      <c r="Y177" s="1" t="s">
        <v>38</v>
      </c>
      <c r="Z177" s="1" t="s">
        <v>39</v>
      </c>
      <c r="AA177" s="1" t="s">
        <v>16</v>
      </c>
      <c r="AB177" s="1" t="s">
        <v>126</v>
      </c>
      <c r="AC177" s="1" t="s">
        <v>18</v>
      </c>
      <c r="AD177" s="1">
        <v>220</v>
      </c>
      <c r="AE177" s="1" t="s">
        <v>19</v>
      </c>
      <c r="AF177" s="1" t="s">
        <v>20</v>
      </c>
      <c r="AW177">
        <f t="shared" si="45"/>
        <v>1</v>
      </c>
      <c r="AX177">
        <f t="shared" si="46"/>
        <v>1</v>
      </c>
      <c r="AY177">
        <f t="shared" si="47"/>
        <v>1</v>
      </c>
      <c r="AZ177">
        <f t="shared" si="48"/>
        <v>1</v>
      </c>
      <c r="BA177">
        <f t="shared" si="49"/>
        <v>0</v>
      </c>
      <c r="BB177">
        <f t="shared" si="50"/>
        <v>1</v>
      </c>
      <c r="BC177" s="5">
        <f t="shared" si="51"/>
        <v>0</v>
      </c>
      <c r="BD177">
        <f t="shared" si="52"/>
        <v>1</v>
      </c>
      <c r="BE177">
        <f t="shared" si="53"/>
        <v>0</v>
      </c>
    </row>
    <row r="178" spans="1:57" ht="12.75">
      <c r="A178" s="2">
        <v>44893.377370347225</v>
      </c>
      <c r="B178" s="3">
        <v>13</v>
      </c>
      <c r="C178" s="1" t="s">
        <v>308</v>
      </c>
      <c r="D178" s="7" t="s">
        <v>314</v>
      </c>
      <c r="E178" s="12" t="s">
        <v>123</v>
      </c>
      <c r="F178" s="1" t="s">
        <v>86</v>
      </c>
      <c r="G178" s="1">
        <v>9.5</v>
      </c>
      <c r="H178" s="1" t="s">
        <v>116</v>
      </c>
      <c r="I178" s="1" t="s">
        <v>61</v>
      </c>
      <c r="J178" s="1" t="s">
        <v>25</v>
      </c>
      <c r="K178" s="1" t="s">
        <v>62</v>
      </c>
      <c r="L178" s="1" t="s">
        <v>111</v>
      </c>
      <c r="M178" s="1" t="s">
        <v>28</v>
      </c>
      <c r="N178" s="1" t="s">
        <v>56</v>
      </c>
      <c r="O178" s="1" t="s">
        <v>46</v>
      </c>
      <c r="P178" s="1" t="s">
        <v>31</v>
      </c>
      <c r="Q178" s="1" t="s">
        <v>32</v>
      </c>
      <c r="R178" s="1">
        <v>100</v>
      </c>
      <c r="S178" s="1" t="s">
        <v>8</v>
      </c>
      <c r="T178" s="1" t="s">
        <v>9</v>
      </c>
      <c r="U178" s="1" t="s">
        <v>63</v>
      </c>
      <c r="V178" s="1" t="s">
        <v>11</v>
      </c>
      <c r="W178" s="1" t="s">
        <v>93</v>
      </c>
      <c r="X178" s="1" t="s">
        <v>13</v>
      </c>
      <c r="Y178" s="1" t="s">
        <v>38</v>
      </c>
      <c r="Z178" s="1" t="s">
        <v>15</v>
      </c>
      <c r="AA178" s="1" t="s">
        <v>16</v>
      </c>
      <c r="AB178" s="1" t="s">
        <v>100</v>
      </c>
      <c r="AC178" s="1" t="s">
        <v>18</v>
      </c>
      <c r="AD178" s="1">
        <v>180</v>
      </c>
      <c r="AE178" s="1" t="s">
        <v>133</v>
      </c>
      <c r="AF178" s="1" t="s">
        <v>140</v>
      </c>
      <c r="AW178">
        <f t="shared" si="45"/>
        <v>1</v>
      </c>
      <c r="AX178">
        <f t="shared" si="46"/>
        <v>1</v>
      </c>
      <c r="AY178">
        <f t="shared" si="47"/>
        <v>0</v>
      </c>
      <c r="AZ178">
        <f t="shared" si="48"/>
        <v>1</v>
      </c>
      <c r="BA178">
        <f t="shared" si="49"/>
        <v>0</v>
      </c>
      <c r="BB178">
        <f t="shared" si="50"/>
        <v>1</v>
      </c>
      <c r="BC178" s="5">
        <f t="shared" si="51"/>
        <v>0</v>
      </c>
      <c r="BD178">
        <f t="shared" si="52"/>
        <v>0</v>
      </c>
      <c r="BE178">
        <f t="shared" si="53"/>
        <v>0</v>
      </c>
    </row>
    <row r="179" spans="1:57" ht="12.75" hidden="1">
      <c r="A179" s="2">
        <v>44893.380850150468</v>
      </c>
      <c r="B179" s="3">
        <v>9</v>
      </c>
      <c r="C179" s="1" t="s">
        <v>309</v>
      </c>
      <c r="D179" s="7" t="s">
        <v>315</v>
      </c>
      <c r="E179" s="11">
        <v>32</v>
      </c>
      <c r="F179" s="1" t="s">
        <v>53</v>
      </c>
      <c r="G179" s="1">
        <v>0</v>
      </c>
      <c r="H179" s="1" t="s">
        <v>23</v>
      </c>
      <c r="I179" s="1" t="s">
        <v>61</v>
      </c>
      <c r="K179" s="1" t="s">
        <v>62</v>
      </c>
      <c r="L179" s="1" t="s">
        <v>110</v>
      </c>
      <c r="M179" s="1" t="s">
        <v>28</v>
      </c>
      <c r="N179" s="1" t="s">
        <v>29</v>
      </c>
      <c r="O179" s="1" t="s">
        <v>30</v>
      </c>
      <c r="P179" s="1" t="s">
        <v>31</v>
      </c>
      <c r="Q179" s="1" t="s">
        <v>32</v>
      </c>
      <c r="R179" s="1">
        <v>100</v>
      </c>
      <c r="S179" s="1" t="s">
        <v>8</v>
      </c>
      <c r="T179" s="1" t="s">
        <v>9</v>
      </c>
      <c r="U179" s="1" t="s">
        <v>63</v>
      </c>
      <c r="V179" s="1" t="s">
        <v>11</v>
      </c>
      <c r="W179" s="1" t="s">
        <v>36</v>
      </c>
      <c r="X179" s="1" t="s">
        <v>83</v>
      </c>
      <c r="Y179" s="1" t="s">
        <v>99</v>
      </c>
      <c r="Z179" s="1" t="s">
        <v>39</v>
      </c>
      <c r="AA179" s="1" t="s">
        <v>87</v>
      </c>
      <c r="AB179" s="1" t="s">
        <v>17</v>
      </c>
      <c r="AC179" s="1" t="s">
        <v>40</v>
      </c>
      <c r="AD179" s="1">
        <v>180</v>
      </c>
      <c r="AE179" s="1" t="s">
        <v>156</v>
      </c>
      <c r="AF179" s="1" t="s">
        <v>20</v>
      </c>
      <c r="AW179">
        <f t="shared" si="45"/>
        <v>0</v>
      </c>
      <c r="AX179">
        <f t="shared" si="46"/>
        <v>0</v>
      </c>
      <c r="AY179">
        <f t="shared" si="47"/>
        <v>1</v>
      </c>
      <c r="AZ179">
        <f t="shared" si="48"/>
        <v>0</v>
      </c>
      <c r="BA179">
        <f t="shared" si="49"/>
        <v>1</v>
      </c>
      <c r="BB179">
        <f t="shared" si="50"/>
        <v>0</v>
      </c>
      <c r="BC179" s="5">
        <f t="shared" si="51"/>
        <v>0</v>
      </c>
      <c r="BD179">
        <f t="shared" si="52"/>
        <v>0</v>
      </c>
      <c r="BE179">
        <f t="shared" si="53"/>
        <v>0</v>
      </c>
    </row>
    <row r="180" spans="1:57" ht="12.75" hidden="1">
      <c r="A180" s="2">
        <v>44893.390645798616</v>
      </c>
      <c r="B180" s="3">
        <v>19</v>
      </c>
      <c r="C180" s="1" t="s">
        <v>310</v>
      </c>
      <c r="D180" s="7" t="s">
        <v>315</v>
      </c>
      <c r="E180" s="11">
        <v>32</v>
      </c>
      <c r="F180" s="1" t="s">
        <v>91</v>
      </c>
      <c r="G180" s="1">
        <v>17</v>
      </c>
      <c r="H180" s="1" t="s">
        <v>23</v>
      </c>
      <c r="I180" s="1" t="s">
        <v>24</v>
      </c>
      <c r="J180" s="1" t="s">
        <v>25</v>
      </c>
      <c r="K180" s="1" t="s">
        <v>62</v>
      </c>
      <c r="L180" s="1" t="s">
        <v>27</v>
      </c>
      <c r="M180" s="1" t="s">
        <v>28</v>
      </c>
      <c r="N180" s="1" t="s">
        <v>56</v>
      </c>
      <c r="O180" s="1" t="s">
        <v>30</v>
      </c>
      <c r="P180" s="1" t="s">
        <v>31</v>
      </c>
      <c r="Q180" s="1" t="s">
        <v>32</v>
      </c>
      <c r="R180" s="1">
        <v>100</v>
      </c>
      <c r="S180" s="1" t="s">
        <v>33</v>
      </c>
      <c r="T180" s="1" t="s">
        <v>9</v>
      </c>
      <c r="U180" s="1" t="s">
        <v>73</v>
      </c>
      <c r="V180" s="1" t="s">
        <v>11</v>
      </c>
      <c r="W180" s="1" t="s">
        <v>68</v>
      </c>
      <c r="X180" s="1" t="s">
        <v>83</v>
      </c>
      <c r="Y180" s="1" t="s">
        <v>38</v>
      </c>
      <c r="Z180" s="1" t="s">
        <v>39</v>
      </c>
      <c r="AA180" s="1" t="s">
        <v>16</v>
      </c>
      <c r="AB180" s="1" t="s">
        <v>17</v>
      </c>
      <c r="AC180" s="1" t="s">
        <v>18</v>
      </c>
      <c r="AD180" s="1">
        <v>160</v>
      </c>
      <c r="AE180" s="1" t="s">
        <v>19</v>
      </c>
      <c r="AF180" s="1" t="s">
        <v>41</v>
      </c>
      <c r="AW180">
        <f t="shared" si="45"/>
        <v>0</v>
      </c>
      <c r="AX180">
        <f t="shared" si="46"/>
        <v>1</v>
      </c>
      <c r="AY180">
        <f t="shared" si="47"/>
        <v>1</v>
      </c>
      <c r="AZ180">
        <f t="shared" si="48"/>
        <v>1</v>
      </c>
      <c r="BA180">
        <f t="shared" si="49"/>
        <v>1</v>
      </c>
      <c r="BB180">
        <f t="shared" si="50"/>
        <v>1</v>
      </c>
      <c r="BC180" s="5">
        <f t="shared" si="51"/>
        <v>0</v>
      </c>
      <c r="BD180">
        <f t="shared" si="52"/>
        <v>1</v>
      </c>
      <c r="BE180">
        <f t="shared" si="53"/>
        <v>1</v>
      </c>
    </row>
    <row r="181" spans="1:57" ht="12.75" hidden="1">
      <c r="A181" s="2">
        <v>44893.391353611107</v>
      </c>
      <c r="B181" s="3">
        <v>18</v>
      </c>
      <c r="C181" s="1" t="s">
        <v>311</v>
      </c>
      <c r="D181" s="7" t="s">
        <v>315</v>
      </c>
      <c r="E181" s="11">
        <v>29</v>
      </c>
      <c r="F181" s="1" t="s">
        <v>91</v>
      </c>
      <c r="G181" s="1">
        <v>13</v>
      </c>
      <c r="H181" s="1" t="s">
        <v>23</v>
      </c>
      <c r="I181" s="1" t="s">
        <v>24</v>
      </c>
      <c r="J181" s="1" t="s">
        <v>25</v>
      </c>
      <c r="K181" s="1" t="s">
        <v>62</v>
      </c>
      <c r="L181" s="1" t="s">
        <v>27</v>
      </c>
      <c r="M181" s="1" t="s">
        <v>28</v>
      </c>
      <c r="N181" s="1" t="s">
        <v>56</v>
      </c>
      <c r="O181" s="1" t="s">
        <v>30</v>
      </c>
      <c r="P181" s="1" t="s">
        <v>31</v>
      </c>
      <c r="Q181" s="1" t="s">
        <v>32</v>
      </c>
      <c r="R181" s="1">
        <v>100</v>
      </c>
      <c r="S181" s="1" t="s">
        <v>33</v>
      </c>
      <c r="T181" s="1" t="s">
        <v>9</v>
      </c>
      <c r="U181" s="1" t="s">
        <v>73</v>
      </c>
      <c r="V181" s="1" t="s">
        <v>11</v>
      </c>
      <c r="W181" s="1" t="s">
        <v>68</v>
      </c>
      <c r="X181" s="1" t="s">
        <v>83</v>
      </c>
      <c r="Y181" s="1" t="s">
        <v>38</v>
      </c>
      <c r="Z181" s="1" t="s">
        <v>39</v>
      </c>
      <c r="AA181" s="1" t="s">
        <v>16</v>
      </c>
      <c r="AB181" s="1" t="s">
        <v>17</v>
      </c>
      <c r="AC181" s="1" t="s">
        <v>18</v>
      </c>
      <c r="AD181" s="1">
        <v>160</v>
      </c>
      <c r="AE181" s="1" t="s">
        <v>19</v>
      </c>
      <c r="AF181" s="1" t="s">
        <v>20</v>
      </c>
      <c r="AW181">
        <f t="shared" si="45"/>
        <v>0</v>
      </c>
      <c r="AX181">
        <f t="shared" si="46"/>
        <v>1</v>
      </c>
      <c r="AY181">
        <f t="shared" si="47"/>
        <v>1</v>
      </c>
      <c r="AZ181">
        <f t="shared" si="48"/>
        <v>1</v>
      </c>
      <c r="BA181">
        <f t="shared" si="49"/>
        <v>1</v>
      </c>
      <c r="BB181">
        <f t="shared" si="50"/>
        <v>1</v>
      </c>
      <c r="BC181" s="5">
        <f t="shared" si="51"/>
        <v>0</v>
      </c>
      <c r="BD181">
        <f t="shared" si="52"/>
        <v>1</v>
      </c>
      <c r="BE181">
        <f t="shared" si="53"/>
        <v>0</v>
      </c>
    </row>
  </sheetData>
  <autoFilter ref="F1:F181" xr:uid="{00000000-0001-0000-0000-000000000000}">
    <filterColumn colId="0">
      <filters>
        <filter val="XI MIPA 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1"/>
  <sheetViews>
    <sheetView workbookViewId="0">
      <selection activeCell="G25" sqref="G25"/>
    </sheetView>
  </sheetViews>
  <sheetFormatPr defaultRowHeight="12.75"/>
  <cols>
    <col min="1" max="1" width="16.5703125" customWidth="1"/>
    <col min="2" max="2" width="6.85546875" customWidth="1"/>
    <col min="3" max="3" width="39.140625" customWidth="1"/>
    <col min="4" max="4" width="10.28515625" customWidth="1"/>
    <col min="5" max="5" width="10.1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44893.344559062505</v>
      </c>
      <c r="B2" s="3">
        <v>6</v>
      </c>
      <c r="C2" s="1" t="s">
        <v>5</v>
      </c>
      <c r="D2" s="1">
        <v>30</v>
      </c>
      <c r="E2" s="1" t="s">
        <v>6</v>
      </c>
    </row>
    <row r="3" spans="1:5">
      <c r="A3" s="2">
        <v>44893.352676226852</v>
      </c>
      <c r="B3" s="3">
        <v>16</v>
      </c>
      <c r="C3" s="1" t="s">
        <v>21</v>
      </c>
      <c r="D3" s="1">
        <v>26</v>
      </c>
      <c r="E3" s="1" t="s">
        <v>22</v>
      </c>
    </row>
    <row r="4" spans="1:5">
      <c r="A4" s="2">
        <v>44893.352918090277</v>
      </c>
      <c r="B4" s="3">
        <v>10</v>
      </c>
      <c r="C4" s="1" t="s">
        <v>42</v>
      </c>
      <c r="D4" s="1">
        <v>29</v>
      </c>
      <c r="E4" s="1" t="s">
        <v>22</v>
      </c>
    </row>
    <row r="5" spans="1:5">
      <c r="A5" s="2">
        <v>44893.353161909719</v>
      </c>
      <c r="B5" s="3">
        <v>17</v>
      </c>
      <c r="C5" s="1" t="s">
        <v>52</v>
      </c>
      <c r="D5" s="1">
        <v>20</v>
      </c>
      <c r="E5" s="1" t="s">
        <v>53</v>
      </c>
    </row>
    <row r="6" spans="1:5">
      <c r="A6" s="2">
        <v>44893.353450972223</v>
      </c>
      <c r="B6" s="3">
        <v>21</v>
      </c>
      <c r="C6" s="1" t="s">
        <v>59</v>
      </c>
      <c r="D6" s="1">
        <v>28</v>
      </c>
      <c r="E6" s="1" t="s">
        <v>53</v>
      </c>
    </row>
    <row r="7" spans="1:5">
      <c r="A7" s="2">
        <v>44893.353608865742</v>
      </c>
      <c r="B7" s="3">
        <v>10</v>
      </c>
      <c r="C7" s="1" t="s">
        <v>64</v>
      </c>
      <c r="D7" s="1">
        <v>19</v>
      </c>
      <c r="E7" s="1" t="s">
        <v>53</v>
      </c>
    </row>
    <row r="8" spans="1:5">
      <c r="A8" s="2">
        <v>44893.354845798611</v>
      </c>
      <c r="B8" s="3">
        <v>16</v>
      </c>
      <c r="C8" s="1" t="s">
        <v>72</v>
      </c>
      <c r="D8" s="1">
        <v>35</v>
      </c>
      <c r="E8" s="1" t="s">
        <v>53</v>
      </c>
    </row>
    <row r="9" spans="1:5">
      <c r="A9" s="2">
        <v>44893.355434722223</v>
      </c>
      <c r="B9" s="3">
        <v>5</v>
      </c>
      <c r="C9" s="1" t="s">
        <v>74</v>
      </c>
      <c r="D9" s="4" t="s">
        <v>75</v>
      </c>
      <c r="E9" s="1" t="s">
        <v>6</v>
      </c>
    </row>
    <row r="10" spans="1:5">
      <c r="A10" s="2">
        <v>44893.355965416667</v>
      </c>
      <c r="B10" s="3">
        <v>18</v>
      </c>
      <c r="C10" s="1" t="s">
        <v>82</v>
      </c>
      <c r="D10" s="1">
        <v>30</v>
      </c>
      <c r="E10" s="1" t="s">
        <v>53</v>
      </c>
    </row>
    <row r="11" spans="1:5">
      <c r="A11" s="2">
        <v>44893.356009675925</v>
      </c>
      <c r="B11" s="3">
        <v>12</v>
      </c>
      <c r="C11" s="1" t="s">
        <v>85</v>
      </c>
      <c r="D11" s="1">
        <v>24</v>
      </c>
      <c r="E11" s="1" t="s">
        <v>86</v>
      </c>
    </row>
    <row r="12" spans="1:5">
      <c r="A12" s="2">
        <v>44893.356138414354</v>
      </c>
      <c r="B12" s="3">
        <v>17</v>
      </c>
      <c r="C12" s="1" t="s">
        <v>89</v>
      </c>
      <c r="D12" s="4" t="s">
        <v>90</v>
      </c>
      <c r="E12" s="1" t="s">
        <v>91</v>
      </c>
    </row>
    <row r="13" spans="1:5">
      <c r="A13" s="2">
        <v>44893.356145775462</v>
      </c>
      <c r="B13" s="3">
        <v>18</v>
      </c>
      <c r="C13" s="1" t="s">
        <v>94</v>
      </c>
      <c r="D13" s="1">
        <v>18</v>
      </c>
      <c r="E13" s="1" t="s">
        <v>86</v>
      </c>
    </row>
    <row r="14" spans="1:5">
      <c r="A14" s="2">
        <v>44893.356527511569</v>
      </c>
      <c r="B14" s="3">
        <v>15</v>
      </c>
      <c r="C14" s="1" t="s">
        <v>98</v>
      </c>
      <c r="D14" s="4" t="s">
        <v>75</v>
      </c>
      <c r="E14" s="1" t="s">
        <v>53</v>
      </c>
    </row>
    <row r="15" spans="1:5">
      <c r="A15" s="2">
        <v>44893.356565393522</v>
      </c>
      <c r="B15" s="3">
        <v>17</v>
      </c>
      <c r="C15" s="1" t="s">
        <v>101</v>
      </c>
      <c r="D15" s="4" t="s">
        <v>102</v>
      </c>
      <c r="E15" s="1" t="s">
        <v>53</v>
      </c>
    </row>
    <row r="16" spans="1:5">
      <c r="A16" s="2">
        <v>44893.356624687498</v>
      </c>
      <c r="B16" s="3">
        <v>16</v>
      </c>
      <c r="C16" s="1" t="s">
        <v>103</v>
      </c>
      <c r="D16" s="4" t="s">
        <v>90</v>
      </c>
      <c r="E16" s="1" t="s">
        <v>53</v>
      </c>
    </row>
    <row r="17" spans="1:5">
      <c r="A17" s="2">
        <v>44893.356680219906</v>
      </c>
      <c r="B17" s="3">
        <v>18</v>
      </c>
      <c r="C17" s="1" t="s">
        <v>104</v>
      </c>
      <c r="D17" s="1">
        <v>13</v>
      </c>
      <c r="E17" s="1" t="s">
        <v>53</v>
      </c>
    </row>
    <row r="18" spans="1:5">
      <c r="A18" s="2">
        <v>44893.357039467592</v>
      </c>
      <c r="B18" s="3">
        <v>21</v>
      </c>
      <c r="C18" s="1" t="s">
        <v>108</v>
      </c>
      <c r="D18" s="4" t="s">
        <v>109</v>
      </c>
      <c r="E18" s="1" t="s">
        <v>53</v>
      </c>
    </row>
    <row r="19" spans="1:5">
      <c r="A19" s="2">
        <v>44893.357044780088</v>
      </c>
      <c r="B19" s="3">
        <v>16</v>
      </c>
      <c r="C19" s="1" t="s">
        <v>112</v>
      </c>
      <c r="D19" s="1">
        <v>15</v>
      </c>
      <c r="E19" s="1" t="s">
        <v>53</v>
      </c>
    </row>
    <row r="20" spans="1:5">
      <c r="A20" s="2">
        <v>44893.357059421294</v>
      </c>
      <c r="B20" s="3">
        <v>18</v>
      </c>
      <c r="C20" s="1" t="s">
        <v>113</v>
      </c>
      <c r="D20" s="1">
        <v>18</v>
      </c>
      <c r="E20" s="1" t="s">
        <v>53</v>
      </c>
    </row>
    <row r="21" spans="1:5">
      <c r="A21" s="2">
        <v>44893.357111423611</v>
      </c>
      <c r="B21" s="3">
        <v>11</v>
      </c>
      <c r="C21" s="1" t="s">
        <v>114</v>
      </c>
      <c r="D21" s="4" t="s">
        <v>115</v>
      </c>
      <c r="E21" s="1" t="s">
        <v>53</v>
      </c>
    </row>
    <row r="22" spans="1:5">
      <c r="A22" s="2">
        <v>44893.357458634258</v>
      </c>
      <c r="B22" s="3">
        <v>17</v>
      </c>
      <c r="C22" s="1" t="s">
        <v>118</v>
      </c>
      <c r="D22" s="1">
        <v>11</v>
      </c>
      <c r="E22" s="1" t="s">
        <v>53</v>
      </c>
    </row>
    <row r="23" spans="1:5">
      <c r="A23" s="2">
        <v>44893.357613298613</v>
      </c>
      <c r="B23" s="3">
        <v>21</v>
      </c>
      <c r="C23" s="1" t="s">
        <v>122</v>
      </c>
      <c r="D23" s="4" t="s">
        <v>123</v>
      </c>
      <c r="E23" s="1" t="s">
        <v>53</v>
      </c>
    </row>
    <row r="24" spans="1:5">
      <c r="A24" s="2">
        <v>44893.357968668977</v>
      </c>
      <c r="B24" s="3">
        <v>13</v>
      </c>
      <c r="C24" s="1" t="s">
        <v>124</v>
      </c>
      <c r="D24" s="1">
        <v>23</v>
      </c>
      <c r="E24" s="1" t="s">
        <v>22</v>
      </c>
    </row>
    <row r="25" spans="1:5">
      <c r="A25" s="2">
        <v>44893.357991921293</v>
      </c>
      <c r="B25" s="3">
        <v>3</v>
      </c>
      <c r="C25" s="1" t="s">
        <v>128</v>
      </c>
      <c r="D25" s="4" t="s">
        <v>129</v>
      </c>
      <c r="E25" s="1" t="s">
        <v>53</v>
      </c>
    </row>
    <row r="26" spans="1:5">
      <c r="A26" s="2">
        <v>44893.357996782404</v>
      </c>
      <c r="B26" s="3">
        <v>7</v>
      </c>
      <c r="C26" s="1" t="s">
        <v>134</v>
      </c>
      <c r="D26" s="1">
        <v>10</v>
      </c>
      <c r="E26" s="1" t="s">
        <v>91</v>
      </c>
    </row>
    <row r="27" spans="1:5">
      <c r="A27" s="2">
        <v>44893.358057800928</v>
      </c>
      <c r="B27" s="3">
        <v>17</v>
      </c>
      <c r="C27" s="1" t="s">
        <v>141</v>
      </c>
      <c r="D27" s="4" t="s">
        <v>129</v>
      </c>
      <c r="E27" s="1" t="s">
        <v>22</v>
      </c>
    </row>
    <row r="28" spans="1:5">
      <c r="A28" s="2">
        <v>44893.358070590279</v>
      </c>
      <c r="B28" s="3">
        <v>18</v>
      </c>
      <c r="C28" s="1" t="s">
        <v>142</v>
      </c>
      <c r="D28" s="1">
        <v>17</v>
      </c>
      <c r="E28" s="1" t="s">
        <v>53</v>
      </c>
    </row>
    <row r="29" spans="1:5">
      <c r="A29" s="2">
        <v>44893.358179675924</v>
      </c>
      <c r="B29" s="3">
        <v>17</v>
      </c>
      <c r="C29" s="1" t="s">
        <v>143</v>
      </c>
      <c r="D29" s="1">
        <v>16</v>
      </c>
      <c r="E29" s="1" t="s">
        <v>22</v>
      </c>
    </row>
    <row r="30" spans="1:5">
      <c r="A30" s="2">
        <v>44893.358331678246</v>
      </c>
      <c r="B30" s="3">
        <v>19</v>
      </c>
      <c r="C30" s="1" t="s">
        <v>144</v>
      </c>
      <c r="D30" s="1">
        <v>16</v>
      </c>
      <c r="E30" s="1" t="s">
        <v>53</v>
      </c>
    </row>
    <row r="31" spans="1:5">
      <c r="A31" s="2">
        <v>44893.358354872689</v>
      </c>
      <c r="B31" s="3">
        <v>14</v>
      </c>
      <c r="C31" s="1" t="s">
        <v>145</v>
      </c>
      <c r="D31" s="4" t="s">
        <v>146</v>
      </c>
      <c r="E31" s="1" t="s">
        <v>53</v>
      </c>
    </row>
    <row r="32" spans="1:5">
      <c r="A32" s="2">
        <v>44893.358702546291</v>
      </c>
      <c r="B32" s="3">
        <v>19</v>
      </c>
      <c r="C32" s="1" t="s">
        <v>148</v>
      </c>
      <c r="D32" s="1">
        <v>17</v>
      </c>
      <c r="E32" s="1" t="s">
        <v>22</v>
      </c>
    </row>
    <row r="33" spans="1:5">
      <c r="A33" s="2">
        <v>44893.358728495368</v>
      </c>
      <c r="B33" s="3">
        <v>12</v>
      </c>
      <c r="C33" s="1" t="s">
        <v>149</v>
      </c>
      <c r="D33" s="1">
        <v>33</v>
      </c>
      <c r="E33" s="1" t="s">
        <v>86</v>
      </c>
    </row>
    <row r="34" spans="1:5">
      <c r="A34" s="2">
        <v>44893.35900945602</v>
      </c>
      <c r="B34" s="3">
        <v>15</v>
      </c>
      <c r="C34" s="1" t="s">
        <v>151</v>
      </c>
      <c r="D34" s="1">
        <v>31</v>
      </c>
      <c r="E34" s="1" t="s">
        <v>22</v>
      </c>
    </row>
    <row r="35" spans="1:5">
      <c r="A35" s="2">
        <v>44893.359131030091</v>
      </c>
      <c r="B35" s="3">
        <v>18</v>
      </c>
      <c r="C35" s="1" t="s">
        <v>152</v>
      </c>
      <c r="D35" s="1">
        <v>11</v>
      </c>
      <c r="E35" s="1" t="s">
        <v>6</v>
      </c>
    </row>
    <row r="36" spans="1:5">
      <c r="A36" s="2">
        <v>44893.359206516208</v>
      </c>
      <c r="B36" s="3">
        <v>19</v>
      </c>
      <c r="C36" s="1" t="s">
        <v>153</v>
      </c>
      <c r="D36" s="4" t="s">
        <v>102</v>
      </c>
      <c r="E36" s="1" t="s">
        <v>6</v>
      </c>
    </row>
    <row r="37" spans="1:5">
      <c r="A37" s="2">
        <v>44893.359339988427</v>
      </c>
      <c r="B37" s="3">
        <v>11</v>
      </c>
      <c r="C37" s="1" t="s">
        <v>154</v>
      </c>
      <c r="D37" s="1">
        <v>21</v>
      </c>
      <c r="E37" s="1" t="s">
        <v>53</v>
      </c>
    </row>
    <row r="38" spans="1:5">
      <c r="A38" s="2">
        <v>44893.359494097225</v>
      </c>
      <c r="B38" s="3">
        <v>19</v>
      </c>
      <c r="C38" s="1" t="s">
        <v>157</v>
      </c>
      <c r="D38" s="1">
        <v>22</v>
      </c>
      <c r="E38" s="1" t="s">
        <v>6</v>
      </c>
    </row>
    <row r="39" spans="1:5">
      <c r="A39" s="2">
        <v>44893.359499733793</v>
      </c>
      <c r="B39" s="3">
        <v>19</v>
      </c>
      <c r="C39" s="1" t="s">
        <v>158</v>
      </c>
      <c r="D39" s="1">
        <v>24</v>
      </c>
      <c r="E39" s="1" t="s">
        <v>6</v>
      </c>
    </row>
    <row r="40" spans="1:5">
      <c r="A40" s="2">
        <v>44893.359532430557</v>
      </c>
      <c r="B40" s="3">
        <v>21</v>
      </c>
      <c r="C40" s="1" t="s">
        <v>159</v>
      </c>
      <c r="D40" s="1">
        <v>12</v>
      </c>
      <c r="E40" s="1" t="s">
        <v>53</v>
      </c>
    </row>
    <row r="41" spans="1:5">
      <c r="A41" s="2">
        <v>44893.359574340277</v>
      </c>
      <c r="B41" s="3">
        <v>19</v>
      </c>
      <c r="C41" s="1" t="s">
        <v>160</v>
      </c>
      <c r="D41" s="4" t="s">
        <v>102</v>
      </c>
      <c r="E41" s="1" t="s">
        <v>91</v>
      </c>
    </row>
    <row r="42" spans="1:5">
      <c r="A42" s="2">
        <v>44893.359695127314</v>
      </c>
      <c r="B42" s="3">
        <v>19</v>
      </c>
      <c r="C42" s="1" t="s">
        <v>161</v>
      </c>
      <c r="D42" s="1">
        <v>12</v>
      </c>
      <c r="E42" s="1" t="s">
        <v>91</v>
      </c>
    </row>
    <row r="43" spans="1:5">
      <c r="A43" s="2">
        <v>44893.359718020831</v>
      </c>
      <c r="B43" s="3">
        <v>10</v>
      </c>
      <c r="C43" s="1" t="s">
        <v>162</v>
      </c>
      <c r="D43" s="1">
        <v>12</v>
      </c>
      <c r="E43" s="1" t="s">
        <v>22</v>
      </c>
    </row>
    <row r="44" spans="1:5">
      <c r="A44" s="2">
        <v>44893.359736238424</v>
      </c>
      <c r="B44" s="3">
        <v>17</v>
      </c>
      <c r="C44" s="1" t="s">
        <v>164</v>
      </c>
      <c r="D44" s="4" t="s">
        <v>90</v>
      </c>
      <c r="E44" s="1" t="s">
        <v>6</v>
      </c>
    </row>
    <row r="45" spans="1:5">
      <c r="A45" s="2">
        <v>44893.359738425926</v>
      </c>
      <c r="B45" s="3">
        <v>19</v>
      </c>
      <c r="C45" s="1" t="s">
        <v>165</v>
      </c>
      <c r="D45" s="4" t="s">
        <v>166</v>
      </c>
      <c r="E45" s="1" t="s">
        <v>6</v>
      </c>
    </row>
    <row r="46" spans="1:5">
      <c r="A46" s="2">
        <v>44893.359984409719</v>
      </c>
      <c r="B46" s="3">
        <v>18</v>
      </c>
      <c r="C46" s="1" t="s">
        <v>167</v>
      </c>
      <c r="D46" s="4" t="s">
        <v>115</v>
      </c>
      <c r="E46" s="1" t="s">
        <v>6</v>
      </c>
    </row>
    <row r="47" spans="1:5">
      <c r="A47" s="2">
        <v>44893.360128275468</v>
      </c>
      <c r="B47" s="3">
        <v>19</v>
      </c>
      <c r="C47" s="1" t="s">
        <v>168</v>
      </c>
      <c r="D47" s="1">
        <v>32</v>
      </c>
      <c r="E47" s="1" t="s">
        <v>6</v>
      </c>
    </row>
    <row r="48" spans="1:5">
      <c r="A48" s="2">
        <v>44893.360148460648</v>
      </c>
      <c r="B48" s="3">
        <v>17</v>
      </c>
      <c r="C48" s="1" t="s">
        <v>169</v>
      </c>
      <c r="D48" s="1">
        <v>34</v>
      </c>
      <c r="E48" s="1" t="s">
        <v>6</v>
      </c>
    </row>
    <row r="49" spans="1:5">
      <c r="A49" s="2">
        <v>44893.360207349542</v>
      </c>
      <c r="B49" s="3">
        <v>17</v>
      </c>
      <c r="C49" s="1" t="s">
        <v>170</v>
      </c>
      <c r="D49" s="1">
        <v>29</v>
      </c>
      <c r="E49" s="1" t="s">
        <v>6</v>
      </c>
    </row>
    <row r="50" spans="1:5">
      <c r="A50" s="2">
        <v>44893.360231932871</v>
      </c>
      <c r="B50" s="3">
        <v>17</v>
      </c>
      <c r="C50" s="1" t="s">
        <v>171</v>
      </c>
      <c r="D50" s="1">
        <v>22</v>
      </c>
      <c r="E50" s="1" t="s">
        <v>53</v>
      </c>
    </row>
    <row r="51" spans="1:5">
      <c r="A51" s="2">
        <v>44893.360235682871</v>
      </c>
      <c r="B51" s="3">
        <v>19</v>
      </c>
      <c r="C51" s="1" t="s">
        <v>172</v>
      </c>
      <c r="D51" s="1">
        <v>36</v>
      </c>
      <c r="E51" s="1" t="s">
        <v>22</v>
      </c>
    </row>
    <row r="52" spans="1:5">
      <c r="A52" s="2">
        <v>44893.360237199071</v>
      </c>
      <c r="B52" s="3">
        <v>14</v>
      </c>
      <c r="C52" s="1" t="s">
        <v>173</v>
      </c>
      <c r="D52" s="1">
        <v>13</v>
      </c>
      <c r="E52" s="1" t="s">
        <v>22</v>
      </c>
    </row>
    <row r="53" spans="1:5">
      <c r="A53" s="2">
        <v>44893.36026548611</v>
      </c>
      <c r="B53" s="3">
        <v>18</v>
      </c>
      <c r="C53" s="1" t="s">
        <v>174</v>
      </c>
      <c r="D53" s="1">
        <v>36</v>
      </c>
      <c r="E53" s="1" t="s">
        <v>6</v>
      </c>
    </row>
    <row r="54" spans="1:5">
      <c r="A54" s="2">
        <v>44893.360312141202</v>
      </c>
      <c r="B54" s="3">
        <v>18</v>
      </c>
      <c r="C54" s="1" t="s">
        <v>175</v>
      </c>
      <c r="D54" s="1">
        <v>31</v>
      </c>
      <c r="E54" s="1" t="s">
        <v>53</v>
      </c>
    </row>
    <row r="55" spans="1:5">
      <c r="A55" s="2">
        <v>44893.360338715276</v>
      </c>
      <c r="B55" s="3">
        <v>13</v>
      </c>
      <c r="C55" s="1" t="s">
        <v>176</v>
      </c>
      <c r="D55" s="1">
        <v>30</v>
      </c>
      <c r="E55" s="1" t="s">
        <v>6</v>
      </c>
    </row>
    <row r="56" spans="1:5">
      <c r="A56" s="2">
        <v>44893.360543541668</v>
      </c>
      <c r="B56" s="3">
        <v>9</v>
      </c>
      <c r="C56" s="1" t="s">
        <v>177</v>
      </c>
      <c r="D56" s="4" t="s">
        <v>166</v>
      </c>
      <c r="E56" s="1" t="s">
        <v>53</v>
      </c>
    </row>
    <row r="57" spans="1:5">
      <c r="A57" s="2">
        <v>44893.360549444449</v>
      </c>
      <c r="B57" s="3">
        <v>20</v>
      </c>
      <c r="C57" s="1" t="s">
        <v>178</v>
      </c>
      <c r="D57" s="1">
        <v>15</v>
      </c>
      <c r="E57" s="1" t="s">
        <v>91</v>
      </c>
    </row>
    <row r="58" spans="1:5">
      <c r="A58" s="2">
        <v>44893.360641469902</v>
      </c>
      <c r="B58" s="3">
        <v>18</v>
      </c>
      <c r="C58" s="1" t="s">
        <v>179</v>
      </c>
      <c r="D58" s="4" t="s">
        <v>75</v>
      </c>
      <c r="E58" s="1" t="s">
        <v>91</v>
      </c>
    </row>
    <row r="59" spans="1:5">
      <c r="A59" s="2">
        <v>44893.360821863425</v>
      </c>
      <c r="B59" s="3">
        <v>9</v>
      </c>
      <c r="C59" s="1" t="s">
        <v>180</v>
      </c>
      <c r="D59" s="1">
        <v>25</v>
      </c>
      <c r="E59" s="1" t="s">
        <v>22</v>
      </c>
    </row>
    <row r="60" spans="1:5">
      <c r="A60" s="2">
        <v>44893.36091949074</v>
      </c>
      <c r="B60" s="3">
        <v>19</v>
      </c>
      <c r="C60" s="1" t="s">
        <v>183</v>
      </c>
      <c r="D60" s="1">
        <v>28</v>
      </c>
      <c r="E60" s="1" t="s">
        <v>6</v>
      </c>
    </row>
    <row r="61" spans="1:5">
      <c r="A61" s="2">
        <v>44893.360977476856</v>
      </c>
      <c r="B61" s="3">
        <v>18</v>
      </c>
      <c r="C61" s="1" t="s">
        <v>184</v>
      </c>
      <c r="D61" s="4" t="s">
        <v>75</v>
      </c>
      <c r="E61" s="1" t="s">
        <v>22</v>
      </c>
    </row>
    <row r="62" spans="1:5">
      <c r="A62" s="2">
        <v>44893.360985717591</v>
      </c>
      <c r="B62" s="3">
        <v>20</v>
      </c>
      <c r="C62" s="1" t="s">
        <v>185</v>
      </c>
      <c r="D62" s="1">
        <v>20</v>
      </c>
      <c r="E62" s="1" t="s">
        <v>91</v>
      </c>
    </row>
    <row r="63" spans="1:5">
      <c r="A63" s="2">
        <v>44893.361009525463</v>
      </c>
      <c r="B63" s="3">
        <v>18</v>
      </c>
      <c r="C63" s="1" t="s">
        <v>186</v>
      </c>
      <c r="D63" s="1">
        <v>24</v>
      </c>
      <c r="E63" s="1" t="s">
        <v>53</v>
      </c>
    </row>
    <row r="64" spans="1:5">
      <c r="A64" s="2">
        <v>44893.361037962968</v>
      </c>
      <c r="B64" s="3">
        <v>19</v>
      </c>
      <c r="C64" s="1" t="s">
        <v>187</v>
      </c>
      <c r="D64" s="1">
        <v>17</v>
      </c>
      <c r="E64" s="1" t="s">
        <v>6</v>
      </c>
    </row>
    <row r="65" spans="1:5">
      <c r="A65" s="2">
        <v>44893.361045648147</v>
      </c>
      <c r="B65" s="3">
        <v>19</v>
      </c>
      <c r="C65" s="1" t="s">
        <v>188</v>
      </c>
      <c r="D65" s="1">
        <v>25</v>
      </c>
      <c r="E65" s="1" t="s">
        <v>6</v>
      </c>
    </row>
    <row r="66" spans="1:5">
      <c r="A66" s="2">
        <v>44893.361068333332</v>
      </c>
      <c r="B66" s="3">
        <v>17</v>
      </c>
      <c r="C66" s="1" t="s">
        <v>189</v>
      </c>
      <c r="D66" s="1">
        <v>19</v>
      </c>
      <c r="E66" s="1" t="s">
        <v>91</v>
      </c>
    </row>
    <row r="67" spans="1:5">
      <c r="A67" s="2">
        <v>44893.361158206018</v>
      </c>
      <c r="B67" s="3">
        <v>18</v>
      </c>
      <c r="C67" s="1" t="s">
        <v>190</v>
      </c>
      <c r="D67" s="1">
        <v>19</v>
      </c>
      <c r="E67" s="1" t="s">
        <v>6</v>
      </c>
    </row>
    <row r="68" spans="1:5">
      <c r="A68" s="2">
        <v>44893.361176574079</v>
      </c>
      <c r="B68" s="3">
        <v>20</v>
      </c>
      <c r="C68" s="1" t="s">
        <v>191</v>
      </c>
      <c r="D68" s="1">
        <v>10</v>
      </c>
      <c r="E68" s="1" t="s">
        <v>53</v>
      </c>
    </row>
    <row r="69" spans="1:5">
      <c r="A69" s="2">
        <v>44893.361184525464</v>
      </c>
      <c r="B69" s="3">
        <v>15</v>
      </c>
      <c r="C69" s="1" t="s">
        <v>192</v>
      </c>
      <c r="D69" s="1">
        <v>12</v>
      </c>
      <c r="E69" s="1" t="s">
        <v>6</v>
      </c>
    </row>
    <row r="70" spans="1:5">
      <c r="A70" s="2">
        <v>44893.361185648144</v>
      </c>
      <c r="B70" s="3">
        <v>15</v>
      </c>
      <c r="C70" s="1" t="s">
        <v>193</v>
      </c>
      <c r="D70" s="1">
        <v>16</v>
      </c>
      <c r="E70" s="1" t="s">
        <v>6</v>
      </c>
    </row>
    <row r="71" spans="1:5">
      <c r="A71" s="2">
        <v>44893.36141622685</v>
      </c>
      <c r="B71" s="3">
        <v>18</v>
      </c>
      <c r="C71" s="1" t="s">
        <v>194</v>
      </c>
      <c r="D71" s="1">
        <v>26</v>
      </c>
      <c r="E71" s="1" t="s">
        <v>6</v>
      </c>
    </row>
    <row r="72" spans="1:5">
      <c r="A72" s="2">
        <v>44893.361495243051</v>
      </c>
      <c r="B72" s="3">
        <v>17</v>
      </c>
      <c r="C72" s="1" t="s">
        <v>195</v>
      </c>
      <c r="D72" s="1">
        <v>21</v>
      </c>
      <c r="E72" s="1" t="s">
        <v>91</v>
      </c>
    </row>
    <row r="73" spans="1:5">
      <c r="A73" s="2">
        <v>44893.361531851857</v>
      </c>
      <c r="B73" s="3">
        <v>16</v>
      </c>
      <c r="C73" s="1" t="s">
        <v>196</v>
      </c>
      <c r="D73" s="1">
        <v>13</v>
      </c>
      <c r="E73" s="1" t="s">
        <v>6</v>
      </c>
    </row>
    <row r="74" spans="1:5">
      <c r="A74" s="2">
        <v>44893.361664826385</v>
      </c>
      <c r="B74" s="3">
        <v>17</v>
      </c>
      <c r="C74" s="1" t="s">
        <v>197</v>
      </c>
      <c r="D74" s="1">
        <v>22</v>
      </c>
      <c r="E74" s="1" t="s">
        <v>91</v>
      </c>
    </row>
    <row r="75" spans="1:5">
      <c r="A75" s="2">
        <v>44893.361739722226</v>
      </c>
      <c r="B75" s="3">
        <v>19</v>
      </c>
      <c r="C75" s="1" t="s">
        <v>198</v>
      </c>
      <c r="D75" s="4" t="s">
        <v>146</v>
      </c>
      <c r="E75" s="1" t="s">
        <v>6</v>
      </c>
    </row>
    <row r="76" spans="1:5">
      <c r="A76" s="2">
        <v>44893.361762731482</v>
      </c>
      <c r="B76" s="3">
        <v>17</v>
      </c>
      <c r="C76" s="1" t="s">
        <v>199</v>
      </c>
      <c r="D76" s="1">
        <v>27</v>
      </c>
      <c r="E76" s="1" t="s">
        <v>91</v>
      </c>
    </row>
    <row r="77" spans="1:5">
      <c r="A77" s="2">
        <v>44893.36178146991</v>
      </c>
      <c r="B77" s="3">
        <v>14</v>
      </c>
      <c r="C77" s="1" t="s">
        <v>200</v>
      </c>
      <c r="D77" s="1">
        <v>18</v>
      </c>
      <c r="E77" s="1" t="s">
        <v>22</v>
      </c>
    </row>
    <row r="78" spans="1:5">
      <c r="A78" s="2">
        <v>44893.36181696759</v>
      </c>
      <c r="B78" s="3">
        <v>19</v>
      </c>
      <c r="C78" s="1" t="s">
        <v>202</v>
      </c>
      <c r="D78" s="1">
        <v>30</v>
      </c>
      <c r="E78" s="1" t="s">
        <v>91</v>
      </c>
    </row>
    <row r="79" spans="1:5">
      <c r="A79" s="2">
        <v>44893.361832395836</v>
      </c>
      <c r="B79" s="3">
        <v>19</v>
      </c>
      <c r="C79" s="1" t="s">
        <v>203</v>
      </c>
      <c r="D79" s="1">
        <v>36</v>
      </c>
      <c r="E79" s="1" t="s">
        <v>91</v>
      </c>
    </row>
    <row r="80" spans="1:5">
      <c r="A80" s="2">
        <v>44893.361891539353</v>
      </c>
      <c r="B80" s="3">
        <v>20</v>
      </c>
      <c r="C80" s="1" t="s">
        <v>204</v>
      </c>
      <c r="D80" s="1">
        <v>33</v>
      </c>
      <c r="E80" s="1" t="s">
        <v>22</v>
      </c>
    </row>
    <row r="81" spans="1:5">
      <c r="A81" s="2">
        <v>44893.361982696762</v>
      </c>
      <c r="B81" s="3">
        <v>15</v>
      </c>
      <c r="C81" s="1" t="s">
        <v>205</v>
      </c>
      <c r="D81" s="1">
        <v>26</v>
      </c>
      <c r="E81" s="1" t="s">
        <v>53</v>
      </c>
    </row>
    <row r="82" spans="1:5">
      <c r="A82" s="2">
        <v>44893.362028263888</v>
      </c>
      <c r="B82" s="3">
        <v>19</v>
      </c>
      <c r="C82" s="1" t="s">
        <v>207</v>
      </c>
      <c r="D82" s="1">
        <v>35</v>
      </c>
      <c r="E82" s="1" t="s">
        <v>6</v>
      </c>
    </row>
    <row r="83" spans="1:5">
      <c r="A83" s="2">
        <v>44893.362076817131</v>
      </c>
      <c r="B83" s="3">
        <v>17</v>
      </c>
      <c r="C83" s="1" t="s">
        <v>208</v>
      </c>
      <c r="D83" s="4" t="s">
        <v>90</v>
      </c>
      <c r="E83" s="1" t="s">
        <v>22</v>
      </c>
    </row>
    <row r="84" spans="1:5">
      <c r="A84" s="2">
        <v>44893.362115057869</v>
      </c>
      <c r="B84" s="3">
        <v>17</v>
      </c>
      <c r="C84" s="1" t="s">
        <v>209</v>
      </c>
      <c r="D84" s="1">
        <v>30</v>
      </c>
      <c r="E84" s="1" t="s">
        <v>22</v>
      </c>
    </row>
    <row r="85" spans="1:5">
      <c r="A85" s="2">
        <v>44893.362159166667</v>
      </c>
      <c r="B85" s="3">
        <v>16</v>
      </c>
      <c r="C85" s="1" t="s">
        <v>210</v>
      </c>
      <c r="D85" s="1">
        <v>23</v>
      </c>
      <c r="E85" s="1" t="s">
        <v>6</v>
      </c>
    </row>
    <row r="86" spans="1:5">
      <c r="A86" s="2">
        <v>44893.362186701386</v>
      </c>
      <c r="B86" s="3">
        <v>18</v>
      </c>
      <c r="C86" s="1" t="s">
        <v>211</v>
      </c>
      <c r="D86" s="1">
        <v>10</v>
      </c>
      <c r="E86" s="1" t="s">
        <v>6</v>
      </c>
    </row>
    <row r="87" spans="1:5">
      <c r="A87" s="2">
        <v>44893.362227858801</v>
      </c>
      <c r="B87" s="3">
        <v>19</v>
      </c>
      <c r="C87" s="1" t="s">
        <v>212</v>
      </c>
      <c r="D87" s="1">
        <v>27</v>
      </c>
      <c r="E87" s="1" t="s">
        <v>6</v>
      </c>
    </row>
    <row r="88" spans="1:5">
      <c r="A88" s="2">
        <v>44893.362262523151</v>
      </c>
      <c r="B88" s="3">
        <v>20</v>
      </c>
      <c r="C88" s="1" t="s">
        <v>213</v>
      </c>
      <c r="D88" s="1">
        <v>18</v>
      </c>
      <c r="E88" s="1" t="s">
        <v>6</v>
      </c>
    </row>
    <row r="89" spans="1:5">
      <c r="A89" s="2">
        <v>44893.362288425924</v>
      </c>
      <c r="B89" s="3">
        <v>17</v>
      </c>
      <c r="C89" s="1" t="s">
        <v>214</v>
      </c>
      <c r="D89" s="4" t="s">
        <v>123</v>
      </c>
      <c r="E89" s="1" t="s">
        <v>91</v>
      </c>
    </row>
    <row r="90" spans="1:5">
      <c r="A90" s="2">
        <v>44893.362346712966</v>
      </c>
      <c r="B90" s="3">
        <v>18</v>
      </c>
      <c r="C90" s="1" t="s">
        <v>215</v>
      </c>
      <c r="D90" s="1">
        <v>35</v>
      </c>
      <c r="E90" s="1" t="s">
        <v>91</v>
      </c>
    </row>
    <row r="91" spans="1:5">
      <c r="A91" s="2">
        <v>44893.362373368058</v>
      </c>
      <c r="B91" s="3">
        <v>16</v>
      </c>
      <c r="C91" s="1" t="s">
        <v>216</v>
      </c>
      <c r="D91" s="4" t="s">
        <v>146</v>
      </c>
      <c r="E91" s="1" t="s">
        <v>22</v>
      </c>
    </row>
    <row r="92" spans="1:5">
      <c r="A92" s="2">
        <v>44893.362401539351</v>
      </c>
      <c r="B92" s="3">
        <v>17</v>
      </c>
      <c r="C92" s="1" t="s">
        <v>217</v>
      </c>
      <c r="D92" s="1">
        <v>24</v>
      </c>
      <c r="E92" s="1" t="s">
        <v>22</v>
      </c>
    </row>
    <row r="93" spans="1:5">
      <c r="A93" s="2">
        <v>44893.362429837958</v>
      </c>
      <c r="B93" s="3">
        <v>18</v>
      </c>
      <c r="C93" s="1" t="s">
        <v>218</v>
      </c>
      <c r="D93" s="1">
        <v>24</v>
      </c>
      <c r="E93" s="1" t="s">
        <v>91</v>
      </c>
    </row>
    <row r="94" spans="1:5">
      <c r="A94" s="2">
        <v>44893.362444606479</v>
      </c>
      <c r="B94" s="3">
        <v>17</v>
      </c>
      <c r="C94" s="1" t="s">
        <v>219</v>
      </c>
      <c r="D94" s="1">
        <v>21</v>
      </c>
      <c r="E94" s="1" t="s">
        <v>22</v>
      </c>
    </row>
    <row r="95" spans="1:5">
      <c r="A95" s="2">
        <v>44893.362468692125</v>
      </c>
      <c r="B95" s="3">
        <v>18</v>
      </c>
      <c r="C95" s="1" t="s">
        <v>220</v>
      </c>
      <c r="D95" s="4" t="s">
        <v>109</v>
      </c>
      <c r="E95" s="1" t="s">
        <v>91</v>
      </c>
    </row>
    <row r="96" spans="1:5">
      <c r="A96" s="2">
        <v>44893.362482662036</v>
      </c>
      <c r="B96" s="3">
        <v>20</v>
      </c>
      <c r="C96" s="1" t="s">
        <v>221</v>
      </c>
      <c r="D96" s="1">
        <v>35</v>
      </c>
      <c r="E96" s="1" t="s">
        <v>22</v>
      </c>
    </row>
    <row r="97" spans="1:5">
      <c r="A97" s="2">
        <v>44893.362515833331</v>
      </c>
      <c r="B97" s="3">
        <v>18</v>
      </c>
      <c r="C97" s="1" t="s">
        <v>222</v>
      </c>
      <c r="D97" s="1">
        <v>25</v>
      </c>
      <c r="E97" s="1" t="s">
        <v>91</v>
      </c>
    </row>
    <row r="98" spans="1:5">
      <c r="A98" s="2">
        <v>44893.3625297338</v>
      </c>
      <c r="B98" s="3">
        <v>18</v>
      </c>
      <c r="C98" s="1" t="s">
        <v>223</v>
      </c>
      <c r="D98" s="1">
        <v>36</v>
      </c>
      <c r="E98" s="1" t="s">
        <v>53</v>
      </c>
    </row>
    <row r="99" spans="1:5">
      <c r="A99" s="2">
        <v>44893.362564525465</v>
      </c>
      <c r="B99" s="3">
        <v>17</v>
      </c>
      <c r="C99" s="1" t="s">
        <v>224</v>
      </c>
      <c r="D99" s="1">
        <v>20</v>
      </c>
      <c r="E99" s="1" t="s">
        <v>6</v>
      </c>
    </row>
    <row r="100" spans="1:5">
      <c r="A100" s="2">
        <v>44893.362582858797</v>
      </c>
      <c r="B100" s="3">
        <v>18</v>
      </c>
      <c r="C100" s="1" t="s">
        <v>225</v>
      </c>
      <c r="D100" s="1">
        <v>31</v>
      </c>
      <c r="E100" s="1" t="s">
        <v>91</v>
      </c>
    </row>
    <row r="101" spans="1:5">
      <c r="A101" s="2">
        <v>44893.362608043986</v>
      </c>
      <c r="B101" s="3">
        <v>12</v>
      </c>
      <c r="C101" s="1" t="s">
        <v>226</v>
      </c>
      <c r="D101" s="1">
        <v>32</v>
      </c>
      <c r="E101" s="1" t="s">
        <v>22</v>
      </c>
    </row>
    <row r="102" spans="1:5">
      <c r="A102" s="2">
        <v>44893.362614942132</v>
      </c>
      <c r="B102" s="3">
        <v>18</v>
      </c>
      <c r="C102" s="1" t="s">
        <v>227</v>
      </c>
      <c r="D102" s="4" t="s">
        <v>129</v>
      </c>
      <c r="E102" s="1" t="s">
        <v>6</v>
      </c>
    </row>
    <row r="103" spans="1:5">
      <c r="A103" s="2">
        <v>44893.362659386577</v>
      </c>
      <c r="B103" s="3">
        <v>17</v>
      </c>
      <c r="C103" s="1" t="s">
        <v>228</v>
      </c>
      <c r="D103" s="1">
        <v>31</v>
      </c>
      <c r="E103" s="1" t="s">
        <v>6</v>
      </c>
    </row>
    <row r="104" spans="1:5">
      <c r="A104" s="2">
        <v>44893.362667407404</v>
      </c>
      <c r="B104" s="3">
        <v>20</v>
      </c>
      <c r="C104" s="1" t="s">
        <v>229</v>
      </c>
      <c r="D104" s="1">
        <v>19</v>
      </c>
      <c r="E104" s="1" t="s">
        <v>22</v>
      </c>
    </row>
    <row r="105" spans="1:5">
      <c r="A105" s="2">
        <v>44893.362715370371</v>
      </c>
      <c r="B105" s="3">
        <v>18</v>
      </c>
      <c r="C105" s="1" t="s">
        <v>230</v>
      </c>
      <c r="D105" s="4" t="s">
        <v>109</v>
      </c>
      <c r="E105" s="1" t="s">
        <v>6</v>
      </c>
    </row>
    <row r="106" spans="1:5">
      <c r="A106" s="2">
        <v>44893.36271799769</v>
      </c>
      <c r="B106" s="3">
        <v>16</v>
      </c>
      <c r="C106" s="1" t="s">
        <v>231</v>
      </c>
      <c r="D106" s="1">
        <v>28</v>
      </c>
      <c r="E106" s="1" t="s">
        <v>22</v>
      </c>
    </row>
    <row r="107" spans="1:5">
      <c r="A107" s="2">
        <v>44893.362763032404</v>
      </c>
      <c r="B107" s="3">
        <v>17</v>
      </c>
      <c r="C107" s="1" t="s">
        <v>232</v>
      </c>
      <c r="D107" s="1">
        <v>27</v>
      </c>
      <c r="E107" s="1" t="s">
        <v>22</v>
      </c>
    </row>
    <row r="108" spans="1:5">
      <c r="A108" s="2">
        <v>44893.362910208336</v>
      </c>
      <c r="B108" s="3">
        <v>15</v>
      </c>
      <c r="C108" s="1" t="s">
        <v>233</v>
      </c>
      <c r="D108" s="4" t="s">
        <v>166</v>
      </c>
      <c r="E108" s="1" t="s">
        <v>22</v>
      </c>
    </row>
    <row r="109" spans="1:5">
      <c r="A109" s="2">
        <v>44893.362917280094</v>
      </c>
      <c r="B109" s="3">
        <v>19</v>
      </c>
      <c r="C109" s="1" t="s">
        <v>234</v>
      </c>
      <c r="D109" s="1">
        <v>21</v>
      </c>
      <c r="E109" s="1" t="s">
        <v>6</v>
      </c>
    </row>
    <row r="110" spans="1:5">
      <c r="A110" s="2">
        <v>44893.36297185185</v>
      </c>
      <c r="B110" s="3">
        <v>18</v>
      </c>
      <c r="C110" s="1" t="s">
        <v>235</v>
      </c>
      <c r="D110" s="1">
        <v>33</v>
      </c>
      <c r="E110" s="1" t="s">
        <v>6</v>
      </c>
    </row>
    <row r="111" spans="1:5">
      <c r="A111" s="2">
        <v>44893.362972812502</v>
      </c>
      <c r="B111" s="3">
        <v>19</v>
      </c>
      <c r="C111" s="1" t="s">
        <v>236</v>
      </c>
      <c r="D111" s="1">
        <v>23</v>
      </c>
      <c r="E111" s="1" t="s">
        <v>53</v>
      </c>
    </row>
    <row r="112" spans="1:5">
      <c r="A112" s="2">
        <v>44893.363010104164</v>
      </c>
      <c r="B112" s="3">
        <v>14</v>
      </c>
      <c r="C112" s="1" t="s">
        <v>237</v>
      </c>
      <c r="D112" s="1">
        <v>33</v>
      </c>
      <c r="E112" s="1" t="s">
        <v>91</v>
      </c>
    </row>
    <row r="113" spans="1:5">
      <c r="A113" s="2">
        <v>44893.36302542824</v>
      </c>
      <c r="B113" s="3">
        <v>19</v>
      </c>
      <c r="C113" s="1" t="s">
        <v>238</v>
      </c>
      <c r="D113" s="1">
        <v>26</v>
      </c>
      <c r="E113" s="1" t="s">
        <v>91</v>
      </c>
    </row>
    <row r="114" spans="1:5">
      <c r="A114" s="2">
        <v>44893.363031851855</v>
      </c>
      <c r="B114" s="3">
        <v>16</v>
      </c>
      <c r="C114" s="1" t="s">
        <v>239</v>
      </c>
      <c r="D114" s="1">
        <v>23</v>
      </c>
      <c r="E114" s="1" t="s">
        <v>91</v>
      </c>
    </row>
    <row r="115" spans="1:5">
      <c r="A115" s="2">
        <v>44893.363063495373</v>
      </c>
      <c r="B115" s="3">
        <v>20</v>
      </c>
      <c r="C115" s="1" t="s">
        <v>240</v>
      </c>
      <c r="D115" s="1">
        <v>34</v>
      </c>
      <c r="E115" s="1" t="s">
        <v>22</v>
      </c>
    </row>
    <row r="116" spans="1:5">
      <c r="A116" s="2">
        <v>44893.363207407412</v>
      </c>
      <c r="B116" s="3">
        <v>18</v>
      </c>
      <c r="C116" s="1" t="s">
        <v>241</v>
      </c>
      <c r="D116" s="4" t="s">
        <v>123</v>
      </c>
      <c r="E116" s="1" t="s">
        <v>6</v>
      </c>
    </row>
    <row r="117" spans="1:5">
      <c r="A117" s="2">
        <v>44893.363360300922</v>
      </c>
      <c r="B117" s="3">
        <v>19</v>
      </c>
      <c r="C117" s="1" t="s">
        <v>242</v>
      </c>
      <c r="D117" s="4" t="s">
        <v>129</v>
      </c>
      <c r="E117" s="1" t="s">
        <v>91</v>
      </c>
    </row>
    <row r="118" spans="1:5">
      <c r="A118" s="2">
        <v>44893.363443437498</v>
      </c>
      <c r="B118" s="3">
        <v>19</v>
      </c>
      <c r="C118" s="1" t="s">
        <v>243</v>
      </c>
      <c r="D118" s="4" t="s">
        <v>146</v>
      </c>
      <c r="E118" s="1" t="s">
        <v>91</v>
      </c>
    </row>
    <row r="119" spans="1:5">
      <c r="A119" s="2">
        <v>44893.363449756944</v>
      </c>
      <c r="B119" s="3">
        <v>19</v>
      </c>
      <c r="C119" s="1" t="s">
        <v>244</v>
      </c>
      <c r="D119" s="1">
        <v>23</v>
      </c>
      <c r="E119" s="1" t="s">
        <v>86</v>
      </c>
    </row>
    <row r="120" spans="1:5">
      <c r="A120" s="2">
        <v>44893.363576076386</v>
      </c>
      <c r="B120" s="3">
        <v>13</v>
      </c>
      <c r="C120" s="1" t="s">
        <v>245</v>
      </c>
      <c r="D120" s="1">
        <v>14</v>
      </c>
      <c r="E120" s="1" t="s">
        <v>6</v>
      </c>
    </row>
    <row r="121" spans="1:5">
      <c r="A121" s="2">
        <v>44893.363701770832</v>
      </c>
      <c r="B121" s="3">
        <v>15</v>
      </c>
      <c r="C121" s="1" t="s">
        <v>246</v>
      </c>
      <c r="D121" s="1">
        <v>17</v>
      </c>
      <c r="E121" s="1" t="s">
        <v>86</v>
      </c>
    </row>
    <row r="122" spans="1:5">
      <c r="A122" s="2">
        <v>44893.36372267361</v>
      </c>
      <c r="B122" s="3">
        <v>17</v>
      </c>
      <c r="C122" s="1" t="s">
        <v>247</v>
      </c>
      <c r="D122" s="4" t="s">
        <v>75</v>
      </c>
      <c r="E122" s="1" t="s">
        <v>86</v>
      </c>
    </row>
    <row r="123" spans="1:5">
      <c r="A123" s="2">
        <v>44893.363771284727</v>
      </c>
      <c r="B123" s="3">
        <v>20</v>
      </c>
      <c r="C123" s="1" t="s">
        <v>248</v>
      </c>
      <c r="D123" s="1">
        <v>28</v>
      </c>
      <c r="E123" s="1" t="s">
        <v>91</v>
      </c>
    </row>
    <row r="124" spans="1:5">
      <c r="A124" s="2">
        <v>44893.363963865741</v>
      </c>
      <c r="B124" s="3">
        <v>15</v>
      </c>
      <c r="C124" s="1" t="s">
        <v>249</v>
      </c>
      <c r="D124" s="1">
        <v>16</v>
      </c>
      <c r="E124" s="1" t="s">
        <v>91</v>
      </c>
    </row>
    <row r="125" spans="1:5">
      <c r="A125" s="2">
        <v>44893.364022465277</v>
      </c>
      <c r="B125" s="3">
        <v>17</v>
      </c>
      <c r="C125" s="1" t="s">
        <v>250</v>
      </c>
      <c r="D125" s="1">
        <v>12</v>
      </c>
      <c r="E125" s="1" t="s">
        <v>86</v>
      </c>
    </row>
    <row r="126" spans="1:5">
      <c r="A126" s="2">
        <v>44893.364024282404</v>
      </c>
      <c r="B126" s="3">
        <v>13</v>
      </c>
      <c r="C126" s="1" t="s">
        <v>251</v>
      </c>
      <c r="D126" s="1">
        <v>29</v>
      </c>
      <c r="E126" s="1" t="s">
        <v>53</v>
      </c>
    </row>
    <row r="127" spans="1:5">
      <c r="A127" s="2">
        <v>44893.364073912038</v>
      </c>
      <c r="B127" s="3">
        <v>15</v>
      </c>
      <c r="C127" s="1" t="s">
        <v>252</v>
      </c>
      <c r="D127" s="1">
        <v>18</v>
      </c>
      <c r="E127" s="1" t="s">
        <v>91</v>
      </c>
    </row>
    <row r="128" spans="1:5">
      <c r="A128" s="2">
        <v>44893.364207256949</v>
      </c>
      <c r="B128" s="3">
        <v>17</v>
      </c>
      <c r="C128" s="1" t="s">
        <v>253</v>
      </c>
      <c r="D128" s="1">
        <v>35</v>
      </c>
      <c r="E128" s="1" t="s">
        <v>86</v>
      </c>
    </row>
    <row r="129" spans="1:5">
      <c r="A129" s="2">
        <v>44893.364322673609</v>
      </c>
      <c r="B129" s="3">
        <v>15</v>
      </c>
      <c r="C129" s="1" t="s">
        <v>254</v>
      </c>
      <c r="D129" s="4" t="s">
        <v>255</v>
      </c>
      <c r="E129" s="1" t="s">
        <v>53</v>
      </c>
    </row>
    <row r="130" spans="1:5">
      <c r="A130" s="2">
        <v>44893.36446207176</v>
      </c>
      <c r="B130" s="3">
        <v>19</v>
      </c>
      <c r="C130" s="1" t="s">
        <v>256</v>
      </c>
      <c r="D130" s="1">
        <v>15</v>
      </c>
      <c r="E130" s="1" t="s">
        <v>6</v>
      </c>
    </row>
    <row r="131" spans="1:5">
      <c r="A131" s="2">
        <v>44893.364594166662</v>
      </c>
      <c r="B131" s="3">
        <v>13</v>
      </c>
      <c r="C131" s="1" t="s">
        <v>257</v>
      </c>
      <c r="D131" s="4" t="s">
        <v>166</v>
      </c>
      <c r="E131" s="1" t="s">
        <v>91</v>
      </c>
    </row>
    <row r="132" spans="1:5">
      <c r="A132" s="2">
        <v>44893.364904131944</v>
      </c>
      <c r="B132" s="3">
        <v>10</v>
      </c>
      <c r="C132" s="1" t="s">
        <v>258</v>
      </c>
      <c r="D132" s="1">
        <v>20</v>
      </c>
      <c r="E132" s="1" t="s">
        <v>22</v>
      </c>
    </row>
    <row r="133" spans="1:5">
      <c r="A133" s="2">
        <v>44893.365038761578</v>
      </c>
      <c r="B133" s="3">
        <v>10</v>
      </c>
      <c r="C133" s="1" t="s">
        <v>259</v>
      </c>
      <c r="D133" s="1">
        <v>14</v>
      </c>
      <c r="E133" s="1" t="s">
        <v>53</v>
      </c>
    </row>
    <row r="134" spans="1:5">
      <c r="A134" s="2">
        <v>44893.365052986112</v>
      </c>
      <c r="B134" s="3">
        <v>18</v>
      </c>
      <c r="C134" s="1" t="s">
        <v>260</v>
      </c>
      <c r="D134" s="4" t="s">
        <v>115</v>
      </c>
      <c r="E134" s="1" t="s">
        <v>86</v>
      </c>
    </row>
    <row r="135" spans="1:5">
      <c r="A135" s="2">
        <v>44893.365218680556</v>
      </c>
      <c r="B135" s="3">
        <v>18</v>
      </c>
      <c r="C135" s="1" t="s">
        <v>261</v>
      </c>
      <c r="D135" s="1">
        <v>10</v>
      </c>
      <c r="E135" s="1" t="s">
        <v>22</v>
      </c>
    </row>
    <row r="136" spans="1:5">
      <c r="A136" s="2">
        <v>44893.365238206017</v>
      </c>
      <c r="B136" s="3">
        <v>13</v>
      </c>
      <c r="C136" s="1" t="s">
        <v>262</v>
      </c>
      <c r="D136" s="1">
        <v>11</v>
      </c>
      <c r="E136" s="1" t="s">
        <v>91</v>
      </c>
    </row>
    <row r="137" spans="1:5">
      <c r="A137" s="2">
        <v>44893.365255335651</v>
      </c>
      <c r="B137" s="3">
        <v>19</v>
      </c>
      <c r="C137" s="1" t="s">
        <v>263</v>
      </c>
      <c r="D137" s="1">
        <v>14</v>
      </c>
      <c r="E137" s="1" t="s">
        <v>91</v>
      </c>
    </row>
    <row r="138" spans="1:5">
      <c r="A138" s="2">
        <v>44893.36539791667</v>
      </c>
      <c r="B138" s="3">
        <v>15</v>
      </c>
      <c r="C138" s="1" t="s">
        <v>264</v>
      </c>
      <c r="D138" s="4" t="s">
        <v>146</v>
      </c>
      <c r="E138" s="1" t="s">
        <v>86</v>
      </c>
    </row>
    <row r="139" spans="1:5">
      <c r="A139" s="2">
        <v>44893.365566747685</v>
      </c>
      <c r="B139" s="3">
        <v>19</v>
      </c>
      <c r="C139" s="1" t="s">
        <v>265</v>
      </c>
      <c r="D139" s="1">
        <v>17</v>
      </c>
      <c r="E139" s="1" t="s">
        <v>91</v>
      </c>
    </row>
    <row r="140" spans="1:5">
      <c r="A140" s="2">
        <v>44893.36593428241</v>
      </c>
      <c r="B140" s="3">
        <v>13</v>
      </c>
      <c r="C140" s="1" t="s">
        <v>266</v>
      </c>
      <c r="D140" s="4" t="s">
        <v>115</v>
      </c>
      <c r="E140" s="1" t="s">
        <v>91</v>
      </c>
    </row>
    <row r="141" spans="1:5">
      <c r="A141" s="2">
        <v>44893.366085821763</v>
      </c>
      <c r="B141" s="3">
        <v>19</v>
      </c>
      <c r="C141" s="1" t="s">
        <v>268</v>
      </c>
      <c r="D141" s="4" t="s">
        <v>109</v>
      </c>
      <c r="E141" s="1" t="s">
        <v>22</v>
      </c>
    </row>
    <row r="142" spans="1:5">
      <c r="A142" s="2">
        <v>44893.366213796297</v>
      </c>
      <c r="B142" s="3">
        <v>17</v>
      </c>
      <c r="C142" s="1" t="s">
        <v>269</v>
      </c>
      <c r="D142" s="1">
        <v>15</v>
      </c>
      <c r="E142" s="1" t="s">
        <v>86</v>
      </c>
    </row>
    <row r="143" spans="1:5">
      <c r="A143" s="2">
        <v>44893.366214884256</v>
      </c>
      <c r="B143" s="3">
        <v>13</v>
      </c>
      <c r="C143" s="1" t="s">
        <v>270</v>
      </c>
      <c r="D143" s="1">
        <v>15</v>
      </c>
      <c r="E143" s="1" t="s">
        <v>22</v>
      </c>
    </row>
    <row r="144" spans="1:5">
      <c r="A144" s="2">
        <v>44893.366364606482</v>
      </c>
      <c r="B144" s="3">
        <v>16</v>
      </c>
      <c r="C144" s="1" t="s">
        <v>271</v>
      </c>
      <c r="D144" s="1">
        <v>25</v>
      </c>
      <c r="E144" s="1" t="s">
        <v>53</v>
      </c>
    </row>
    <row r="145" spans="1:5">
      <c r="A145" s="2">
        <v>44893.366377233797</v>
      </c>
      <c r="B145" s="3">
        <v>15</v>
      </c>
      <c r="C145" s="1" t="s">
        <v>273</v>
      </c>
      <c r="D145" s="1">
        <v>16</v>
      </c>
      <c r="E145" s="1" t="s">
        <v>86</v>
      </c>
    </row>
    <row r="146" spans="1:5">
      <c r="A146" s="2">
        <v>44893.366518483796</v>
      </c>
      <c r="B146" s="3">
        <v>16</v>
      </c>
      <c r="C146" s="1" t="s">
        <v>274</v>
      </c>
      <c r="D146" s="4" t="s">
        <v>109</v>
      </c>
      <c r="E146" s="1" t="s">
        <v>86</v>
      </c>
    </row>
    <row r="147" spans="1:5">
      <c r="A147" s="2">
        <v>44893.366538796297</v>
      </c>
      <c r="B147" s="3">
        <v>17</v>
      </c>
      <c r="C147" s="1" t="s">
        <v>275</v>
      </c>
      <c r="D147" s="4" t="s">
        <v>102</v>
      </c>
      <c r="E147" s="1" t="s">
        <v>86</v>
      </c>
    </row>
    <row r="148" spans="1:5">
      <c r="A148" s="2">
        <v>44893.366820243056</v>
      </c>
      <c r="B148" s="3">
        <v>11</v>
      </c>
      <c r="C148" s="1" t="s">
        <v>276</v>
      </c>
      <c r="D148" s="1">
        <v>34</v>
      </c>
      <c r="E148" s="1" t="s">
        <v>53</v>
      </c>
    </row>
    <row r="149" spans="1:5">
      <c r="A149" s="2">
        <v>44893.366856307868</v>
      </c>
      <c r="B149" s="3">
        <v>12</v>
      </c>
      <c r="C149" s="1" t="s">
        <v>277</v>
      </c>
      <c r="D149" s="4" t="s">
        <v>166</v>
      </c>
      <c r="E149" s="1" t="s">
        <v>86</v>
      </c>
    </row>
    <row r="150" spans="1:5">
      <c r="A150" s="2">
        <v>44893.367010497685</v>
      </c>
      <c r="B150" s="3">
        <v>17</v>
      </c>
      <c r="C150" s="1" t="s">
        <v>278</v>
      </c>
      <c r="D150" s="1">
        <v>22</v>
      </c>
      <c r="E150" s="1" t="s">
        <v>22</v>
      </c>
    </row>
    <row r="151" spans="1:5">
      <c r="A151" s="2">
        <v>44893.367178148153</v>
      </c>
      <c r="B151" s="3">
        <v>11</v>
      </c>
      <c r="C151" s="1" t="s">
        <v>279</v>
      </c>
      <c r="D151" s="1">
        <v>25</v>
      </c>
      <c r="E151" s="1" t="s">
        <v>86</v>
      </c>
    </row>
    <row r="152" spans="1:5">
      <c r="A152" s="2">
        <v>44893.367417696762</v>
      </c>
      <c r="B152" s="3">
        <v>17</v>
      </c>
      <c r="C152" s="1" t="s">
        <v>281</v>
      </c>
      <c r="D152" s="4" t="s">
        <v>115</v>
      </c>
      <c r="E152" s="1" t="s">
        <v>22</v>
      </c>
    </row>
    <row r="153" spans="1:5">
      <c r="A153" s="2">
        <v>44893.367540069448</v>
      </c>
      <c r="B153" s="3">
        <v>15</v>
      </c>
      <c r="C153" s="1" t="s">
        <v>282</v>
      </c>
      <c r="D153" s="1">
        <v>10</v>
      </c>
      <c r="E153" s="1" t="s">
        <v>86</v>
      </c>
    </row>
    <row r="154" spans="1:5">
      <c r="A154" s="2">
        <v>44893.367853136573</v>
      </c>
      <c r="B154" s="3">
        <v>12</v>
      </c>
      <c r="C154" s="1" t="s">
        <v>283</v>
      </c>
      <c r="D154" s="4" t="s">
        <v>102</v>
      </c>
      <c r="E154" s="1" t="s">
        <v>22</v>
      </c>
    </row>
    <row r="155" spans="1:5">
      <c r="A155" s="2">
        <v>44893.367970046296</v>
      </c>
      <c r="B155" s="3">
        <v>16</v>
      </c>
      <c r="C155" s="1" t="s">
        <v>284</v>
      </c>
      <c r="D155" s="4" t="s">
        <v>90</v>
      </c>
      <c r="E155" s="1" t="s">
        <v>86</v>
      </c>
    </row>
    <row r="156" spans="1:5">
      <c r="A156" s="2">
        <v>44893.368238263887</v>
      </c>
      <c r="B156" s="3">
        <v>18</v>
      </c>
      <c r="C156" s="1" t="s">
        <v>285</v>
      </c>
      <c r="D156" s="1">
        <v>13</v>
      </c>
      <c r="E156" s="1" t="s">
        <v>91</v>
      </c>
    </row>
    <row r="157" spans="1:5">
      <c r="A157" s="2">
        <v>44893.368259953699</v>
      </c>
      <c r="B157" s="3">
        <v>19</v>
      </c>
      <c r="C157" s="1" t="s">
        <v>286</v>
      </c>
      <c r="D157" s="1">
        <v>11</v>
      </c>
      <c r="E157" s="1" t="s">
        <v>22</v>
      </c>
    </row>
    <row r="158" spans="1:5">
      <c r="A158" s="2">
        <v>44893.368281701391</v>
      </c>
      <c r="B158" s="3">
        <v>16</v>
      </c>
      <c r="C158" s="1" t="s">
        <v>287</v>
      </c>
      <c r="D158" s="1">
        <v>11</v>
      </c>
      <c r="E158" s="1" t="s">
        <v>86</v>
      </c>
    </row>
    <row r="159" spans="1:5">
      <c r="A159" s="2">
        <v>44893.368289444443</v>
      </c>
      <c r="B159" s="3">
        <v>14</v>
      </c>
      <c r="C159" s="1" t="s">
        <v>288</v>
      </c>
      <c r="D159" s="1">
        <v>28</v>
      </c>
      <c r="E159" s="1" t="s">
        <v>86</v>
      </c>
    </row>
    <row r="160" spans="1:5">
      <c r="A160" s="2">
        <v>44893.368394074074</v>
      </c>
      <c r="B160" s="3">
        <v>18</v>
      </c>
      <c r="C160" s="1" t="s">
        <v>289</v>
      </c>
      <c r="D160" s="1">
        <v>19</v>
      </c>
      <c r="E160" s="1" t="s">
        <v>86</v>
      </c>
    </row>
    <row r="161" spans="1:5">
      <c r="A161" s="2">
        <v>44893.368404328707</v>
      </c>
      <c r="B161" s="3">
        <v>17</v>
      </c>
      <c r="C161" s="1" t="s">
        <v>290</v>
      </c>
      <c r="D161" s="1">
        <v>32</v>
      </c>
      <c r="E161" s="1" t="s">
        <v>86</v>
      </c>
    </row>
    <row r="162" spans="1:5">
      <c r="A162" s="2">
        <v>44893.368407754635</v>
      </c>
      <c r="B162" s="3">
        <v>17</v>
      </c>
      <c r="C162" s="1" t="s">
        <v>291</v>
      </c>
      <c r="D162" s="1">
        <v>36</v>
      </c>
      <c r="E162" s="1" t="s">
        <v>86</v>
      </c>
    </row>
    <row r="163" spans="1:5">
      <c r="A163" s="2">
        <v>44893.368485706014</v>
      </c>
      <c r="B163" s="3">
        <v>14</v>
      </c>
      <c r="C163" s="1" t="s">
        <v>292</v>
      </c>
      <c r="D163" s="4" t="s">
        <v>129</v>
      </c>
      <c r="E163" s="1" t="s">
        <v>86</v>
      </c>
    </row>
    <row r="164" spans="1:5">
      <c r="A164" s="2">
        <v>44893.368575231478</v>
      </c>
      <c r="B164" s="3">
        <v>15</v>
      </c>
      <c r="C164" s="1" t="s">
        <v>293</v>
      </c>
      <c r="D164" s="1">
        <v>29</v>
      </c>
      <c r="E164" s="1" t="s">
        <v>86</v>
      </c>
    </row>
    <row r="165" spans="1:5">
      <c r="A165" s="2">
        <v>44893.368671400458</v>
      </c>
      <c r="B165" s="3">
        <v>13</v>
      </c>
      <c r="C165" s="1" t="s">
        <v>294</v>
      </c>
      <c r="D165" s="1">
        <v>27</v>
      </c>
      <c r="E165" s="1" t="s">
        <v>86</v>
      </c>
    </row>
    <row r="166" spans="1:5">
      <c r="A166" s="2">
        <v>44893.368724479165</v>
      </c>
      <c r="B166" s="3">
        <v>17</v>
      </c>
      <c r="C166" s="1" t="s">
        <v>295</v>
      </c>
      <c r="D166" s="1">
        <v>22</v>
      </c>
      <c r="E166" s="1" t="s">
        <v>86</v>
      </c>
    </row>
    <row r="167" spans="1:5">
      <c r="A167" s="2">
        <v>44893.368835983798</v>
      </c>
      <c r="B167" s="3">
        <v>17</v>
      </c>
      <c r="C167" s="1" t="s">
        <v>296</v>
      </c>
      <c r="D167" s="1">
        <v>26</v>
      </c>
      <c r="E167" s="1" t="s">
        <v>86</v>
      </c>
    </row>
    <row r="168" spans="1:5">
      <c r="A168" s="2">
        <v>44893.369220752313</v>
      </c>
      <c r="B168" s="3">
        <v>20</v>
      </c>
      <c r="C168" s="1" t="s">
        <v>297</v>
      </c>
      <c r="D168" s="1">
        <v>14</v>
      </c>
      <c r="E168" s="1" t="s">
        <v>22</v>
      </c>
    </row>
    <row r="169" spans="1:5">
      <c r="A169" s="2">
        <v>44893.369830219905</v>
      </c>
      <c r="B169" s="3">
        <v>15</v>
      </c>
      <c r="C169" s="1" t="s">
        <v>298</v>
      </c>
      <c r="D169" s="1">
        <v>30</v>
      </c>
      <c r="E169" s="1" t="s">
        <v>86</v>
      </c>
    </row>
    <row r="170" spans="1:5">
      <c r="A170" s="2">
        <v>44893.369851898147</v>
      </c>
      <c r="B170" s="3">
        <v>16</v>
      </c>
      <c r="C170" s="1" t="s">
        <v>299</v>
      </c>
      <c r="D170" s="1">
        <v>34</v>
      </c>
      <c r="E170" s="1" t="s">
        <v>86</v>
      </c>
    </row>
    <row r="171" spans="1:5">
      <c r="A171" s="2">
        <v>44893.369971770837</v>
      </c>
      <c r="B171" s="3">
        <v>16</v>
      </c>
      <c r="C171" s="1" t="s">
        <v>300</v>
      </c>
      <c r="D171" s="1">
        <v>21</v>
      </c>
      <c r="E171" s="1" t="s">
        <v>86</v>
      </c>
    </row>
    <row r="172" spans="1:5">
      <c r="A172" s="2">
        <v>44893.369986527774</v>
      </c>
      <c r="B172" s="3">
        <v>15</v>
      </c>
      <c r="C172" s="1" t="s">
        <v>301</v>
      </c>
      <c r="D172" s="1">
        <v>31</v>
      </c>
      <c r="E172" s="1" t="s">
        <v>86</v>
      </c>
    </row>
    <row r="173" spans="1:5">
      <c r="A173" s="2">
        <v>44893.370618668981</v>
      </c>
      <c r="B173" s="3">
        <v>18</v>
      </c>
      <c r="C173" s="1" t="s">
        <v>302</v>
      </c>
      <c r="D173" s="1">
        <v>20</v>
      </c>
      <c r="E173" s="1" t="s">
        <v>86</v>
      </c>
    </row>
    <row r="174" spans="1:5">
      <c r="A174" s="2">
        <v>44893.371221215275</v>
      </c>
      <c r="B174" s="3">
        <v>8</v>
      </c>
      <c r="C174" s="1" t="s">
        <v>303</v>
      </c>
      <c r="D174" s="1">
        <v>34</v>
      </c>
      <c r="E174" s="1" t="s">
        <v>91</v>
      </c>
    </row>
    <row r="175" spans="1:5">
      <c r="A175" s="2">
        <v>44893.371374502312</v>
      </c>
      <c r="B175" s="3">
        <v>18</v>
      </c>
      <c r="C175" s="1" t="s">
        <v>305</v>
      </c>
      <c r="D175" s="1">
        <v>1</v>
      </c>
      <c r="E175" s="1" t="s">
        <v>22</v>
      </c>
    </row>
    <row r="176" spans="1:5">
      <c r="A176" s="2">
        <v>44893.371850706018</v>
      </c>
      <c r="B176" s="3">
        <v>10</v>
      </c>
      <c r="C176" s="1" t="s">
        <v>306</v>
      </c>
      <c r="D176" s="1">
        <v>30</v>
      </c>
      <c r="E176" s="1" t="s">
        <v>53</v>
      </c>
    </row>
    <row r="177" spans="1:5">
      <c r="A177" s="2">
        <v>44893.373236018517</v>
      </c>
      <c r="B177" s="3">
        <v>14</v>
      </c>
      <c r="C177" s="1" t="s">
        <v>307</v>
      </c>
      <c r="D177" s="1">
        <v>13</v>
      </c>
      <c r="E177" s="1" t="s">
        <v>86</v>
      </c>
    </row>
    <row r="178" spans="1:5">
      <c r="A178" s="2">
        <v>44893.377370347225</v>
      </c>
      <c r="B178" s="3">
        <v>13</v>
      </c>
      <c r="C178" s="1" t="s">
        <v>308</v>
      </c>
      <c r="D178" s="4" t="s">
        <v>123</v>
      </c>
      <c r="E178" s="1" t="s">
        <v>86</v>
      </c>
    </row>
    <row r="179" spans="1:5">
      <c r="A179" s="2">
        <v>44893.380850150468</v>
      </c>
      <c r="B179" s="3">
        <v>9</v>
      </c>
      <c r="C179" s="1" t="s">
        <v>309</v>
      </c>
      <c r="D179" s="1">
        <v>32</v>
      </c>
      <c r="E179" s="1" t="s">
        <v>53</v>
      </c>
    </row>
    <row r="180" spans="1:5">
      <c r="A180" s="2">
        <v>44893.390645798616</v>
      </c>
      <c r="B180" s="3">
        <v>19</v>
      </c>
      <c r="C180" s="1" t="s">
        <v>310</v>
      </c>
      <c r="D180" s="1">
        <v>32</v>
      </c>
      <c r="E180" s="1" t="s">
        <v>91</v>
      </c>
    </row>
    <row r="181" spans="1:5">
      <c r="A181" s="2">
        <v>44893.391353611107</v>
      </c>
      <c r="B181" s="3">
        <v>18</v>
      </c>
      <c r="C181" s="1" t="s">
        <v>311</v>
      </c>
      <c r="D181" s="1">
        <v>29</v>
      </c>
      <c r="E181" s="1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Olah</vt:lpstr>
      <vt:lpstr>Form Responses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dimas zuda</cp:lastModifiedBy>
  <dcterms:created xsi:type="dcterms:W3CDTF">2022-12-01T09:43:09Z</dcterms:created>
  <dcterms:modified xsi:type="dcterms:W3CDTF">2023-07-23T16:39:15Z</dcterms:modified>
</cp:coreProperties>
</file>