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Z:\Справочные документы\Каталоги товаров\Алюминий\"/>
    </mc:Choice>
  </mc:AlternateContent>
  <bookViews>
    <workbookView xWindow="0" yWindow="0" windowWidth="24000" windowHeight="9732" firstSheet="1" activeTab="5"/>
  </bookViews>
  <sheets>
    <sheet name="Выгрузка артикулов" sheetId="4" r:id="rId1"/>
    <sheet name="Наценка" sheetId="6" r:id="rId2"/>
    <sheet name="Siegenia 2200 (до 80кг)" sheetId="1" r:id="rId3"/>
    <sheet name="Siegenia 5200 (до 130кг)" sheetId="5" r:id="rId4"/>
    <sheet name="Siegenia Axxent Plus" sheetId="10" r:id="rId5"/>
    <sheet name="Roto Т300 (до 80кг)" sheetId="7" r:id="rId6"/>
    <sheet name="Roto AL (до 130кг)" sheetId="8" r:id="rId7"/>
    <sheet name="Roto Designo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8" l="1"/>
  <c r="L9" i="8"/>
  <c r="R9" i="8"/>
  <c r="X9" i="8"/>
  <c r="AE9" i="8"/>
  <c r="AK9" i="8"/>
  <c r="AR9" i="8"/>
  <c r="AX9" i="8"/>
  <c r="F10" i="8"/>
  <c r="L10" i="8"/>
  <c r="R10" i="8"/>
  <c r="X10" i="8"/>
  <c r="AE10" i="8"/>
  <c r="AK10" i="8"/>
  <c r="AR10" i="8"/>
  <c r="AX10" i="8"/>
  <c r="F11" i="8"/>
  <c r="L11" i="8"/>
  <c r="R11" i="8"/>
  <c r="X11" i="8"/>
  <c r="AE11" i="8"/>
  <c r="AK11" i="8"/>
  <c r="AR11" i="8"/>
  <c r="AX11" i="8"/>
  <c r="F34" i="8"/>
  <c r="L34" i="8"/>
  <c r="R34" i="8"/>
  <c r="X34" i="8"/>
  <c r="AE34" i="8"/>
  <c r="AK34" i="8"/>
  <c r="AR34" i="8"/>
  <c r="AX34" i="8"/>
  <c r="F35" i="8"/>
  <c r="L35" i="8"/>
  <c r="R35" i="8"/>
  <c r="X35" i="8"/>
  <c r="AE35" i="8"/>
  <c r="AK35" i="8"/>
  <c r="AR35" i="8"/>
  <c r="AX35" i="8"/>
  <c r="F36" i="8"/>
  <c r="L36" i="8"/>
  <c r="R36" i="8"/>
  <c r="X36" i="8"/>
  <c r="AE36" i="8"/>
  <c r="AK36" i="8"/>
  <c r="AR36" i="8"/>
  <c r="AX36" i="8"/>
  <c r="Y18" i="9"/>
  <c r="AE20" i="9"/>
  <c r="AX41" i="8" l="1"/>
  <c r="AX40" i="8"/>
  <c r="AX39" i="8"/>
  <c r="AR39" i="8"/>
  <c r="AX38" i="8"/>
  <c r="AR38" i="8"/>
  <c r="AX37" i="8"/>
  <c r="AR37" i="8"/>
  <c r="AX33" i="8"/>
  <c r="AR33" i="8"/>
  <c r="AX32" i="8"/>
  <c r="AR32" i="8"/>
  <c r="AX31" i="8"/>
  <c r="AR31" i="8"/>
  <c r="AX30" i="8"/>
  <c r="AR30" i="8"/>
  <c r="AX29" i="8"/>
  <c r="AR29" i="8"/>
  <c r="AX28" i="8"/>
  <c r="AR28" i="8"/>
  <c r="AX27" i="8"/>
  <c r="AR27" i="8"/>
  <c r="AX26" i="8"/>
  <c r="AR26" i="8"/>
  <c r="AX25" i="8"/>
  <c r="AR25" i="8"/>
  <c r="AR42" i="8" l="1"/>
  <c r="AX42" i="8"/>
  <c r="AL23" i="10"/>
  <c r="AF23" i="10"/>
  <c r="T28" i="10"/>
  <c r="T9" i="10"/>
  <c r="T114" i="5" l="1"/>
  <c r="T115" i="5"/>
  <c r="T95" i="5"/>
  <c r="T96" i="5"/>
  <c r="T58" i="5"/>
  <c r="T76" i="5"/>
  <c r="T75" i="5"/>
  <c r="M33" i="5"/>
  <c r="T57" i="5"/>
  <c r="T50" i="5"/>
  <c r="T51" i="5"/>
  <c r="M50" i="5"/>
  <c r="M51" i="5"/>
  <c r="G50" i="5"/>
  <c r="G51" i="5"/>
  <c r="M34" i="5"/>
  <c r="M12" i="5"/>
  <c r="M13" i="5"/>
  <c r="G6" i="5"/>
  <c r="M6" i="5"/>
  <c r="T6" i="5"/>
  <c r="Z6" i="5"/>
  <c r="G22" i="5"/>
  <c r="M22" i="5"/>
  <c r="T22" i="5"/>
  <c r="Z22" i="5"/>
  <c r="G44" i="5"/>
  <c r="M44" i="5"/>
  <c r="T44" i="5"/>
  <c r="G54" i="5"/>
  <c r="M54" i="5"/>
  <c r="T54" i="5"/>
  <c r="G30" i="5"/>
  <c r="M30" i="5"/>
  <c r="Z30" i="5"/>
  <c r="AX20" i="8" l="1"/>
  <c r="AX19" i="8"/>
  <c r="AX18" i="8"/>
  <c r="AR18" i="8"/>
  <c r="AX17" i="8"/>
  <c r="AR17" i="8"/>
  <c r="AX16" i="8"/>
  <c r="AR16" i="8"/>
  <c r="AX15" i="8"/>
  <c r="AR15" i="8"/>
  <c r="AX14" i="8"/>
  <c r="AR14" i="8"/>
  <c r="AX13" i="8"/>
  <c r="AR13" i="8"/>
  <c r="AX12" i="8"/>
  <c r="AR12" i="8"/>
  <c r="AX8" i="8"/>
  <c r="AR8" i="8"/>
  <c r="AX7" i="8"/>
  <c r="AR7" i="8"/>
  <c r="AX6" i="8"/>
  <c r="AR6" i="8"/>
  <c r="AX5" i="8"/>
  <c r="AR5" i="8"/>
  <c r="AX4" i="8"/>
  <c r="AR4" i="8"/>
  <c r="AR21" i="8" s="1"/>
  <c r="AX21" i="8" l="1"/>
  <c r="S197" i="9"/>
  <c r="S196" i="9"/>
  <c r="S195" i="9"/>
  <c r="M195" i="9"/>
  <c r="S194" i="9"/>
  <c r="M194" i="9"/>
  <c r="S193" i="9"/>
  <c r="M193" i="9"/>
  <c r="S192" i="9"/>
  <c r="M192" i="9"/>
  <c r="S191" i="9"/>
  <c r="M191" i="9"/>
  <c r="S190" i="9"/>
  <c r="M190" i="9"/>
  <c r="S189" i="9"/>
  <c r="M189" i="9"/>
  <c r="S188" i="9"/>
  <c r="M188" i="9"/>
  <c r="S187" i="9"/>
  <c r="M187" i="9"/>
  <c r="S186" i="9"/>
  <c r="M186" i="9"/>
  <c r="S185" i="9"/>
  <c r="M185" i="9"/>
  <c r="S184" i="9"/>
  <c r="M184" i="9"/>
  <c r="S177" i="9"/>
  <c r="M177" i="9"/>
  <c r="F177" i="9"/>
  <c r="S176" i="9"/>
  <c r="M176" i="9"/>
  <c r="F176" i="9"/>
  <c r="S175" i="9"/>
  <c r="M175" i="9"/>
  <c r="F175" i="9"/>
  <c r="S174" i="9"/>
  <c r="M174" i="9"/>
  <c r="F174" i="9"/>
  <c r="S173" i="9"/>
  <c r="M173" i="9"/>
  <c r="F173" i="9"/>
  <c r="S172" i="9"/>
  <c r="M172" i="9"/>
  <c r="F172" i="9"/>
  <c r="S171" i="9"/>
  <c r="M171" i="9"/>
  <c r="F171" i="9"/>
  <c r="S170" i="9"/>
  <c r="M170" i="9"/>
  <c r="F170" i="9"/>
  <c r="S169" i="9"/>
  <c r="M169" i="9"/>
  <c r="F169" i="9"/>
  <c r="S168" i="9"/>
  <c r="M168" i="9"/>
  <c r="F168" i="9"/>
  <c r="S167" i="9"/>
  <c r="M167" i="9"/>
  <c r="F167" i="9"/>
  <c r="S166" i="9"/>
  <c r="M166" i="9"/>
  <c r="F166" i="9"/>
  <c r="S165" i="9"/>
  <c r="M165" i="9"/>
  <c r="F165" i="9"/>
  <c r="S164" i="9"/>
  <c r="M164" i="9"/>
  <c r="F164" i="9"/>
  <c r="S163" i="9"/>
  <c r="M163" i="9"/>
  <c r="F163" i="9"/>
  <c r="S162" i="9"/>
  <c r="M162" i="9"/>
  <c r="F162" i="9"/>
  <c r="S161" i="9"/>
  <c r="M161" i="9"/>
  <c r="F161" i="9"/>
  <c r="S160" i="9"/>
  <c r="M160" i="9"/>
  <c r="F160" i="9"/>
  <c r="Y156" i="9"/>
  <c r="Y155" i="9"/>
  <c r="S155" i="9"/>
  <c r="M155" i="9"/>
  <c r="F155" i="9"/>
  <c r="Y154" i="9"/>
  <c r="S154" i="9"/>
  <c r="M154" i="9"/>
  <c r="F154" i="9"/>
  <c r="Y153" i="9"/>
  <c r="S153" i="9"/>
  <c r="M153" i="9"/>
  <c r="F153" i="9"/>
  <c r="Y152" i="9"/>
  <c r="S152" i="9"/>
  <c r="M152" i="9"/>
  <c r="F152" i="9"/>
  <c r="Y151" i="9"/>
  <c r="S151" i="9"/>
  <c r="M151" i="9"/>
  <c r="F151" i="9"/>
  <c r="Y150" i="9"/>
  <c r="S150" i="9"/>
  <c r="M150" i="9"/>
  <c r="F150" i="9"/>
  <c r="Y149" i="9"/>
  <c r="S149" i="9"/>
  <c r="M149" i="9"/>
  <c r="F149" i="9"/>
  <c r="Y148" i="9"/>
  <c r="S148" i="9"/>
  <c r="M148" i="9"/>
  <c r="F148" i="9"/>
  <c r="Y147" i="9"/>
  <c r="S147" i="9"/>
  <c r="M147" i="9"/>
  <c r="F147" i="9"/>
  <c r="Y146" i="9"/>
  <c r="S146" i="9"/>
  <c r="M146" i="9"/>
  <c r="F146" i="9"/>
  <c r="Y145" i="9"/>
  <c r="S145" i="9"/>
  <c r="M145" i="9"/>
  <c r="F145" i="9"/>
  <c r="Y144" i="9"/>
  <c r="S144" i="9"/>
  <c r="M144" i="9"/>
  <c r="F144" i="9"/>
  <c r="Y143" i="9"/>
  <c r="S143" i="9"/>
  <c r="M143" i="9"/>
  <c r="F143" i="9"/>
  <c r="Y142" i="9"/>
  <c r="S142" i="9"/>
  <c r="M142" i="9"/>
  <c r="F142" i="9"/>
  <c r="Y141" i="9"/>
  <c r="S141" i="9"/>
  <c r="M141" i="9"/>
  <c r="F141" i="9"/>
  <c r="Y140" i="9"/>
  <c r="S140" i="9"/>
  <c r="M140" i="9"/>
  <c r="F140" i="9"/>
  <c r="Y139" i="9"/>
  <c r="S139" i="9"/>
  <c r="M139" i="9"/>
  <c r="F139" i="9"/>
  <c r="Y138" i="9"/>
  <c r="S138" i="9"/>
  <c r="M138" i="9"/>
  <c r="F138" i="9"/>
  <c r="Y134" i="9"/>
  <c r="Y133" i="9"/>
  <c r="S133" i="9"/>
  <c r="M133" i="9"/>
  <c r="F133" i="9"/>
  <c r="Y132" i="9"/>
  <c r="S132" i="9"/>
  <c r="M132" i="9"/>
  <c r="F132" i="9"/>
  <c r="Y131" i="9"/>
  <c r="S131" i="9"/>
  <c r="M131" i="9"/>
  <c r="F131" i="9"/>
  <c r="Y130" i="9"/>
  <c r="S130" i="9"/>
  <c r="M130" i="9"/>
  <c r="F130" i="9"/>
  <c r="Y129" i="9"/>
  <c r="S129" i="9"/>
  <c r="M129" i="9"/>
  <c r="F129" i="9"/>
  <c r="Y128" i="9"/>
  <c r="S128" i="9"/>
  <c r="M128" i="9"/>
  <c r="F128" i="9"/>
  <c r="Y127" i="9"/>
  <c r="S127" i="9"/>
  <c r="M127" i="9"/>
  <c r="F127" i="9"/>
  <c r="Y126" i="9"/>
  <c r="S126" i="9"/>
  <c r="M126" i="9"/>
  <c r="F126" i="9"/>
  <c r="Y125" i="9"/>
  <c r="S125" i="9"/>
  <c r="M125" i="9"/>
  <c r="F125" i="9"/>
  <c r="Y124" i="9"/>
  <c r="S124" i="9"/>
  <c r="M124" i="9"/>
  <c r="F124" i="9"/>
  <c r="Y123" i="9"/>
  <c r="S123" i="9"/>
  <c r="M123" i="9"/>
  <c r="F123" i="9"/>
  <c r="Y122" i="9"/>
  <c r="S122" i="9"/>
  <c r="M122" i="9"/>
  <c r="F122" i="9"/>
  <c r="Y121" i="9"/>
  <c r="S121" i="9"/>
  <c r="M121" i="9"/>
  <c r="F121" i="9"/>
  <c r="Y120" i="9"/>
  <c r="S120" i="9"/>
  <c r="M120" i="9"/>
  <c r="F120" i="9"/>
  <c r="Y119" i="9"/>
  <c r="S119" i="9"/>
  <c r="M119" i="9"/>
  <c r="F119" i="9"/>
  <c r="Y118" i="9"/>
  <c r="S118" i="9"/>
  <c r="M118" i="9"/>
  <c r="F118" i="9"/>
  <c r="Y117" i="9"/>
  <c r="S117" i="9"/>
  <c r="M117" i="9"/>
  <c r="F117" i="9"/>
  <c r="Y116" i="9"/>
  <c r="S116" i="9"/>
  <c r="M116" i="9"/>
  <c r="F116" i="9"/>
  <c r="Y112" i="9"/>
  <c r="Y111" i="9"/>
  <c r="S111" i="9"/>
  <c r="M111" i="9"/>
  <c r="F111" i="9"/>
  <c r="Y110" i="9"/>
  <c r="S110" i="9"/>
  <c r="M110" i="9"/>
  <c r="F110" i="9"/>
  <c r="Y109" i="9"/>
  <c r="S109" i="9"/>
  <c r="M109" i="9"/>
  <c r="F109" i="9"/>
  <c r="Y108" i="9"/>
  <c r="S108" i="9"/>
  <c r="M108" i="9"/>
  <c r="F108" i="9"/>
  <c r="Y107" i="9"/>
  <c r="S107" i="9"/>
  <c r="M107" i="9"/>
  <c r="F107" i="9"/>
  <c r="Y106" i="9"/>
  <c r="S106" i="9"/>
  <c r="M106" i="9"/>
  <c r="F106" i="9"/>
  <c r="Y105" i="9"/>
  <c r="S105" i="9"/>
  <c r="M105" i="9"/>
  <c r="F105" i="9"/>
  <c r="Y104" i="9"/>
  <c r="S104" i="9"/>
  <c r="M104" i="9"/>
  <c r="F104" i="9"/>
  <c r="Y103" i="9"/>
  <c r="S103" i="9"/>
  <c r="M103" i="9"/>
  <c r="F103" i="9"/>
  <c r="Y102" i="9"/>
  <c r="S102" i="9"/>
  <c r="M102" i="9"/>
  <c r="F102" i="9"/>
  <c r="Y101" i="9"/>
  <c r="S101" i="9"/>
  <c r="M101" i="9"/>
  <c r="F101" i="9"/>
  <c r="Y100" i="9"/>
  <c r="S100" i="9"/>
  <c r="M100" i="9"/>
  <c r="F100" i="9"/>
  <c r="Y99" i="9"/>
  <c r="S99" i="9"/>
  <c r="M99" i="9"/>
  <c r="F99" i="9"/>
  <c r="Y98" i="9"/>
  <c r="S98" i="9"/>
  <c r="M98" i="9"/>
  <c r="F98" i="9"/>
  <c r="Y90" i="9"/>
  <c r="S90" i="9"/>
  <c r="M90" i="9"/>
  <c r="F90" i="9"/>
  <c r="Y89" i="9"/>
  <c r="S89" i="9"/>
  <c r="M89" i="9"/>
  <c r="F89" i="9"/>
  <c r="Y88" i="9"/>
  <c r="S88" i="9"/>
  <c r="M88" i="9"/>
  <c r="F88" i="9"/>
  <c r="Y87" i="9"/>
  <c r="S87" i="9"/>
  <c r="M87" i="9"/>
  <c r="F87" i="9"/>
  <c r="Y86" i="9"/>
  <c r="S86" i="9"/>
  <c r="M86" i="9"/>
  <c r="F86" i="9"/>
  <c r="Y85" i="9"/>
  <c r="S85" i="9"/>
  <c r="M85" i="9"/>
  <c r="Y84" i="9"/>
  <c r="S84" i="9"/>
  <c r="M84" i="9"/>
  <c r="F84" i="9"/>
  <c r="Y83" i="9"/>
  <c r="S83" i="9"/>
  <c r="M83" i="9"/>
  <c r="F83" i="9"/>
  <c r="Y82" i="9"/>
  <c r="S82" i="9"/>
  <c r="M82" i="9"/>
  <c r="F82" i="9"/>
  <c r="Y81" i="9"/>
  <c r="S81" i="9"/>
  <c r="M81" i="9"/>
  <c r="F81" i="9"/>
  <c r="Y80" i="9"/>
  <c r="S80" i="9"/>
  <c r="M80" i="9"/>
  <c r="F80" i="9"/>
  <c r="Y79" i="9"/>
  <c r="S79" i="9"/>
  <c r="M79" i="9"/>
  <c r="F79" i="9"/>
  <c r="Y78" i="9"/>
  <c r="S78" i="9"/>
  <c r="M78" i="9"/>
  <c r="F78" i="9"/>
  <c r="Y77" i="9"/>
  <c r="S77" i="9"/>
  <c r="M77" i="9"/>
  <c r="F77" i="9"/>
  <c r="Y76" i="9"/>
  <c r="S76" i="9"/>
  <c r="M76" i="9"/>
  <c r="F76" i="9"/>
  <c r="Y75" i="9"/>
  <c r="S75" i="9"/>
  <c r="M75" i="9"/>
  <c r="F75" i="9"/>
  <c r="Y74" i="9"/>
  <c r="S74" i="9"/>
  <c r="M74" i="9"/>
  <c r="F74" i="9"/>
  <c r="AK68" i="9"/>
  <c r="AK67" i="9"/>
  <c r="AE67" i="9"/>
  <c r="AK66" i="9"/>
  <c r="AE66" i="9"/>
  <c r="Y66" i="9"/>
  <c r="S66" i="9"/>
  <c r="M66" i="9"/>
  <c r="F66" i="9"/>
  <c r="AK65" i="9"/>
  <c r="AE65" i="9"/>
  <c r="Y65" i="9"/>
  <c r="S65" i="9"/>
  <c r="M65" i="9"/>
  <c r="F65" i="9"/>
  <c r="AK64" i="9"/>
  <c r="AE64" i="9"/>
  <c r="Y64" i="9"/>
  <c r="S64" i="9"/>
  <c r="M64" i="9"/>
  <c r="F64" i="9"/>
  <c r="AK63" i="9"/>
  <c r="AE63" i="9"/>
  <c r="Y63" i="9"/>
  <c r="S63" i="9"/>
  <c r="M63" i="9"/>
  <c r="F63" i="9"/>
  <c r="AK62" i="9"/>
  <c r="AE62" i="9"/>
  <c r="Y62" i="9"/>
  <c r="S62" i="9"/>
  <c r="M62" i="9"/>
  <c r="F62" i="9"/>
  <c r="AK61" i="9"/>
  <c r="AE61" i="9"/>
  <c r="Y61" i="9"/>
  <c r="S61" i="9"/>
  <c r="M61" i="9"/>
  <c r="AK60" i="9"/>
  <c r="AE60" i="9"/>
  <c r="Y60" i="9"/>
  <c r="S60" i="9"/>
  <c r="M60" i="9"/>
  <c r="F60" i="9"/>
  <c r="AK59" i="9"/>
  <c r="AE59" i="9"/>
  <c r="Y59" i="9"/>
  <c r="S59" i="9"/>
  <c r="M59" i="9"/>
  <c r="F59" i="9"/>
  <c r="AK58" i="9"/>
  <c r="AE58" i="9"/>
  <c r="Y58" i="9"/>
  <c r="S58" i="9"/>
  <c r="M58" i="9"/>
  <c r="F58" i="9"/>
  <c r="AK57" i="9"/>
  <c r="AE57" i="9"/>
  <c r="Y57" i="9"/>
  <c r="S57" i="9"/>
  <c r="M57" i="9"/>
  <c r="F57" i="9"/>
  <c r="AK56" i="9"/>
  <c r="AE56" i="9"/>
  <c r="Y56" i="9"/>
  <c r="S56" i="9"/>
  <c r="M56" i="9"/>
  <c r="F56" i="9"/>
  <c r="AK55" i="9"/>
  <c r="AE55" i="9"/>
  <c r="Y55" i="9"/>
  <c r="S55" i="9"/>
  <c r="M55" i="9"/>
  <c r="F55" i="9"/>
  <c r="AK54" i="9"/>
  <c r="AE54" i="9"/>
  <c r="Y54" i="9"/>
  <c r="S54" i="9"/>
  <c r="M54" i="9"/>
  <c r="F54" i="9"/>
  <c r="AK53" i="9"/>
  <c r="AE53" i="9"/>
  <c r="Y53" i="9"/>
  <c r="S53" i="9"/>
  <c r="M53" i="9"/>
  <c r="F53" i="9"/>
  <c r="AK52" i="9"/>
  <c r="AE52" i="9"/>
  <c r="Y52" i="9"/>
  <c r="S52" i="9"/>
  <c r="M52" i="9"/>
  <c r="F52" i="9"/>
  <c r="AK51" i="9"/>
  <c r="AE51" i="9"/>
  <c r="Y51" i="9"/>
  <c r="S51" i="9"/>
  <c r="M51" i="9"/>
  <c r="F51" i="9"/>
  <c r="AK50" i="9"/>
  <c r="AE50" i="9"/>
  <c r="Y50" i="9"/>
  <c r="S50" i="9"/>
  <c r="M50" i="9"/>
  <c r="F50" i="9"/>
  <c r="AK44" i="9"/>
  <c r="AK43" i="9"/>
  <c r="AE43" i="9"/>
  <c r="AK42" i="9"/>
  <c r="AE42" i="9"/>
  <c r="Y42" i="9"/>
  <c r="S42" i="9"/>
  <c r="M42" i="9"/>
  <c r="F42" i="9"/>
  <c r="AK41" i="9"/>
  <c r="AE41" i="9"/>
  <c r="Y41" i="9"/>
  <c r="S41" i="9"/>
  <c r="M41" i="9"/>
  <c r="F41" i="9"/>
  <c r="AK40" i="9"/>
  <c r="AE40" i="9"/>
  <c r="Y40" i="9"/>
  <c r="S40" i="9"/>
  <c r="M40" i="9"/>
  <c r="F40" i="9"/>
  <c r="AK39" i="9"/>
  <c r="AE39" i="9"/>
  <c r="Y39" i="9"/>
  <c r="S39" i="9"/>
  <c r="M39" i="9"/>
  <c r="F39" i="9"/>
  <c r="AK38" i="9"/>
  <c r="AE38" i="9"/>
  <c r="Y38" i="9"/>
  <c r="S38" i="9"/>
  <c r="M38" i="9"/>
  <c r="F38" i="9"/>
  <c r="AK37" i="9"/>
  <c r="AE37" i="9"/>
  <c r="Y37" i="9"/>
  <c r="S37" i="9"/>
  <c r="M37" i="9"/>
  <c r="AK36" i="9"/>
  <c r="AE36" i="9"/>
  <c r="Y36" i="9"/>
  <c r="S36" i="9"/>
  <c r="M36" i="9"/>
  <c r="F36" i="9"/>
  <c r="AK35" i="9"/>
  <c r="AE35" i="9"/>
  <c r="Y35" i="9"/>
  <c r="S35" i="9"/>
  <c r="M35" i="9"/>
  <c r="F35" i="9"/>
  <c r="AK34" i="9"/>
  <c r="AE34" i="9"/>
  <c r="Y34" i="9"/>
  <c r="S34" i="9"/>
  <c r="M34" i="9"/>
  <c r="F34" i="9"/>
  <c r="AK33" i="9"/>
  <c r="AE33" i="9"/>
  <c r="Y33" i="9"/>
  <c r="S33" i="9"/>
  <c r="M33" i="9"/>
  <c r="F33" i="9"/>
  <c r="AK32" i="9"/>
  <c r="AE32" i="9"/>
  <c r="Y32" i="9"/>
  <c r="S32" i="9"/>
  <c r="M32" i="9"/>
  <c r="F32" i="9"/>
  <c r="AK31" i="9"/>
  <c r="AE31" i="9"/>
  <c r="Y31" i="9"/>
  <c r="S31" i="9"/>
  <c r="M31" i="9"/>
  <c r="F31" i="9"/>
  <c r="AK30" i="9"/>
  <c r="AE30" i="9"/>
  <c r="Y30" i="9"/>
  <c r="S30" i="9"/>
  <c r="M30" i="9"/>
  <c r="F30" i="9"/>
  <c r="AK29" i="9"/>
  <c r="AE29" i="9"/>
  <c r="Y29" i="9"/>
  <c r="S29" i="9"/>
  <c r="M29" i="9"/>
  <c r="F29" i="9"/>
  <c r="AK28" i="9"/>
  <c r="AE28" i="9"/>
  <c r="Y28" i="9"/>
  <c r="S28" i="9"/>
  <c r="M28" i="9"/>
  <c r="F28" i="9"/>
  <c r="AK27" i="9"/>
  <c r="AE27" i="9"/>
  <c r="Y27" i="9"/>
  <c r="S27" i="9"/>
  <c r="M27" i="9"/>
  <c r="F27" i="9"/>
  <c r="AK26" i="9"/>
  <c r="AE26" i="9"/>
  <c r="Y26" i="9"/>
  <c r="S26" i="9"/>
  <c r="M26" i="9"/>
  <c r="F26" i="9"/>
  <c r="AK20" i="9"/>
  <c r="S20" i="9"/>
  <c r="AK19" i="9"/>
  <c r="AE19" i="9"/>
  <c r="S19" i="9"/>
  <c r="AK18" i="9"/>
  <c r="AE18" i="9"/>
  <c r="S18" i="9"/>
  <c r="M18" i="9"/>
  <c r="F18" i="9"/>
  <c r="AK17" i="9"/>
  <c r="AE17" i="9"/>
  <c r="Y17" i="9"/>
  <c r="S17" i="9"/>
  <c r="M17" i="9"/>
  <c r="F17" i="9"/>
  <c r="AK16" i="9"/>
  <c r="AE16" i="9"/>
  <c r="Y16" i="9"/>
  <c r="S16" i="9"/>
  <c r="M16" i="9"/>
  <c r="F16" i="9"/>
  <c r="AK15" i="9"/>
  <c r="AE15" i="9"/>
  <c r="Y15" i="9"/>
  <c r="S15" i="9"/>
  <c r="M15" i="9"/>
  <c r="AK14" i="9"/>
  <c r="AE14" i="9"/>
  <c r="Y14" i="9"/>
  <c r="S14" i="9"/>
  <c r="M14" i="9"/>
  <c r="F14" i="9"/>
  <c r="AK13" i="9"/>
  <c r="AE13" i="9"/>
  <c r="Y13" i="9"/>
  <c r="S13" i="9"/>
  <c r="M13" i="9"/>
  <c r="F13" i="9"/>
  <c r="AK12" i="9"/>
  <c r="AE12" i="9"/>
  <c r="Y12" i="9"/>
  <c r="S12" i="9"/>
  <c r="M12" i="9"/>
  <c r="F12" i="9"/>
  <c r="AK11" i="9"/>
  <c r="AE11" i="9"/>
  <c r="Y11" i="9"/>
  <c r="S11" i="9"/>
  <c r="M11" i="9"/>
  <c r="F11" i="9"/>
  <c r="AK10" i="9"/>
  <c r="AE10" i="9"/>
  <c r="Y10" i="9"/>
  <c r="S10" i="9"/>
  <c r="M10" i="9"/>
  <c r="F10" i="9"/>
  <c r="AK9" i="9"/>
  <c r="AE9" i="9"/>
  <c r="Y9" i="9"/>
  <c r="S9" i="9"/>
  <c r="M9" i="9"/>
  <c r="F9" i="9"/>
  <c r="AK8" i="9"/>
  <c r="AE8" i="9"/>
  <c r="Y8" i="9"/>
  <c r="S8" i="9"/>
  <c r="M8" i="9"/>
  <c r="F8" i="9"/>
  <c r="AK7" i="9"/>
  <c r="AE7" i="9"/>
  <c r="Y7" i="9"/>
  <c r="S7" i="9"/>
  <c r="M7" i="9"/>
  <c r="F7" i="9"/>
  <c r="AK6" i="9"/>
  <c r="AE6" i="9"/>
  <c r="Y6" i="9"/>
  <c r="S6" i="9"/>
  <c r="M6" i="9"/>
  <c r="F6" i="9"/>
  <c r="AK5" i="9"/>
  <c r="AE5" i="9"/>
  <c r="Y5" i="9"/>
  <c r="S5" i="9"/>
  <c r="M5" i="9"/>
  <c r="F5" i="9"/>
  <c r="AK4" i="9"/>
  <c r="AE4" i="9"/>
  <c r="Y4" i="9"/>
  <c r="S4" i="9"/>
  <c r="M4" i="9"/>
  <c r="F4" i="9"/>
  <c r="AK95" i="8"/>
  <c r="AE95" i="8"/>
  <c r="X95" i="8"/>
  <c r="AK94" i="8"/>
  <c r="AE94" i="8"/>
  <c r="X94" i="8"/>
  <c r="R94" i="8"/>
  <c r="L94" i="8"/>
  <c r="F94" i="8"/>
  <c r="AK93" i="8"/>
  <c r="AE93" i="8"/>
  <c r="X93" i="8"/>
  <c r="R93" i="8"/>
  <c r="L93" i="8"/>
  <c r="F93" i="8"/>
  <c r="AK92" i="8"/>
  <c r="AE92" i="8"/>
  <c r="X92" i="8"/>
  <c r="R92" i="8"/>
  <c r="L92" i="8"/>
  <c r="F92" i="8"/>
  <c r="AK91" i="8"/>
  <c r="AE91" i="8"/>
  <c r="X91" i="8"/>
  <c r="R91" i="8"/>
  <c r="L91" i="8"/>
  <c r="F91" i="8"/>
  <c r="AE90" i="8"/>
  <c r="X90" i="8"/>
  <c r="R90" i="8"/>
  <c r="L90" i="8"/>
  <c r="F90" i="8"/>
  <c r="AK89" i="8"/>
  <c r="AE89" i="8"/>
  <c r="X89" i="8"/>
  <c r="R89" i="8"/>
  <c r="L89" i="8"/>
  <c r="F89" i="8"/>
  <c r="AK88" i="8"/>
  <c r="AE88" i="8"/>
  <c r="X88" i="8"/>
  <c r="R88" i="8"/>
  <c r="L88" i="8"/>
  <c r="F88" i="8"/>
  <c r="AK87" i="8"/>
  <c r="AE87" i="8"/>
  <c r="AK86" i="8"/>
  <c r="AE86" i="8"/>
  <c r="X86" i="8"/>
  <c r="R86" i="8"/>
  <c r="L86" i="8"/>
  <c r="F86" i="8"/>
  <c r="AK85" i="8"/>
  <c r="AE85" i="8"/>
  <c r="X85" i="8"/>
  <c r="R85" i="8"/>
  <c r="L85" i="8"/>
  <c r="F85" i="8"/>
  <c r="AK84" i="8"/>
  <c r="AE84" i="8"/>
  <c r="X84" i="8"/>
  <c r="R84" i="8"/>
  <c r="L84" i="8"/>
  <c r="F84" i="8"/>
  <c r="AK83" i="8"/>
  <c r="AE83" i="8"/>
  <c r="X83" i="8"/>
  <c r="R83" i="8"/>
  <c r="L83" i="8"/>
  <c r="F83" i="8"/>
  <c r="AK82" i="8"/>
  <c r="AE82" i="8"/>
  <c r="X82" i="8"/>
  <c r="R82" i="8"/>
  <c r="L82" i="8"/>
  <c r="F82" i="8"/>
  <c r="AK81" i="8"/>
  <c r="AE81" i="8"/>
  <c r="X81" i="8"/>
  <c r="R81" i="8"/>
  <c r="L81" i="8"/>
  <c r="F81" i="8"/>
  <c r="AK80" i="8"/>
  <c r="AE80" i="8"/>
  <c r="X80" i="8"/>
  <c r="R80" i="8"/>
  <c r="L80" i="8"/>
  <c r="F80" i="8"/>
  <c r="AK79" i="8"/>
  <c r="AE79" i="8"/>
  <c r="X79" i="8"/>
  <c r="R79" i="8"/>
  <c r="L79" i="8"/>
  <c r="F79" i="8"/>
  <c r="AK78" i="8"/>
  <c r="AE78" i="8"/>
  <c r="X78" i="8"/>
  <c r="R78" i="8"/>
  <c r="L78" i="8"/>
  <c r="F78" i="8"/>
  <c r="AK77" i="8"/>
  <c r="AE77" i="8"/>
  <c r="X77" i="8"/>
  <c r="R77" i="8"/>
  <c r="L77" i="8"/>
  <c r="F77" i="8"/>
  <c r="AK76" i="8"/>
  <c r="AE76" i="8"/>
  <c r="X76" i="8"/>
  <c r="R76" i="8"/>
  <c r="L76" i="8"/>
  <c r="F76" i="8"/>
  <c r="AK75" i="8"/>
  <c r="AE75" i="8"/>
  <c r="X75" i="8"/>
  <c r="R75" i="8"/>
  <c r="L75" i="8"/>
  <c r="F75" i="8"/>
  <c r="AK74" i="8"/>
  <c r="AE74" i="8"/>
  <c r="X74" i="8"/>
  <c r="R74" i="8"/>
  <c r="L74" i="8"/>
  <c r="F74" i="8"/>
  <c r="AK69" i="8"/>
  <c r="AE69" i="8"/>
  <c r="X69" i="8"/>
  <c r="AK68" i="8"/>
  <c r="AE68" i="8"/>
  <c r="X68" i="8"/>
  <c r="R68" i="8"/>
  <c r="L68" i="8"/>
  <c r="F68" i="8"/>
  <c r="AK67" i="8"/>
  <c r="AE67" i="8"/>
  <c r="X67" i="8"/>
  <c r="R67" i="8"/>
  <c r="L67" i="8"/>
  <c r="F67" i="8"/>
  <c r="X66" i="8"/>
  <c r="R66" i="8"/>
  <c r="L66" i="8"/>
  <c r="F66" i="8"/>
  <c r="AK65" i="8"/>
  <c r="AE65" i="8"/>
  <c r="X65" i="8"/>
  <c r="R65" i="8"/>
  <c r="L65" i="8"/>
  <c r="F65" i="8"/>
  <c r="AK64" i="8"/>
  <c r="AE64" i="8"/>
  <c r="X64" i="8"/>
  <c r="R64" i="8"/>
  <c r="L64" i="8"/>
  <c r="F64" i="8"/>
  <c r="AK63" i="8"/>
  <c r="AE63" i="8"/>
  <c r="AK62" i="8"/>
  <c r="AE62" i="8"/>
  <c r="X62" i="8"/>
  <c r="R62" i="8"/>
  <c r="L62" i="8"/>
  <c r="F62" i="8"/>
  <c r="AK61" i="8"/>
  <c r="AE61" i="8"/>
  <c r="X61" i="8"/>
  <c r="R61" i="8"/>
  <c r="L61" i="8"/>
  <c r="F61" i="8"/>
  <c r="AK60" i="8"/>
  <c r="AE60" i="8"/>
  <c r="X60" i="8"/>
  <c r="R60" i="8"/>
  <c r="L60" i="8"/>
  <c r="F60" i="8"/>
  <c r="AK59" i="8"/>
  <c r="AE59" i="8"/>
  <c r="X59" i="8"/>
  <c r="R59" i="8"/>
  <c r="L59" i="8"/>
  <c r="F59" i="8"/>
  <c r="AK58" i="8"/>
  <c r="AE58" i="8"/>
  <c r="X58" i="8"/>
  <c r="R58" i="8"/>
  <c r="L58" i="8"/>
  <c r="F58" i="8"/>
  <c r="AK57" i="8"/>
  <c r="AE57" i="8"/>
  <c r="X57" i="8"/>
  <c r="R57" i="8"/>
  <c r="L57" i="8"/>
  <c r="F57" i="8"/>
  <c r="AK56" i="8"/>
  <c r="AE56" i="8"/>
  <c r="X56" i="8"/>
  <c r="R56" i="8"/>
  <c r="L56" i="8"/>
  <c r="F56" i="8"/>
  <c r="AK55" i="8"/>
  <c r="AE55" i="8"/>
  <c r="X55" i="8"/>
  <c r="R55" i="8"/>
  <c r="L55" i="8"/>
  <c r="F55" i="8"/>
  <c r="AK54" i="8"/>
  <c r="AE54" i="8"/>
  <c r="X54" i="8"/>
  <c r="R54" i="8"/>
  <c r="L54" i="8"/>
  <c r="F54" i="8"/>
  <c r="AK53" i="8"/>
  <c r="AE53" i="8"/>
  <c r="X53" i="8"/>
  <c r="R53" i="8"/>
  <c r="L53" i="8"/>
  <c r="F53" i="8"/>
  <c r="AK52" i="8"/>
  <c r="AE52" i="8"/>
  <c r="X52" i="8"/>
  <c r="R52" i="8"/>
  <c r="L52" i="8"/>
  <c r="F52" i="8"/>
  <c r="AK51" i="8"/>
  <c r="AE51" i="8"/>
  <c r="X51" i="8"/>
  <c r="R51" i="8"/>
  <c r="L51" i="8"/>
  <c r="F51" i="8"/>
  <c r="AK50" i="8"/>
  <c r="AE50" i="8"/>
  <c r="X50" i="8"/>
  <c r="R50" i="8"/>
  <c r="L50" i="8"/>
  <c r="F50" i="8"/>
  <c r="X45" i="8"/>
  <c r="X44" i="8"/>
  <c r="L44" i="8"/>
  <c r="AK43" i="8"/>
  <c r="AE43" i="8"/>
  <c r="X43" i="8"/>
  <c r="L43" i="8"/>
  <c r="AK42" i="8"/>
  <c r="AE42" i="8"/>
  <c r="X42" i="8"/>
  <c r="R42" i="8"/>
  <c r="L42" i="8"/>
  <c r="F42" i="8"/>
  <c r="AK41" i="8"/>
  <c r="AE41" i="8"/>
  <c r="X41" i="8"/>
  <c r="R41" i="8"/>
  <c r="L41" i="8"/>
  <c r="F41" i="8"/>
  <c r="AK40" i="8"/>
  <c r="AE40" i="8"/>
  <c r="X40" i="8"/>
  <c r="R40" i="8"/>
  <c r="L40" i="8"/>
  <c r="F40" i="8"/>
  <c r="AK38" i="8"/>
  <c r="AE38" i="8"/>
  <c r="X38" i="8"/>
  <c r="R38" i="8"/>
  <c r="L38" i="8"/>
  <c r="F38" i="8"/>
  <c r="AK37" i="8"/>
  <c r="AE37" i="8"/>
  <c r="X37" i="8"/>
  <c r="R37" i="8"/>
  <c r="L37" i="8"/>
  <c r="F37" i="8"/>
  <c r="AK33" i="8"/>
  <c r="AE33" i="8"/>
  <c r="X33" i="8"/>
  <c r="R33" i="8"/>
  <c r="L33" i="8"/>
  <c r="F33" i="8"/>
  <c r="AK32" i="8"/>
  <c r="AE32" i="8"/>
  <c r="X32" i="8"/>
  <c r="R32" i="8"/>
  <c r="L32" i="8"/>
  <c r="F32" i="8"/>
  <c r="AK31" i="8"/>
  <c r="AE31" i="8"/>
  <c r="X31" i="8"/>
  <c r="R31" i="8"/>
  <c r="L31" i="8"/>
  <c r="F31" i="8"/>
  <c r="AK30" i="8"/>
  <c r="AE30" i="8"/>
  <c r="X30" i="8"/>
  <c r="R30" i="8"/>
  <c r="L30" i="8"/>
  <c r="F30" i="8"/>
  <c r="AK29" i="8"/>
  <c r="AE29" i="8"/>
  <c r="X29" i="8"/>
  <c r="R29" i="8"/>
  <c r="L29" i="8"/>
  <c r="F29" i="8"/>
  <c r="AK28" i="8"/>
  <c r="AE28" i="8"/>
  <c r="X28" i="8"/>
  <c r="R28" i="8"/>
  <c r="L28" i="8"/>
  <c r="F28" i="8"/>
  <c r="AK27" i="8"/>
  <c r="AE27" i="8"/>
  <c r="X27" i="8"/>
  <c r="R27" i="8"/>
  <c r="L27" i="8"/>
  <c r="F27" i="8"/>
  <c r="AK26" i="8"/>
  <c r="AE26" i="8"/>
  <c r="X26" i="8"/>
  <c r="R26" i="8"/>
  <c r="L26" i="8"/>
  <c r="F26" i="8"/>
  <c r="AK25" i="8"/>
  <c r="AE25" i="8"/>
  <c r="AK24" i="8"/>
  <c r="AE24" i="8"/>
  <c r="X21" i="8"/>
  <c r="L21" i="8"/>
  <c r="X20" i="8"/>
  <c r="R20" i="8"/>
  <c r="L20" i="8"/>
  <c r="AK19" i="8"/>
  <c r="AE19" i="8"/>
  <c r="X19" i="8"/>
  <c r="R19" i="8"/>
  <c r="L19" i="8"/>
  <c r="F19" i="8"/>
  <c r="AK18" i="8"/>
  <c r="AE18" i="8"/>
  <c r="X18" i="8"/>
  <c r="R18" i="8"/>
  <c r="L18" i="8"/>
  <c r="F18" i="8"/>
  <c r="AK16" i="8"/>
  <c r="AE16" i="8"/>
  <c r="X16" i="8"/>
  <c r="R16" i="8"/>
  <c r="L16" i="8"/>
  <c r="F16" i="8"/>
  <c r="AK15" i="8"/>
  <c r="AE15" i="8"/>
  <c r="X15" i="8"/>
  <c r="R15" i="8"/>
  <c r="L15" i="8"/>
  <c r="F15" i="8"/>
  <c r="AK14" i="8"/>
  <c r="AE14" i="8"/>
  <c r="X14" i="8"/>
  <c r="R14" i="8"/>
  <c r="L14" i="8"/>
  <c r="F14" i="8"/>
  <c r="AK13" i="8"/>
  <c r="AE13" i="8"/>
  <c r="X13" i="8"/>
  <c r="R13" i="8"/>
  <c r="L13" i="8"/>
  <c r="F13" i="8"/>
  <c r="AK12" i="8"/>
  <c r="AE12" i="8"/>
  <c r="X12" i="8"/>
  <c r="R12" i="8"/>
  <c r="L12" i="8"/>
  <c r="F12" i="8"/>
  <c r="AK8" i="8"/>
  <c r="AE8" i="8"/>
  <c r="X8" i="8"/>
  <c r="R8" i="8"/>
  <c r="L8" i="8"/>
  <c r="F8" i="8"/>
  <c r="AK7" i="8"/>
  <c r="AE7" i="8"/>
  <c r="X7" i="8"/>
  <c r="R7" i="8"/>
  <c r="L7" i="8"/>
  <c r="F7" i="8"/>
  <c r="AK6" i="8"/>
  <c r="AE6" i="8"/>
  <c r="X6" i="8"/>
  <c r="R6" i="8"/>
  <c r="L6" i="8"/>
  <c r="F6" i="8"/>
  <c r="AK5" i="8"/>
  <c r="AE5" i="8"/>
  <c r="X5" i="8"/>
  <c r="R5" i="8"/>
  <c r="L5" i="8"/>
  <c r="F5" i="8"/>
  <c r="AK4" i="8"/>
  <c r="AE4" i="8"/>
  <c r="X4" i="8"/>
  <c r="R4" i="8"/>
  <c r="L4" i="8"/>
  <c r="F4" i="8"/>
  <c r="BE55" i="7"/>
  <c r="BE54" i="7"/>
  <c r="AW54" i="7"/>
  <c r="AO54" i="7"/>
  <c r="AG54" i="7"/>
  <c r="BE53" i="7"/>
  <c r="AW53" i="7"/>
  <c r="AO53" i="7"/>
  <c r="AG53" i="7"/>
  <c r="BE52" i="7"/>
  <c r="AW52" i="7"/>
  <c r="AO52" i="7"/>
  <c r="AG52" i="7"/>
  <c r="BE51" i="7"/>
  <c r="AW51" i="7"/>
  <c r="AO51" i="7"/>
  <c r="AG51" i="7"/>
  <c r="BE50" i="7"/>
  <c r="AW50" i="7"/>
  <c r="AO50" i="7"/>
  <c r="AG50" i="7"/>
  <c r="L50" i="7"/>
  <c r="F50" i="7"/>
  <c r="BE49" i="7"/>
  <c r="AW49" i="7"/>
  <c r="AO49" i="7"/>
  <c r="AG49" i="7"/>
  <c r="Y49" i="7"/>
  <c r="S49" i="7"/>
  <c r="L49" i="7"/>
  <c r="F49" i="7"/>
  <c r="BE48" i="7"/>
  <c r="AW48" i="7"/>
  <c r="AO48" i="7"/>
  <c r="AG48" i="7"/>
  <c r="Y48" i="7"/>
  <c r="S48" i="7"/>
  <c r="L48" i="7"/>
  <c r="F48" i="7"/>
  <c r="BE47" i="7"/>
  <c r="AW47" i="7"/>
  <c r="AO47" i="7"/>
  <c r="AG47" i="7"/>
  <c r="Y47" i="7"/>
  <c r="S47" i="7"/>
  <c r="L47" i="7"/>
  <c r="F47" i="7"/>
  <c r="BE46" i="7"/>
  <c r="AW46" i="7"/>
  <c r="AO46" i="7"/>
  <c r="AG46" i="7"/>
  <c r="Y46" i="7"/>
  <c r="S46" i="7"/>
  <c r="L46" i="7"/>
  <c r="F46" i="7"/>
  <c r="BE45" i="7"/>
  <c r="AW45" i="7"/>
  <c r="AO45" i="7"/>
  <c r="AG45" i="7"/>
  <c r="Y45" i="7"/>
  <c r="S45" i="7"/>
  <c r="L45" i="7"/>
  <c r="F45" i="7"/>
  <c r="BE44" i="7"/>
  <c r="AW44" i="7"/>
  <c r="AO44" i="7"/>
  <c r="AG44" i="7"/>
  <c r="Y44" i="7"/>
  <c r="S44" i="7"/>
  <c r="L44" i="7"/>
  <c r="F44" i="7"/>
  <c r="BE43" i="7"/>
  <c r="AW43" i="7"/>
  <c r="AO43" i="7"/>
  <c r="AG43" i="7"/>
  <c r="Y43" i="7"/>
  <c r="S43" i="7"/>
  <c r="L43" i="7"/>
  <c r="F43" i="7"/>
  <c r="BE42" i="7"/>
  <c r="AW42" i="7"/>
  <c r="AO42" i="7"/>
  <c r="AG42" i="7"/>
  <c r="Y42" i="7"/>
  <c r="S42" i="7"/>
  <c r="L42" i="7"/>
  <c r="F42" i="7"/>
  <c r="BE41" i="7"/>
  <c r="AW41" i="7"/>
  <c r="AO41" i="7"/>
  <c r="AG41" i="7"/>
  <c r="Y41" i="7"/>
  <c r="S41" i="7"/>
  <c r="L41" i="7"/>
  <c r="F41" i="7"/>
  <c r="BE40" i="7"/>
  <c r="AW40" i="7"/>
  <c r="AO40" i="7"/>
  <c r="AG40" i="7"/>
  <c r="Y40" i="7"/>
  <c r="S40" i="7"/>
  <c r="L40" i="7"/>
  <c r="F40" i="7"/>
  <c r="Y39" i="7"/>
  <c r="S39" i="7"/>
  <c r="L39" i="7"/>
  <c r="F39" i="7"/>
  <c r="Y38" i="7"/>
  <c r="S38" i="7"/>
  <c r="L38" i="7"/>
  <c r="F38" i="7"/>
  <c r="Y37" i="7"/>
  <c r="S37" i="7"/>
  <c r="L37" i="7"/>
  <c r="F37" i="7"/>
  <c r="Y36" i="7"/>
  <c r="S36" i="7"/>
  <c r="L36" i="7"/>
  <c r="F36" i="7"/>
  <c r="BE35" i="7"/>
  <c r="BE34" i="7"/>
  <c r="AW34" i="7"/>
  <c r="AO34" i="7"/>
  <c r="AG34" i="7"/>
  <c r="BE33" i="7"/>
  <c r="AW33" i="7"/>
  <c r="AO33" i="7"/>
  <c r="AG33" i="7"/>
  <c r="BE32" i="7"/>
  <c r="AW32" i="7"/>
  <c r="AO32" i="7"/>
  <c r="AG32" i="7"/>
  <c r="L32" i="7"/>
  <c r="F32" i="7"/>
  <c r="BE31" i="7"/>
  <c r="AW31" i="7"/>
  <c r="AO31" i="7"/>
  <c r="AG31" i="7"/>
  <c r="Y31" i="7"/>
  <c r="S31" i="7"/>
  <c r="L31" i="7"/>
  <c r="F31" i="7"/>
  <c r="BE30" i="7"/>
  <c r="AW30" i="7"/>
  <c r="AO30" i="7"/>
  <c r="AG30" i="7"/>
  <c r="Y30" i="7"/>
  <c r="S30" i="7"/>
  <c r="L30" i="7"/>
  <c r="F30" i="7"/>
  <c r="BE29" i="7"/>
  <c r="AW29" i="7"/>
  <c r="AO29" i="7"/>
  <c r="AG29" i="7"/>
  <c r="Y29" i="7"/>
  <c r="S29" i="7"/>
  <c r="L29" i="7"/>
  <c r="F29" i="7"/>
  <c r="BE28" i="7"/>
  <c r="AW28" i="7"/>
  <c r="AO28" i="7"/>
  <c r="AG28" i="7"/>
  <c r="Y28" i="7"/>
  <c r="S28" i="7"/>
  <c r="L28" i="7"/>
  <c r="F28" i="7"/>
  <c r="BE27" i="7"/>
  <c r="AW27" i="7"/>
  <c r="AO27" i="7"/>
  <c r="AG27" i="7"/>
  <c r="Y27" i="7"/>
  <c r="S27" i="7"/>
  <c r="L27" i="7"/>
  <c r="F27" i="7"/>
  <c r="BE26" i="7"/>
  <c r="AW26" i="7"/>
  <c r="AO26" i="7"/>
  <c r="AG26" i="7"/>
  <c r="Y26" i="7"/>
  <c r="S26" i="7"/>
  <c r="L26" i="7"/>
  <c r="F26" i="7"/>
  <c r="BE25" i="7"/>
  <c r="AW25" i="7"/>
  <c r="AO25" i="7"/>
  <c r="AG25" i="7"/>
  <c r="Y25" i="7"/>
  <c r="S25" i="7"/>
  <c r="L25" i="7"/>
  <c r="F25" i="7"/>
  <c r="BE24" i="7"/>
  <c r="AW24" i="7"/>
  <c r="AO24" i="7"/>
  <c r="AG24" i="7"/>
  <c r="Y24" i="7"/>
  <c r="S24" i="7"/>
  <c r="L24" i="7"/>
  <c r="F24" i="7"/>
  <c r="BE23" i="7"/>
  <c r="AW23" i="7"/>
  <c r="AO23" i="7"/>
  <c r="AG23" i="7"/>
  <c r="Y23" i="7"/>
  <c r="S23" i="7"/>
  <c r="L23" i="7"/>
  <c r="F23" i="7"/>
  <c r="BE22" i="7"/>
  <c r="AW22" i="7"/>
  <c r="AO22" i="7"/>
  <c r="AG22" i="7"/>
  <c r="Y22" i="7"/>
  <c r="S22" i="7"/>
  <c r="L22" i="7"/>
  <c r="F22" i="7"/>
  <c r="Y21" i="7"/>
  <c r="S21" i="7"/>
  <c r="L21" i="7"/>
  <c r="F21" i="7"/>
  <c r="Y20" i="7"/>
  <c r="S20" i="7"/>
  <c r="L20" i="7"/>
  <c r="F20" i="7"/>
  <c r="BS19" i="7"/>
  <c r="Y19" i="7"/>
  <c r="S19" i="7"/>
  <c r="L19" i="7"/>
  <c r="F19" i="7"/>
  <c r="BS18" i="7"/>
  <c r="Y18" i="7"/>
  <c r="S18" i="7"/>
  <c r="L18" i="7"/>
  <c r="F18" i="7"/>
  <c r="BS17" i="7"/>
  <c r="BE17" i="7"/>
  <c r="BS16" i="7"/>
  <c r="BE16" i="7"/>
  <c r="AW16" i="7"/>
  <c r="BS15" i="7"/>
  <c r="BL15" i="7"/>
  <c r="BE15" i="7"/>
  <c r="AW15" i="7"/>
  <c r="AO15" i="7"/>
  <c r="AG15" i="7"/>
  <c r="BS14" i="7"/>
  <c r="BL14" i="7"/>
  <c r="BE14" i="7"/>
  <c r="AW14" i="7"/>
  <c r="AO14" i="7"/>
  <c r="AG14" i="7"/>
  <c r="L14" i="7"/>
  <c r="F14" i="7"/>
  <c r="BS13" i="7"/>
  <c r="BL13" i="7"/>
  <c r="BE13" i="7"/>
  <c r="AW13" i="7"/>
  <c r="AO13" i="7"/>
  <c r="AG13" i="7"/>
  <c r="Y13" i="7"/>
  <c r="S13" i="7"/>
  <c r="L13" i="7"/>
  <c r="F13" i="7"/>
  <c r="BS12" i="7"/>
  <c r="BL12" i="7"/>
  <c r="BE12" i="7"/>
  <c r="AW12" i="7"/>
  <c r="AO12" i="7"/>
  <c r="AG12" i="7"/>
  <c r="Y12" i="7"/>
  <c r="S12" i="7"/>
  <c r="L12" i="7"/>
  <c r="F12" i="7"/>
  <c r="BS11" i="7"/>
  <c r="BL11" i="7"/>
  <c r="BE11" i="7"/>
  <c r="AW11" i="7"/>
  <c r="AO11" i="7"/>
  <c r="AG11" i="7"/>
  <c r="Y11" i="7"/>
  <c r="S11" i="7"/>
  <c r="L11" i="7"/>
  <c r="F11" i="7"/>
  <c r="BS10" i="7"/>
  <c r="BL10" i="7"/>
  <c r="BE10" i="7"/>
  <c r="AW10" i="7"/>
  <c r="AO10" i="7"/>
  <c r="AG10" i="7"/>
  <c r="Y10" i="7"/>
  <c r="S10" i="7"/>
  <c r="L10" i="7"/>
  <c r="F10" i="7"/>
  <c r="BS9" i="7"/>
  <c r="BL9" i="7"/>
  <c r="BE9" i="7"/>
  <c r="AW9" i="7"/>
  <c r="AO9" i="7"/>
  <c r="AG9" i="7"/>
  <c r="Y9" i="7"/>
  <c r="S9" i="7"/>
  <c r="L9" i="7"/>
  <c r="F9" i="7"/>
  <c r="BS8" i="7"/>
  <c r="BL8" i="7"/>
  <c r="BE8" i="7"/>
  <c r="AW8" i="7"/>
  <c r="AO8" i="7"/>
  <c r="AG8" i="7"/>
  <c r="Y8" i="7"/>
  <c r="S8" i="7"/>
  <c r="L8" i="7"/>
  <c r="F8" i="7"/>
  <c r="BS7" i="7"/>
  <c r="BL7" i="7"/>
  <c r="BE7" i="7"/>
  <c r="AW7" i="7"/>
  <c r="AO7" i="7"/>
  <c r="AG7" i="7"/>
  <c r="Y7" i="7"/>
  <c r="S7" i="7"/>
  <c r="L7" i="7"/>
  <c r="F7" i="7"/>
  <c r="BS6" i="7"/>
  <c r="BL6" i="7"/>
  <c r="BE6" i="7"/>
  <c r="AW6" i="7"/>
  <c r="AO6" i="7"/>
  <c r="AG6" i="7"/>
  <c r="Y6" i="7"/>
  <c r="S6" i="7"/>
  <c r="L6" i="7"/>
  <c r="F6" i="7"/>
  <c r="BS5" i="7"/>
  <c r="BL5" i="7"/>
  <c r="BE5" i="7"/>
  <c r="AW5" i="7"/>
  <c r="AO5" i="7"/>
  <c r="AG5" i="7"/>
  <c r="Y5" i="7"/>
  <c r="S5" i="7"/>
  <c r="L5" i="7"/>
  <c r="F5" i="7"/>
  <c r="BS4" i="7"/>
  <c r="BL4" i="7"/>
  <c r="BE4" i="7"/>
  <c r="AW4" i="7"/>
  <c r="AO4" i="7"/>
  <c r="AG4" i="7"/>
  <c r="Y4" i="7"/>
  <c r="S4" i="7"/>
  <c r="L4" i="7"/>
  <c r="F4" i="7"/>
  <c r="T97" i="10"/>
  <c r="T96" i="10"/>
  <c r="M96" i="10"/>
  <c r="T95" i="10"/>
  <c r="M95" i="10"/>
  <c r="T94" i="10"/>
  <c r="M94" i="10"/>
  <c r="G94" i="10"/>
  <c r="T93" i="10"/>
  <c r="M93" i="10"/>
  <c r="G93" i="10"/>
  <c r="T92" i="10"/>
  <c r="M92" i="10"/>
  <c r="G92" i="10"/>
  <c r="T91" i="10"/>
  <c r="M91" i="10"/>
  <c r="G91" i="10"/>
  <c r="T90" i="10"/>
  <c r="M90" i="10"/>
  <c r="G90" i="10"/>
  <c r="T89" i="10"/>
  <c r="M89" i="10"/>
  <c r="G89" i="10"/>
  <c r="T88" i="10"/>
  <c r="M88" i="10"/>
  <c r="G88" i="10"/>
  <c r="T87" i="10"/>
  <c r="M87" i="10"/>
  <c r="G87" i="10"/>
  <c r="T86" i="10"/>
  <c r="M86" i="10"/>
  <c r="G86" i="10"/>
  <c r="T80" i="10"/>
  <c r="T79" i="10"/>
  <c r="M79" i="10"/>
  <c r="T78" i="10"/>
  <c r="M78" i="10"/>
  <c r="T77" i="10"/>
  <c r="M77" i="10"/>
  <c r="G77" i="10"/>
  <c r="T76" i="10"/>
  <c r="M76" i="10"/>
  <c r="G76" i="10"/>
  <c r="T75" i="10"/>
  <c r="M75" i="10"/>
  <c r="G75" i="10"/>
  <c r="T74" i="10"/>
  <c r="M74" i="10"/>
  <c r="G74" i="10"/>
  <c r="T73" i="10"/>
  <c r="M73" i="10"/>
  <c r="G73" i="10"/>
  <c r="T72" i="10"/>
  <c r="M72" i="10"/>
  <c r="G72" i="10"/>
  <c r="T71" i="10"/>
  <c r="M71" i="10"/>
  <c r="G71" i="10"/>
  <c r="T70" i="10"/>
  <c r="M70" i="10"/>
  <c r="G70" i="10"/>
  <c r="T64" i="10"/>
  <c r="T63" i="10"/>
  <c r="M63" i="10"/>
  <c r="T62" i="10"/>
  <c r="M62" i="10"/>
  <c r="T61" i="10"/>
  <c r="M61" i="10"/>
  <c r="G61" i="10"/>
  <c r="T60" i="10"/>
  <c r="M60" i="10"/>
  <c r="G60" i="10"/>
  <c r="T59" i="10"/>
  <c r="M59" i="10"/>
  <c r="G59" i="10"/>
  <c r="T58" i="10"/>
  <c r="M58" i="10"/>
  <c r="G58" i="10"/>
  <c r="T57" i="10"/>
  <c r="M57" i="10"/>
  <c r="G57" i="10"/>
  <c r="T56" i="10"/>
  <c r="M56" i="10"/>
  <c r="G56" i="10"/>
  <c r="T55" i="10"/>
  <c r="M55" i="10"/>
  <c r="G55" i="10"/>
  <c r="T54" i="10"/>
  <c r="M54" i="10"/>
  <c r="G54" i="10"/>
  <c r="T53" i="10"/>
  <c r="M53" i="10"/>
  <c r="G53" i="10"/>
  <c r="T47" i="10"/>
  <c r="T46" i="10"/>
  <c r="M46" i="10"/>
  <c r="T45" i="10"/>
  <c r="M45" i="10"/>
  <c r="T44" i="10"/>
  <c r="M44" i="10"/>
  <c r="G44" i="10"/>
  <c r="T43" i="10"/>
  <c r="M43" i="10"/>
  <c r="G43" i="10"/>
  <c r="T42" i="10"/>
  <c r="M42" i="10"/>
  <c r="G42" i="10"/>
  <c r="T41" i="10"/>
  <c r="M41" i="10"/>
  <c r="G41" i="10"/>
  <c r="T40" i="10"/>
  <c r="M40" i="10"/>
  <c r="G40" i="10"/>
  <c r="T39" i="10"/>
  <c r="M39" i="10"/>
  <c r="G39" i="10"/>
  <c r="T38" i="10"/>
  <c r="M38" i="10"/>
  <c r="G38" i="10"/>
  <c r="T37" i="10"/>
  <c r="M37" i="10"/>
  <c r="G37" i="10"/>
  <c r="AL29" i="10"/>
  <c r="AF29" i="10"/>
  <c r="AL28" i="10"/>
  <c r="AF28" i="10"/>
  <c r="Z28" i="10"/>
  <c r="M28" i="10"/>
  <c r="AL27" i="10"/>
  <c r="AF27" i="10"/>
  <c r="Z27" i="10"/>
  <c r="T27" i="10"/>
  <c r="M27" i="10"/>
  <c r="G27" i="10"/>
  <c r="AL26" i="10"/>
  <c r="AF26" i="10"/>
  <c r="Z26" i="10"/>
  <c r="T26" i="10"/>
  <c r="M26" i="10"/>
  <c r="G26" i="10"/>
  <c r="AL25" i="10"/>
  <c r="AF25" i="10"/>
  <c r="Z25" i="10"/>
  <c r="T25" i="10"/>
  <c r="M25" i="10"/>
  <c r="G25" i="10"/>
  <c r="AL24" i="10"/>
  <c r="AF24" i="10"/>
  <c r="Z24" i="10"/>
  <c r="T24" i="10"/>
  <c r="M24" i="10"/>
  <c r="G24" i="10"/>
  <c r="Z23" i="10"/>
  <c r="T23" i="10"/>
  <c r="M23" i="10"/>
  <c r="G23" i="10"/>
  <c r="AL22" i="10"/>
  <c r="AF22" i="10"/>
  <c r="Z22" i="10"/>
  <c r="T22" i="10"/>
  <c r="M22" i="10"/>
  <c r="G22" i="10"/>
  <c r="AL21" i="10"/>
  <c r="AF21" i="10"/>
  <c r="Z21" i="10"/>
  <c r="T21" i="10"/>
  <c r="M21" i="10"/>
  <c r="G21" i="10"/>
  <c r="AL20" i="10"/>
  <c r="AL30" i="10" s="1"/>
  <c r="AF20" i="10"/>
  <c r="AF30" i="10" s="1"/>
  <c r="Z20" i="10"/>
  <c r="T20" i="10"/>
  <c r="T30" i="10" s="1"/>
  <c r="M20" i="10"/>
  <c r="G20" i="10"/>
  <c r="AL19" i="10"/>
  <c r="AF19" i="10"/>
  <c r="Z19" i="10"/>
  <c r="T19" i="10"/>
  <c r="M19" i="10"/>
  <c r="G19" i="10"/>
  <c r="AL14" i="10"/>
  <c r="AF14" i="10"/>
  <c r="AL13" i="10"/>
  <c r="AF13" i="10"/>
  <c r="Z13" i="10"/>
  <c r="M13" i="10"/>
  <c r="AL12" i="10"/>
  <c r="AF12" i="10"/>
  <c r="Z12" i="10"/>
  <c r="T13" i="10"/>
  <c r="M12" i="10"/>
  <c r="G12" i="10"/>
  <c r="AL11" i="10"/>
  <c r="AF11" i="10"/>
  <c r="Z11" i="10"/>
  <c r="T12" i="10"/>
  <c r="M11" i="10"/>
  <c r="G11" i="10"/>
  <c r="AL10" i="10"/>
  <c r="AF10" i="10"/>
  <c r="Z10" i="10"/>
  <c r="T11" i="10"/>
  <c r="M10" i="10"/>
  <c r="G10" i="10"/>
  <c r="AL9" i="10"/>
  <c r="AF9" i="10"/>
  <c r="Z9" i="10"/>
  <c r="T10" i="10"/>
  <c r="M9" i="10"/>
  <c r="G9" i="10"/>
  <c r="AL8" i="10"/>
  <c r="AF8" i="10"/>
  <c r="Z8" i="10"/>
  <c r="T8" i="10"/>
  <c r="M8" i="10"/>
  <c r="G8" i="10"/>
  <c r="AL7" i="10"/>
  <c r="AF7" i="10"/>
  <c r="Z7" i="10"/>
  <c r="T7" i="10"/>
  <c r="M7" i="10"/>
  <c r="G7" i="10"/>
  <c r="AL6" i="10"/>
  <c r="AF6" i="10"/>
  <c r="Z6" i="10"/>
  <c r="T6" i="10"/>
  <c r="M6" i="10"/>
  <c r="G6" i="10"/>
  <c r="AL5" i="10"/>
  <c r="AF5" i="10"/>
  <c r="Z5" i="10"/>
  <c r="T5" i="10"/>
  <c r="T15" i="10" s="1"/>
  <c r="M5" i="10"/>
  <c r="G5" i="10"/>
  <c r="T113" i="5"/>
  <c r="M113" i="5"/>
  <c r="G113" i="5"/>
  <c r="T112" i="5"/>
  <c r="M112" i="5"/>
  <c r="G112" i="5"/>
  <c r="T111" i="5"/>
  <c r="M111" i="5"/>
  <c r="G111" i="5"/>
  <c r="T110" i="5"/>
  <c r="M110" i="5"/>
  <c r="G110" i="5"/>
  <c r="T109" i="5"/>
  <c r="M109" i="5"/>
  <c r="G109" i="5"/>
  <c r="T108" i="5"/>
  <c r="M108" i="5"/>
  <c r="G108" i="5"/>
  <c r="T107" i="5"/>
  <c r="M107" i="5"/>
  <c r="G107" i="5"/>
  <c r="T106" i="5"/>
  <c r="M106" i="5"/>
  <c r="G106" i="5"/>
  <c r="T104" i="5"/>
  <c r="M104" i="5"/>
  <c r="G104" i="5"/>
  <c r="T103" i="5"/>
  <c r="M103" i="5"/>
  <c r="G103" i="5"/>
  <c r="T102" i="5"/>
  <c r="M102" i="5"/>
  <c r="G102" i="5"/>
  <c r="T101" i="5"/>
  <c r="M101" i="5"/>
  <c r="G101" i="5"/>
  <c r="T94" i="5"/>
  <c r="T93" i="5"/>
  <c r="M93" i="5"/>
  <c r="G93" i="5"/>
  <c r="T92" i="5"/>
  <c r="M92" i="5"/>
  <c r="G92" i="5"/>
  <c r="T91" i="5"/>
  <c r="M91" i="5"/>
  <c r="G91" i="5"/>
  <c r="T90" i="5"/>
  <c r="M90" i="5"/>
  <c r="G90" i="5"/>
  <c r="T89" i="5"/>
  <c r="M89" i="5"/>
  <c r="G89" i="5"/>
  <c r="T88" i="5"/>
  <c r="M88" i="5"/>
  <c r="G88" i="5"/>
  <c r="T87" i="5"/>
  <c r="M87" i="5"/>
  <c r="G87" i="5"/>
  <c r="T85" i="5"/>
  <c r="M85" i="5"/>
  <c r="G85" i="5"/>
  <c r="T84" i="5"/>
  <c r="M84" i="5"/>
  <c r="G84" i="5"/>
  <c r="T83" i="5"/>
  <c r="M83" i="5"/>
  <c r="G83" i="5"/>
  <c r="T82" i="5"/>
  <c r="M82" i="5"/>
  <c r="G82" i="5"/>
  <c r="T74" i="5"/>
  <c r="M74" i="5"/>
  <c r="G74" i="5"/>
  <c r="T73" i="5"/>
  <c r="M73" i="5"/>
  <c r="G73" i="5"/>
  <c r="T72" i="5"/>
  <c r="M72" i="5"/>
  <c r="G72" i="5"/>
  <c r="T71" i="5"/>
  <c r="M71" i="5"/>
  <c r="G71" i="5"/>
  <c r="T70" i="5"/>
  <c r="M70" i="5"/>
  <c r="G70" i="5"/>
  <c r="T69" i="5"/>
  <c r="M69" i="5"/>
  <c r="G69" i="5"/>
  <c r="T68" i="5"/>
  <c r="M68" i="5"/>
  <c r="G68" i="5"/>
  <c r="T66" i="5"/>
  <c r="M66" i="5"/>
  <c r="G66" i="5"/>
  <c r="T65" i="5"/>
  <c r="M65" i="5"/>
  <c r="G65" i="5"/>
  <c r="T64" i="5"/>
  <c r="M64" i="5"/>
  <c r="G64" i="5"/>
  <c r="T63" i="5"/>
  <c r="M63" i="5"/>
  <c r="G63" i="5"/>
  <c r="T56" i="5"/>
  <c r="T55" i="5"/>
  <c r="M55" i="5"/>
  <c r="G55" i="5"/>
  <c r="T53" i="5"/>
  <c r="M53" i="5"/>
  <c r="G53" i="5"/>
  <c r="T52" i="5"/>
  <c r="M52" i="5"/>
  <c r="G52" i="5"/>
  <c r="T49" i="5"/>
  <c r="M49" i="5"/>
  <c r="G49" i="5"/>
  <c r="T48" i="5"/>
  <c r="M48" i="5"/>
  <c r="G48" i="5"/>
  <c r="T46" i="5"/>
  <c r="M46" i="5"/>
  <c r="G46" i="5"/>
  <c r="T45" i="5"/>
  <c r="M45" i="5"/>
  <c r="G45" i="5"/>
  <c r="T43" i="5"/>
  <c r="M43" i="5"/>
  <c r="G43" i="5"/>
  <c r="Z32" i="5"/>
  <c r="T32" i="5"/>
  <c r="M32" i="5"/>
  <c r="G32" i="5"/>
  <c r="Z31" i="5"/>
  <c r="T31" i="5"/>
  <c r="M31" i="5"/>
  <c r="G31" i="5"/>
  <c r="Z29" i="5"/>
  <c r="T29" i="5"/>
  <c r="M29" i="5"/>
  <c r="G29" i="5"/>
  <c r="Z28" i="5"/>
  <c r="T28" i="5"/>
  <c r="M28" i="5"/>
  <c r="G28" i="5"/>
  <c r="Z27" i="5"/>
  <c r="T27" i="5"/>
  <c r="M27" i="5"/>
  <c r="Z26" i="5"/>
  <c r="T26" i="5"/>
  <c r="M26" i="5"/>
  <c r="G26" i="5"/>
  <c r="Z25" i="5"/>
  <c r="T25" i="5"/>
  <c r="M25" i="5"/>
  <c r="G25" i="5"/>
  <c r="Z24" i="5"/>
  <c r="T24" i="5"/>
  <c r="M24" i="5"/>
  <c r="G24" i="5"/>
  <c r="Z23" i="5"/>
  <c r="T23" i="5"/>
  <c r="M23" i="5"/>
  <c r="G23" i="5"/>
  <c r="M21" i="5"/>
  <c r="G21" i="5"/>
  <c r="Z16" i="5"/>
  <c r="T16" i="5"/>
  <c r="M16" i="5"/>
  <c r="G16" i="5"/>
  <c r="Z15" i="5"/>
  <c r="T15" i="5"/>
  <c r="M15" i="5"/>
  <c r="G15" i="5"/>
  <c r="Z14" i="5"/>
  <c r="M14" i="5"/>
  <c r="G14" i="5"/>
  <c r="Z12" i="5"/>
  <c r="T12" i="5"/>
  <c r="Z11" i="5"/>
  <c r="T11" i="5"/>
  <c r="M11" i="5"/>
  <c r="G11" i="5"/>
  <c r="Z10" i="5"/>
  <c r="T10" i="5"/>
  <c r="M10" i="5"/>
  <c r="G10" i="5"/>
  <c r="Z9" i="5"/>
  <c r="T9" i="5"/>
  <c r="M9" i="5"/>
  <c r="G9" i="5"/>
  <c r="Z8" i="5"/>
  <c r="T8" i="5"/>
  <c r="M8" i="5"/>
  <c r="G8" i="5"/>
  <c r="Z7" i="5"/>
  <c r="T7" i="5"/>
  <c r="M7" i="5"/>
  <c r="G7" i="5"/>
  <c r="Z5" i="5"/>
  <c r="T5" i="5"/>
  <c r="M5" i="5"/>
  <c r="M17" i="5" s="1"/>
  <c r="G5" i="5"/>
  <c r="G11" i="1"/>
  <c r="S95" i="1"/>
  <c r="M95" i="1"/>
  <c r="G95" i="1"/>
  <c r="S94" i="1"/>
  <c r="M94" i="1"/>
  <c r="G94" i="1"/>
  <c r="S93" i="1"/>
  <c r="M93" i="1"/>
  <c r="G93" i="1"/>
  <c r="S92" i="1"/>
  <c r="M92" i="1"/>
  <c r="G92" i="1"/>
  <c r="S91" i="1"/>
  <c r="M91" i="1"/>
  <c r="G91" i="1"/>
  <c r="S90" i="1"/>
  <c r="M90" i="1"/>
  <c r="G90" i="1"/>
  <c r="S89" i="1"/>
  <c r="M89" i="1"/>
  <c r="G89" i="1"/>
  <c r="S87" i="1"/>
  <c r="M87" i="1"/>
  <c r="G87" i="1"/>
  <c r="S86" i="1"/>
  <c r="M86" i="1"/>
  <c r="G86" i="1"/>
  <c r="S85" i="1"/>
  <c r="M85" i="1"/>
  <c r="G85" i="1"/>
  <c r="S84" i="1"/>
  <c r="M84" i="1"/>
  <c r="G84" i="1"/>
  <c r="S79" i="1"/>
  <c r="S78" i="1"/>
  <c r="M78" i="1"/>
  <c r="G78" i="1"/>
  <c r="S77" i="1"/>
  <c r="M77" i="1"/>
  <c r="G77" i="1"/>
  <c r="S76" i="1"/>
  <c r="M76" i="1"/>
  <c r="G76" i="1"/>
  <c r="S75" i="1"/>
  <c r="M75" i="1"/>
  <c r="G75" i="1"/>
  <c r="S74" i="1"/>
  <c r="M74" i="1"/>
  <c r="G74" i="1"/>
  <c r="S73" i="1"/>
  <c r="M73" i="1"/>
  <c r="G73" i="1"/>
  <c r="S71" i="1"/>
  <c r="M71" i="1"/>
  <c r="G71" i="1"/>
  <c r="S70" i="1"/>
  <c r="M70" i="1"/>
  <c r="G70" i="1"/>
  <c r="S69" i="1"/>
  <c r="M69" i="1"/>
  <c r="G69" i="1"/>
  <c r="S68" i="1"/>
  <c r="M68" i="1"/>
  <c r="G68" i="1"/>
  <c r="S62" i="1"/>
  <c r="M62" i="1"/>
  <c r="G62" i="1"/>
  <c r="S61" i="1"/>
  <c r="M61" i="1"/>
  <c r="G61" i="1"/>
  <c r="S60" i="1"/>
  <c r="M60" i="1"/>
  <c r="G60" i="1"/>
  <c r="S59" i="1"/>
  <c r="M59" i="1"/>
  <c r="G59" i="1"/>
  <c r="S58" i="1"/>
  <c r="M58" i="1"/>
  <c r="G58" i="1"/>
  <c r="S57" i="1"/>
  <c r="M57" i="1"/>
  <c r="G57" i="1"/>
  <c r="S55" i="1"/>
  <c r="M55" i="1"/>
  <c r="G55" i="1"/>
  <c r="S54" i="1"/>
  <c r="M54" i="1"/>
  <c r="G54" i="1"/>
  <c r="S53" i="1"/>
  <c r="M53" i="1"/>
  <c r="G53" i="1"/>
  <c r="S52" i="1"/>
  <c r="M52" i="1"/>
  <c r="G52" i="1"/>
  <c r="S47" i="1"/>
  <c r="S46" i="1"/>
  <c r="M46" i="1"/>
  <c r="G46" i="1"/>
  <c r="S45" i="1"/>
  <c r="M45" i="1"/>
  <c r="G45" i="1"/>
  <c r="S44" i="1"/>
  <c r="M44" i="1"/>
  <c r="G44" i="1"/>
  <c r="S43" i="1"/>
  <c r="M43" i="1"/>
  <c r="G43" i="1"/>
  <c r="S42" i="1"/>
  <c r="M42" i="1"/>
  <c r="G42" i="1"/>
  <c r="S40" i="1"/>
  <c r="M40" i="1"/>
  <c r="G40" i="1"/>
  <c r="S39" i="1"/>
  <c r="M39" i="1"/>
  <c r="G39" i="1"/>
  <c r="S38" i="1"/>
  <c r="M38" i="1"/>
  <c r="G38" i="1"/>
  <c r="S37" i="1"/>
  <c r="M37" i="1"/>
  <c r="G37" i="1"/>
  <c r="M31" i="1"/>
  <c r="G31" i="1"/>
  <c r="M30" i="1"/>
  <c r="G30" i="1"/>
  <c r="M29" i="1"/>
  <c r="G29" i="1"/>
  <c r="M28" i="1"/>
  <c r="G28" i="1"/>
  <c r="M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5" i="1"/>
  <c r="G15" i="1"/>
  <c r="M14" i="1"/>
  <c r="G14" i="1"/>
  <c r="M13" i="1"/>
  <c r="G13" i="1"/>
  <c r="M12" i="1"/>
  <c r="M11" i="1"/>
  <c r="M10" i="1"/>
  <c r="G10" i="1"/>
  <c r="M9" i="1"/>
  <c r="G9" i="1"/>
  <c r="M8" i="1"/>
  <c r="G8" i="1"/>
  <c r="M7" i="1"/>
  <c r="G7" i="1"/>
  <c r="M6" i="1"/>
  <c r="G6" i="1"/>
  <c r="M5" i="1"/>
  <c r="G5" i="1"/>
  <c r="M22" i="9" l="1"/>
  <c r="R96" i="8"/>
  <c r="M35" i="5"/>
  <c r="F113" i="9"/>
  <c r="F135" i="9"/>
  <c r="F157" i="9"/>
  <c r="F179" i="9"/>
  <c r="F92" i="9"/>
  <c r="F93" i="9" s="1"/>
  <c r="F46" i="9"/>
  <c r="F47" i="9" s="1"/>
  <c r="F22" i="9" l="1"/>
  <c r="F23" i="9" s="1"/>
  <c r="F70" i="9"/>
  <c r="F71" i="9" s="1"/>
  <c r="T105" i="5" l="1"/>
  <c r="T116" i="5" s="1"/>
  <c r="T86" i="5"/>
  <c r="T97" i="5" s="1"/>
  <c r="T67" i="5"/>
  <c r="T77" i="5" s="1"/>
  <c r="T47" i="5"/>
  <c r="T59" i="5" s="1"/>
  <c r="S88" i="1"/>
  <c r="S72" i="1"/>
  <c r="S41" i="1"/>
  <c r="S56" i="1"/>
  <c r="Z30" i="10"/>
  <c r="Z15" i="10"/>
  <c r="AL15" i="10"/>
  <c r="AF15" i="10"/>
  <c r="M98" i="10"/>
  <c r="G65" i="10"/>
  <c r="M82" i="10" l="1"/>
  <c r="G98" i="10"/>
  <c r="T65" i="10"/>
  <c r="T82" i="10"/>
  <c r="T98" i="10"/>
  <c r="M65" i="10"/>
  <c r="G82" i="10"/>
  <c r="G49" i="10"/>
  <c r="G30" i="10"/>
  <c r="M15" i="10" l="1"/>
  <c r="M30" i="10"/>
  <c r="T49" i="10"/>
  <c r="M49" i="10"/>
  <c r="G15" i="10"/>
  <c r="S199" i="9"/>
  <c r="M199" i="9"/>
  <c r="S157" i="9" l="1"/>
  <c r="Y135" i="9"/>
  <c r="M135" i="9"/>
  <c r="M157" i="9"/>
  <c r="M179" i="9"/>
  <c r="S179" i="9"/>
  <c r="Y157" i="9"/>
  <c r="S135" i="9"/>
  <c r="S113" i="9"/>
  <c r="Y113" i="9"/>
  <c r="M113" i="9"/>
  <c r="S70" i="9" l="1"/>
  <c r="S71" i="9" s="1"/>
  <c r="Y92" i="9"/>
  <c r="Y93" i="9" s="1"/>
  <c r="M92" i="9"/>
  <c r="M93" i="9" s="1"/>
  <c r="S92" i="9"/>
  <c r="S93" i="9" s="1"/>
  <c r="Y70" i="9"/>
  <c r="Y71" i="9" s="1"/>
  <c r="AK70" i="9"/>
  <c r="AK71" i="9" s="1"/>
  <c r="M70" i="9"/>
  <c r="M71" i="9" s="1"/>
  <c r="AE70" i="9"/>
  <c r="AE71" i="9" s="1"/>
  <c r="S46" i="9"/>
  <c r="S47" i="9" s="1"/>
  <c r="AE46" i="9"/>
  <c r="AE47" i="9" s="1"/>
  <c r="AK22" i="9"/>
  <c r="AK23" i="9" s="1"/>
  <c r="Y22" i="9"/>
  <c r="Y23" i="9" s="1"/>
  <c r="Y46" i="9"/>
  <c r="Y47" i="9" s="1"/>
  <c r="AE22" i="9"/>
  <c r="AE23" i="9" s="1"/>
  <c r="AK46" i="9"/>
  <c r="AK47" i="9" s="1"/>
  <c r="S22" i="9"/>
  <c r="S23" i="9" s="1"/>
  <c r="M46" i="9"/>
  <c r="M47" i="9" s="1"/>
  <c r="M23" i="9"/>
  <c r="T36" i="5" l="1"/>
  <c r="Z36" i="5"/>
  <c r="T18" i="5"/>
  <c r="Z18" i="5"/>
  <c r="AE44" i="8"/>
  <c r="AE20" i="8"/>
  <c r="G35" i="5" l="1"/>
  <c r="G32" i="1"/>
  <c r="G16" i="1"/>
  <c r="G80" i="1"/>
  <c r="G17" i="5"/>
  <c r="G97" i="5"/>
  <c r="G116" i="5"/>
  <c r="M97" i="5"/>
  <c r="M116" i="5"/>
  <c r="M32" i="1"/>
  <c r="M16" i="1"/>
  <c r="M80" i="1"/>
  <c r="G96" i="1"/>
  <c r="S80" i="1"/>
  <c r="M96" i="1"/>
  <c r="S96" i="1"/>
  <c r="AK96" i="8" l="1"/>
  <c r="AK70" i="8"/>
  <c r="AK44" i="8"/>
  <c r="AE96" i="8"/>
  <c r="AE70" i="8"/>
  <c r="AK20" i="8"/>
  <c r="X96" i="8"/>
  <c r="L96" i="8"/>
  <c r="F96" i="8"/>
  <c r="F70" i="8"/>
  <c r="L70" i="8"/>
  <c r="R70" i="8"/>
  <c r="X70" i="8"/>
  <c r="X46" i="8"/>
  <c r="R46" i="8"/>
  <c r="L46" i="8"/>
  <c r="F46" i="8"/>
  <c r="L22" i="8" l="1"/>
  <c r="R22" i="8"/>
  <c r="X22" i="8"/>
  <c r="F22" i="8" l="1"/>
  <c r="BL16" i="7" l="1"/>
  <c r="BS20" i="7"/>
  <c r="BE18" i="7" l="1"/>
  <c r="AG55" i="7"/>
  <c r="AG16" i="7"/>
  <c r="AO16" i="7"/>
  <c r="AG35" i="7"/>
  <c r="BE36" i="7"/>
  <c r="AW17" i="7"/>
  <c r="AO35" i="7"/>
  <c r="AW55" i="7"/>
  <c r="BE56" i="7"/>
  <c r="AW35" i="7"/>
  <c r="AO55" i="7"/>
  <c r="Y14" i="7"/>
  <c r="Y32" i="7"/>
  <c r="Y50" i="7"/>
  <c r="S14" i="7"/>
  <c r="S32" i="7"/>
  <c r="S50" i="7"/>
  <c r="F51" i="7"/>
  <c r="F33" i="7"/>
  <c r="L15" i="7"/>
  <c r="L33" i="7"/>
  <c r="L51" i="7"/>
  <c r="F15" i="7"/>
  <c r="M77" i="5"/>
  <c r="G59" i="5" l="1"/>
  <c r="G77" i="5"/>
  <c r="M59" i="5"/>
  <c r="G48" i="1"/>
  <c r="M48" i="1"/>
  <c r="S48" i="1"/>
  <c r="M63" i="1"/>
  <c r="S63" i="1"/>
  <c r="G63" i="1"/>
</calcChain>
</file>

<file path=xl/sharedStrings.xml><?xml version="1.0" encoding="utf-8"?>
<sst xmlns="http://schemas.openxmlformats.org/spreadsheetml/2006/main" count="23549" uniqueCount="4352">
  <si>
    <t>MMVS0250-100030</t>
  </si>
  <si>
    <t>MMVS0280-100030</t>
  </si>
  <si>
    <t>MSKK0010-000030</t>
  </si>
  <si>
    <t>MSKK0210-000030</t>
  </si>
  <si>
    <t>MMBS0220-504010</t>
  </si>
  <si>
    <t>MMBS0060-504020</t>
  </si>
  <si>
    <t>MMBS0060-500120</t>
  </si>
  <si>
    <t>MHGS0010-504020</t>
  </si>
  <si>
    <t>MHGS0010-5V0020</t>
  </si>
  <si>
    <t>MMKL0030-100010</t>
  </si>
  <si>
    <t>MMKL0060-100030</t>
  </si>
  <si>
    <t>MSKK0290-000010</t>
  </si>
  <si>
    <t>MSKK0300-000010</t>
  </si>
  <si>
    <t>MMMV0040-100010</t>
  </si>
  <si>
    <t>Ширина</t>
  </si>
  <si>
    <t>Высота</t>
  </si>
  <si>
    <t>Деталь</t>
  </si>
  <si>
    <t>артикул</t>
  </si>
  <si>
    <t>Ручка</t>
  </si>
  <si>
    <t>белая</t>
  </si>
  <si>
    <t>Приемный комплект</t>
  </si>
  <si>
    <t>Запорный комплект</t>
  </si>
  <si>
    <t>Комплект петель</t>
  </si>
  <si>
    <t>белые</t>
  </si>
  <si>
    <t>MHGS0010-500020</t>
  </si>
  <si>
    <t>Средний прижим</t>
  </si>
  <si>
    <t>Доп. запор</t>
  </si>
  <si>
    <t>MMBS0060-5V0120</t>
  </si>
  <si>
    <t>&lt;1250 мм</t>
  </si>
  <si>
    <t>&gt;1250 мм</t>
  </si>
  <si>
    <t>MMMV0050-100010</t>
  </si>
  <si>
    <t>Ножницы</t>
  </si>
  <si>
    <t>&lt;600 мм</t>
  </si>
  <si>
    <t>601-1250 мм</t>
  </si>
  <si>
    <t>Доп. ножницы</t>
  </si>
  <si>
    <t>MMBS0220-5V0010</t>
  </si>
  <si>
    <t>MMBS0220-500110</t>
  </si>
  <si>
    <t>MZBS0040-000030</t>
  </si>
  <si>
    <t xml:space="preserve">Деталь поворотных ножниц </t>
  </si>
  <si>
    <t>Кол-во</t>
  </si>
  <si>
    <t>1</t>
  </si>
  <si>
    <t>Цвет</t>
  </si>
  <si>
    <t>Код номенклатуры</t>
  </si>
  <si>
    <t>Название номенклатуры</t>
  </si>
  <si>
    <t>Единица измерения</t>
  </si>
  <si>
    <t>Код внешней номенклатуры</t>
  </si>
  <si>
    <t>Ценовая группа</t>
  </si>
  <si>
    <t>Цена брутто</t>
  </si>
  <si>
    <t>Брутто-цена</t>
  </si>
  <si>
    <t>Кол-во цены закупки</t>
  </si>
  <si>
    <t>Цена осн. пост.</t>
  </si>
  <si>
    <t>Валюта поставки</t>
  </si>
  <si>
    <t>Себестоимость с НДС</t>
  </si>
  <si>
    <t>Наценка брутто гр(%)</t>
  </si>
  <si>
    <t>Наценка брутто ин(%)</t>
  </si>
  <si>
    <t>ЦАП</t>
  </si>
  <si>
    <t>Валюта брутто-цены</t>
  </si>
  <si>
    <t>Заводская норма упаковки</t>
  </si>
  <si>
    <t>Норма упаковки</t>
  </si>
  <si>
    <t>Номенклатурная группа</t>
  </si>
  <si>
    <t>Имя</t>
  </si>
  <si>
    <t>Страна/регион</t>
  </si>
  <si>
    <t>Поставщик</t>
  </si>
  <si>
    <t>Код производителя</t>
  </si>
  <si>
    <t>Группа снабженцев</t>
  </si>
  <si>
    <t>Продукт-менеджер</t>
  </si>
  <si>
    <t>Товарные группы</t>
  </si>
  <si>
    <t>Код ТН ВЭД</t>
  </si>
  <si>
    <t>В наличии</t>
  </si>
  <si>
    <t>СА Компании</t>
  </si>
  <si>
    <t>СА РЦ М</t>
  </si>
  <si>
    <t>СА РЦ СПб</t>
  </si>
  <si>
    <t>EUR</t>
  </si>
  <si>
    <t>Товары</t>
  </si>
  <si>
    <t>Товары для продажи</t>
  </si>
  <si>
    <t>BY</t>
  </si>
  <si>
    <t>Алютех</t>
  </si>
  <si>
    <t>Алютех.п</t>
  </si>
  <si>
    <t>Под заказ</t>
  </si>
  <si>
    <t>Вязников Д.А.</t>
  </si>
  <si>
    <t>224-4</t>
  </si>
  <si>
    <t>Нет</t>
  </si>
  <si>
    <t>Да</t>
  </si>
  <si>
    <t>компл</t>
  </si>
  <si>
    <t>DE</t>
  </si>
  <si>
    <t>Зигениа</t>
  </si>
  <si>
    <t>Siegenia.</t>
  </si>
  <si>
    <t>011-2</t>
  </si>
  <si>
    <t>шт</t>
  </si>
  <si>
    <t>Roto</t>
  </si>
  <si>
    <t>ROTO.p</t>
  </si>
  <si>
    <t>Неликвид</t>
  </si>
  <si>
    <t>010-4</t>
  </si>
  <si>
    <t>VBH</t>
  </si>
  <si>
    <t>Сбыт</t>
  </si>
  <si>
    <t>3А</t>
  </si>
  <si>
    <t>Roto GMBH</t>
  </si>
  <si>
    <t>212008 Подпятник.на.створке</t>
  </si>
  <si>
    <t>Ротофранк</t>
  </si>
  <si>
    <t>Живоглаз</t>
  </si>
  <si>
    <t>PG 3F</t>
  </si>
  <si>
    <t>212200 ST-Штульп.запор скрыт.ST  VS.1/VB.5/6 ALU</t>
  </si>
  <si>
    <t>Не заказыв</t>
  </si>
  <si>
    <t>212633 Планка ответная на паз V01 Roto T540/T300</t>
  </si>
  <si>
    <t>212637 Ответная планка  противовзломная для  V01</t>
  </si>
  <si>
    <t>212762 Подпятник</t>
  </si>
  <si>
    <t>011-3</t>
  </si>
  <si>
    <t>212773 Подкладка для арт. 212761</t>
  </si>
  <si>
    <t>PG 26</t>
  </si>
  <si>
    <t>CZ</t>
  </si>
  <si>
    <t>HU</t>
  </si>
  <si>
    <t>Roto GmbH</t>
  </si>
  <si>
    <t>010-12</t>
  </si>
  <si>
    <t>ROTOМосква</t>
  </si>
  <si>
    <t>378314 Комплект п/о петель 90 кг, клемма №2, черн.</t>
  </si>
  <si>
    <t>378317 Комплект п/о петель 90 кг, клемма №2, коричн.</t>
  </si>
  <si>
    <t>378322 Комплект пов.петель 90/130 кг, клемма №2, бел.</t>
  </si>
  <si>
    <t>378328 Комплект фрам.петель 130 кг, клемма №2, бел.</t>
  </si>
  <si>
    <t>CHI</t>
  </si>
  <si>
    <t>477269 Фрикционные ножницы 636-787 (313) 50 кг.</t>
  </si>
  <si>
    <t>477270 Фрикционные ножницы 788-1090 (415) 65 кг.</t>
  </si>
  <si>
    <t>477272 Фрикционные ножницы 1751-2500 (680) 180 кг.</t>
  </si>
  <si>
    <t>477543 Ручка гнутая для верхнеподвисного окна, левая, белая</t>
  </si>
  <si>
    <t>477859 Ручка гнутая для верхнеподвисного окна,правая,без покраски</t>
  </si>
  <si>
    <t>TW</t>
  </si>
  <si>
    <t>486481 Петли D 50 кг черный</t>
  </si>
  <si>
    <t>PG 3G</t>
  </si>
  <si>
    <t>728965 ST-Штульповый запор внутрележащий</t>
  </si>
  <si>
    <t>Dr Hahn</t>
  </si>
  <si>
    <t>121-1</t>
  </si>
  <si>
    <t>RUB</t>
  </si>
  <si>
    <t>RU</t>
  </si>
  <si>
    <t>Верикаль Юг</t>
  </si>
  <si>
    <t>АстэкМТ</t>
  </si>
  <si>
    <t>224-5</t>
  </si>
  <si>
    <t>Под заказ1</t>
  </si>
  <si>
    <t>224-6</t>
  </si>
  <si>
    <t>Siegenia</t>
  </si>
  <si>
    <t>PG 25</t>
  </si>
  <si>
    <t>Pato Fold Опора (пара)  ALU сер.</t>
  </si>
  <si>
    <t>Pato Fold Опора (пара)  ALU серебро (R01.1)</t>
  </si>
  <si>
    <t>Pato Fold Пара подкладок для опоры. AUFH. 3MM R04.4 черн.</t>
  </si>
  <si>
    <t>Roto Alu 331011 Угловой переключатель c блокировщиком (T-540)</t>
  </si>
  <si>
    <t>Roto Alu 331012 Угловой переключатель</t>
  </si>
  <si>
    <t>010-9</t>
  </si>
  <si>
    <t>N01-01</t>
  </si>
  <si>
    <t>010-7</t>
  </si>
  <si>
    <t>ROTO NT 624462 Усилитель нижней петли на створку</t>
  </si>
  <si>
    <t>N01-02</t>
  </si>
  <si>
    <t>ROTO NT 625399 Комплект декор. накладок Patio 100S ALU серебро </t>
  </si>
  <si>
    <t>ROTO NT 625404 Комплект декор. накладок Patio 160S ALU серебро </t>
  </si>
  <si>
    <t>ROTO NT 625453 Комплект шин на створку и раму, 931-1280/2630, белый, </t>
  </si>
  <si>
    <t>ROTO NT 625463 Комплект шин на створку и раму, 1281–1680/3430, белый </t>
  </si>
  <si>
    <t>ROTO NT 627148 Ответная планка Алю</t>
  </si>
  <si>
    <t>ROTO NT 627150 Пов-отк. Отв. Планка Алю</t>
  </si>
  <si>
    <t>ROTO NT 629913 Ответная планка поворотная Alu (V0.2) ROTO NT</t>
  </si>
  <si>
    <t>ROTO NT 734492 Крепеж петл.на створ.3шт.6080ALU</t>
  </si>
  <si>
    <t>Нортекс Строит Сист</t>
  </si>
  <si>
    <t>НМГ-Полико</t>
  </si>
  <si>
    <t>210-3</t>
  </si>
  <si>
    <t>S266533 Ответная планка TS B20 (254523/265413)</t>
  </si>
  <si>
    <t>SI.218358 Набор для щелевого проветривания LM A0004 TS B1</t>
  </si>
  <si>
    <t>SI.219744 Защелка балконная LM TS B1</t>
  </si>
  <si>
    <t>SI.220528 Замок детский, скрытый LM TS B1</t>
  </si>
  <si>
    <t>SI.231746 Запорная группа VS LM-D/с щелевым проветриванием TS  B1</t>
  </si>
  <si>
    <t>SI.270554 Замок детский LM на алюм. белый</t>
  </si>
  <si>
    <t>SI.270578 Замок детский LM на алюм. черный</t>
  </si>
  <si>
    <t>SI.270585 Замок детский LM на алюм. коричневый</t>
  </si>
  <si>
    <t>SI220443 Угловая передача LM-SF TS B1/20</t>
  </si>
  <si>
    <t>SI241158 Угловая передача правая BSU LM3100 TS B1/20</t>
  </si>
  <si>
    <t>SI241165 Угловая передача левая BSU LM3100 TS B1/20</t>
  </si>
  <si>
    <t>SI253038 Ручка LM Si-Line ABS  с ключом , черная RAL9005</t>
  </si>
  <si>
    <t>SI266885 Запорная сторона штульповая LM DS</t>
  </si>
  <si>
    <t>SI303887 Запорная группа арочного окна LM-RB/SF TS B1/20</t>
  </si>
  <si>
    <t>SI303894 Ножницы LM-RB/SF TS B1/20</t>
  </si>
  <si>
    <t>SI303917 Средний прижим арочного окна LM</t>
  </si>
  <si>
    <t>010-15</t>
  </si>
  <si>
    <t>MMFH0010-100030</t>
  </si>
  <si>
    <t>T Приподниматель LM TS B1/20</t>
  </si>
  <si>
    <t>Аксессуары LM4200 90/130KG B20</t>
  </si>
  <si>
    <t>Аксессуары для поворотных ножниц LM2200 B1/20</t>
  </si>
  <si>
    <t>GANE0070-099010</t>
  </si>
  <si>
    <t>Блок питания для системы  DRIVE AXXENT</t>
  </si>
  <si>
    <t>Блокировщик откидывания</t>
  </si>
  <si>
    <t>A5</t>
  </si>
  <si>
    <t>ПрофВентКомпл</t>
  </si>
  <si>
    <t>Татпроф</t>
  </si>
  <si>
    <t>020-1</t>
  </si>
  <si>
    <t>КонтинАЛ</t>
  </si>
  <si>
    <t>п.Татпроф</t>
  </si>
  <si>
    <t>Верхняя направляющая HH0130-02 РАЗМ.400 EV1</t>
  </si>
  <si>
    <t>121-4</t>
  </si>
  <si>
    <t>PL</t>
  </si>
  <si>
    <t>MEDOS SJ</t>
  </si>
  <si>
    <t>Medos</t>
  </si>
  <si>
    <t>Алекперова</t>
  </si>
  <si>
    <t>Винт для резьбовой втулки  для Roto.Al.540</t>
  </si>
  <si>
    <t>224-3</t>
  </si>
  <si>
    <t>MXBS0100-000010</t>
  </si>
  <si>
    <t>Вставка регулировочная, S AV LM5200</t>
  </si>
  <si>
    <t>MBDR0022-100010</t>
  </si>
  <si>
    <t>Вставка регулируемая для регулировки по горизонтали SV LM2200 лев. TS</t>
  </si>
  <si>
    <t>MBDR0022-100060</t>
  </si>
  <si>
    <t>MBDR0021-100010</t>
  </si>
  <si>
    <t>Вставка регулируемая для регулировки по горизонтали SV LM2200 прав. TS</t>
  </si>
  <si>
    <t>MBDR0021-100060</t>
  </si>
  <si>
    <t>ООО "ВКС"</t>
  </si>
  <si>
    <t>ВКС.п</t>
  </si>
  <si>
    <t>Втулка переходная с 10мм на 6мм Roto T300</t>
  </si>
  <si>
    <t>АЛВИ</t>
  </si>
  <si>
    <t>Дорма</t>
  </si>
  <si>
    <t>DORMA.p</t>
  </si>
  <si>
    <t>Живоглаз1</t>
  </si>
  <si>
    <t>Группа петлевая BS AXXENT D TS B1</t>
  </si>
  <si>
    <t>MMBS0191-100020</t>
  </si>
  <si>
    <t>MMBS0010-525010</t>
  </si>
  <si>
    <t>Группа петлевая BS LM4200 (серебро)</t>
  </si>
  <si>
    <t>MMBS0010-525020</t>
  </si>
  <si>
    <t>MMBS0010-504010</t>
  </si>
  <si>
    <t>Группа петлевая BS LM4200 RAL9016 B1</t>
  </si>
  <si>
    <t>MMBS0010-504020</t>
  </si>
  <si>
    <t>MMBS0010-533020</t>
  </si>
  <si>
    <t>Группа петлевая BS LM4200 SI-BRAUN</t>
  </si>
  <si>
    <t>Группа петлевая BS LM5200 проход петли 3,5 мм.,белая RAL9016</t>
  </si>
  <si>
    <t>MMBS0220-504020</t>
  </si>
  <si>
    <t>MMBS0220-5250210</t>
  </si>
  <si>
    <t>Группа петлевая BS LM5200 проход петли 3,5 мм.,серебро</t>
  </si>
  <si>
    <t>MMBS0220-525020</t>
  </si>
  <si>
    <t>MMBS0050-525020</t>
  </si>
  <si>
    <t>Группа петлевая BS LM-RB/SF (серебро)</t>
  </si>
  <si>
    <t>Группа петлевая LM2200 ,белая, (RAL9016)</t>
  </si>
  <si>
    <t>MMBS0060-523020</t>
  </si>
  <si>
    <t>Группа петлевая LM2200 ,черная, (RAL9005)</t>
  </si>
  <si>
    <t>Группа петлевая LM2200, неокр.</t>
  </si>
  <si>
    <t>MMBS0230-525010</t>
  </si>
  <si>
    <t>Группа петлевая LM5200 под проход петли 5 мм. , серебро.</t>
  </si>
  <si>
    <t>MMBS0230-525020</t>
  </si>
  <si>
    <t>Держатель порога (1 пара)</t>
  </si>
  <si>
    <t>MZBS0190-000030</t>
  </si>
  <si>
    <t>Доп. детали AXX+ &gt;100KG A0172 TS B20</t>
  </si>
  <si>
    <t>MZBS0190-000220</t>
  </si>
  <si>
    <t>MZBS0110-000010</t>
  </si>
  <si>
    <t>Доп.детали ALU BD 5 150 кг</t>
  </si>
  <si>
    <t>MMKL0070-100030</t>
  </si>
  <si>
    <t>Дополнительный прижим LM</t>
  </si>
  <si>
    <t>Единичная комплектация петель, без покр (AL)</t>
  </si>
  <si>
    <t>Заглушки д/водоотливов 50п/уп сер</t>
  </si>
  <si>
    <t>122-1</t>
  </si>
  <si>
    <t>Замок детский Roto AL</t>
  </si>
  <si>
    <t>MMVS0450-100030</t>
  </si>
  <si>
    <t>Запирающий набор ALU-DK FBS-EUL KPW TS</t>
  </si>
  <si>
    <t>MMVS0470-100010</t>
  </si>
  <si>
    <t>Запирающий набор ALU-DK KPW</t>
  </si>
  <si>
    <t>MMVS0480-100010</t>
  </si>
  <si>
    <t>Запирающий набор ALU-TBT KPW</t>
  </si>
  <si>
    <t>MMVS0480-100030</t>
  </si>
  <si>
    <t>Запирающий набор LM-D ECONOMIC TS B1/50</t>
  </si>
  <si>
    <t>MXSK0010-100010</t>
  </si>
  <si>
    <t>Запор дополнительный  для ножниц MV LM TS</t>
  </si>
  <si>
    <t>MXSK0010-100030</t>
  </si>
  <si>
    <t>Запор дополнительный MV LM4200/2200-D VSU/VSO TS B1</t>
  </si>
  <si>
    <t>MMMV0040-100030</t>
  </si>
  <si>
    <t>MMVS0410-100010</t>
  </si>
  <si>
    <t>Запорная сторона VS LM-D Упор/угловая передача VSO TS B1/20</t>
  </si>
  <si>
    <t>MMVS0410-100030</t>
  </si>
  <si>
    <t>MMVS0330-100010</t>
  </si>
  <si>
    <t>Запорные элементы арочное окно (AL)</t>
  </si>
  <si>
    <t>Запорный ригель для штульпового алюминиевого окна</t>
  </si>
  <si>
    <t>Кольцо для ручки Roto Line без розетки белой (R07.2)</t>
  </si>
  <si>
    <t>GAKE0421-093010</t>
  </si>
  <si>
    <t>Комплект DRIVE AXXENT, поворотно-откидной,  150 правый</t>
  </si>
  <si>
    <t>Комплект арочных ножниц Алю без покрытия правый</t>
  </si>
  <si>
    <t>Комплект базовый, левый Roto Patio 100 S Alu</t>
  </si>
  <si>
    <t>Комплект базовый, левый Roto Patio 160 Alu</t>
  </si>
  <si>
    <t>A1</t>
  </si>
  <si>
    <t>Комплект базовый, левый Roto Patio 160 S/Z Alu</t>
  </si>
  <si>
    <t>Комплект базовый, правый Roto Patio 160 S/Z Alu</t>
  </si>
  <si>
    <t>Комплект врезной D10 D25 Roto Patio S Alu</t>
  </si>
  <si>
    <t>Комплект врезной D10 D30 Roto Patio S Alu</t>
  </si>
  <si>
    <t>Комплект врезной D10 D35 Roto Patio S Alu</t>
  </si>
  <si>
    <t>Комплект врезной, с запиранием D10 D30 Roto Patio S Alu</t>
  </si>
  <si>
    <t>Комплект врезной, с запиранием D10 D35 Roto Patio S Alu</t>
  </si>
  <si>
    <t>Комплект врезной, с запиранием D30 Roto Patio S/Z</t>
  </si>
  <si>
    <t>Комплект декоративных накладок Patio 160S ALU черный</t>
  </si>
  <si>
    <t>Комплект декоративных накладок белый (R07.2) Patio 100 S/Z Alu</t>
  </si>
  <si>
    <t>Комплект декоративных накладок темная бронза (R05.4) Patio 100 S/Z Alu</t>
  </si>
  <si>
    <t>Комплект декоративных накладок темная бронза (R05.4) Patio 160 S/Z Alu</t>
  </si>
  <si>
    <t>MMZG0010-100020</t>
  </si>
  <si>
    <t>Комплект деталей для  DRIVE AXXENT, Alu</t>
  </si>
  <si>
    <t>Комплект до 150 кг V01 Левый</t>
  </si>
  <si>
    <t>Комплект до 150 кг V01 Правый</t>
  </si>
  <si>
    <t>Комплект запорных элементов для поворотно-откидного окна, паз V01, Roto T300</t>
  </si>
  <si>
    <t>Комплект крепежных элементов для петель Roto Al</t>
  </si>
  <si>
    <t>Комплект основной, правый Roto Patio 100 S/Z Alu</t>
  </si>
  <si>
    <t>Комплект пов петель 90/130 кг, клемма №2,  неокраш.</t>
  </si>
  <si>
    <t>Комплект пов. петель 90/130 кг, клемма №2, бел.9016</t>
  </si>
  <si>
    <t>MMKL0040-100010</t>
  </si>
  <si>
    <t>Комплект приемный  FBS-G 12 мм</t>
  </si>
  <si>
    <t>MMKL0040-100030</t>
  </si>
  <si>
    <t>Комплект приемный  FBS-G 9 мм</t>
  </si>
  <si>
    <t>MMKL0030-100030</t>
  </si>
  <si>
    <t>MMKL0050-100010</t>
  </si>
  <si>
    <t>Комплект приемный  LM A0120 TS B1/20</t>
  </si>
  <si>
    <t>MMKL0050-100030</t>
  </si>
  <si>
    <t>Комплект приемный  LM A0156 TS B1/20</t>
  </si>
  <si>
    <t>Комплект приемный 6мм., Roto T300</t>
  </si>
  <si>
    <t>MMKL0010-100010</t>
  </si>
  <si>
    <t>Комплект приемный FBS-G 10 мм</t>
  </si>
  <si>
    <t>MMKL0010-100030</t>
  </si>
  <si>
    <t>MMKL0020-100010</t>
  </si>
  <si>
    <t>Комплект приемный LM-D</t>
  </si>
  <si>
    <t>MMKL0020-100030</t>
  </si>
  <si>
    <t>Комплект приемный Т, с винтами Roto T540</t>
  </si>
  <si>
    <t>Комплект приемный Т., Roto T300</t>
  </si>
  <si>
    <t>Комплект приемный, врезной под ручку с квадратным штифтом, Roto T540</t>
  </si>
  <si>
    <t>PMZJ0050-012011</t>
  </si>
  <si>
    <t>Комплект принадлежностей для нижней направляющей PSK-LM PLUS коричневый</t>
  </si>
  <si>
    <t>Комплект разгружателя скрытых петель до 150 кг., правый, AVDES Roto T600</t>
  </si>
  <si>
    <t>Комплект разгружателя скрытых петель до 150 кг.,левый, AVDES Roto T600</t>
  </si>
  <si>
    <t>Комплект средних запоров нижних с защелкой D10 Roto Patio 160 S/Z Alu</t>
  </si>
  <si>
    <t>011-1</t>
  </si>
  <si>
    <t>Комплект шин на створку и раму, 1281-1480/3030,белый (R07.2), Patio 160 S/Z Alu</t>
  </si>
  <si>
    <t>Комплект шин на створку и раму, 670-930/1930,белый (R07.2), Patio 160 S/Z Alu</t>
  </si>
  <si>
    <t>PMPF7090-525012</t>
  </si>
  <si>
    <t>Набор декор. накл. К LM PSK 160, размер 87,серебро</t>
  </si>
  <si>
    <t>PMPF7120-525012</t>
  </si>
  <si>
    <t>Набор декоративных накладок PSK160 LM GR.160 SILBER B1</t>
  </si>
  <si>
    <t>PMPF7080-525012</t>
  </si>
  <si>
    <t>Набор декоративных накладок PSK-LM PLUS GR.160/346 SILBER K1</t>
  </si>
  <si>
    <t>PMPF7100-502010</t>
  </si>
  <si>
    <t>Набор декоративных накладок К LM PSK 160, размер 107, белый</t>
  </si>
  <si>
    <t>PMPF7100-502012</t>
  </si>
  <si>
    <t>PMPF7100-512012</t>
  </si>
  <si>
    <t>Набор декоративных накладок К LM PSK 160, размер 107, коричневый RAL8022</t>
  </si>
  <si>
    <t>PMPF7100-525012</t>
  </si>
  <si>
    <t>Набор декоративных накладок К LM PSK 160, размер 107, серебро</t>
  </si>
  <si>
    <t>PMPF7110-512010</t>
  </si>
  <si>
    <t>Набор декоративных накладок К LM PSK 160, размер 130, коричневый RAL8022</t>
  </si>
  <si>
    <t>PMPF7110-512012</t>
  </si>
  <si>
    <t>PMPF7110-525010</t>
  </si>
  <si>
    <t>Набор декоративных накладок К LM PSK 160, размер 130, серебро</t>
  </si>
  <si>
    <t>PMPF7110-525012</t>
  </si>
  <si>
    <t>PMPF7120-512010</t>
  </si>
  <si>
    <t>Набор декоративных накладок К LM PSK 160, размер 160, коричневый RAL8022</t>
  </si>
  <si>
    <t>PMPF7120-512012</t>
  </si>
  <si>
    <t>PMPF7090-512010</t>
  </si>
  <si>
    <t>Набор декоративных накладок К LM PSK 160, размер 87,коричневый</t>
  </si>
  <si>
    <t>Набор деталей скрытого прижима.</t>
  </si>
  <si>
    <t>Набор для микропроветривателя Roto T540</t>
  </si>
  <si>
    <t>Набор комфорт Patio Alversa Alu 1400-2000 мм., левый</t>
  </si>
  <si>
    <t>Набор комфорт Patio Alversa Alu 1400-2000 мм., правый</t>
  </si>
  <si>
    <t>Набор комфорт Patio Alversa Alu 760 -1400 мм., левый</t>
  </si>
  <si>
    <t>Набор комфорт Patio Alversa Alu 760 -1400 мм., правый</t>
  </si>
  <si>
    <t>Набор ответных планок для Патио AL V01 при ШС более 1280 и ВС более 1800</t>
  </si>
  <si>
    <t>MMZV0040-100010</t>
  </si>
  <si>
    <t>Набор периметральной обвязки LM-PSK</t>
  </si>
  <si>
    <t>MMZV0040-100020</t>
  </si>
  <si>
    <t>PMFH7000-100010</t>
  </si>
  <si>
    <t>Набор петель FS 17/38 LM  Узел B</t>
  </si>
  <si>
    <t>Набор поворотно-откидной ответной планки,комплект</t>
  </si>
  <si>
    <t>MMGI0080-100010</t>
  </si>
  <si>
    <t>Набор приводного механизма FBS M6 TRIAL/RR TS B1/20</t>
  </si>
  <si>
    <t>MMGI0080-100030</t>
  </si>
  <si>
    <t>MMGI0090-100010</t>
  </si>
  <si>
    <t>Набор приводного механизма под вставную ручку M6 TRIAL/RR TS B1/20</t>
  </si>
  <si>
    <t>PMZB7430-100010</t>
  </si>
  <si>
    <t>Набор принадлежностей HS - LM Alutech</t>
  </si>
  <si>
    <t>PMPF5130-502010</t>
  </si>
  <si>
    <t>PMPF5140-525010</t>
  </si>
  <si>
    <t>PMPF5120-525010</t>
  </si>
  <si>
    <t>PMLH7000-100010</t>
  </si>
  <si>
    <t>Набор тележек D FS-LM Узел C</t>
  </si>
  <si>
    <t>PMLH7010-100010</t>
  </si>
  <si>
    <t>Набор тележек FS-LM</t>
  </si>
  <si>
    <t>PMKF5031-100011</t>
  </si>
  <si>
    <t>Набор тележек PSK COMFORT ALU, правый</t>
  </si>
  <si>
    <t>PMKF5031-100012</t>
  </si>
  <si>
    <t>Накладка декоративная на нижню петлю на створке, Alu , белая, левая ROTO NT</t>
  </si>
  <si>
    <t>Накладка декоративная на нижню петлю на створке, Alu , белая, правая ROTO NT</t>
  </si>
  <si>
    <t>GUTMANN</t>
  </si>
  <si>
    <t>Ножницы 4200/5200 GR.1</t>
  </si>
  <si>
    <t>MSKK0290-000030</t>
  </si>
  <si>
    <t>Ножницы LM 4200, 601-1250 (884782) S314203</t>
  </si>
  <si>
    <t>MSKK0300-000030</t>
  </si>
  <si>
    <t>Ножницы LM2200, Gr. 20</t>
  </si>
  <si>
    <t>MSKK0020-000010</t>
  </si>
  <si>
    <t>Ножницы LM2200, Gr. 30</t>
  </si>
  <si>
    <t>MSKK0020-000030</t>
  </si>
  <si>
    <t>Ножницы LM2200, Gr. 35</t>
  </si>
  <si>
    <t>Ножницы LM5200, Gr. 35</t>
  </si>
  <si>
    <t>Ножницы дополнительные, Roto Patio 160 S/Z Alu</t>
  </si>
  <si>
    <t>Ножницы на раме скрытые, 500 мм. под паз V01,левые AVDES Roto T600</t>
  </si>
  <si>
    <t>Ножницы на раме скрытые, 500 мм. под паз V01,правые AVDES Roto T600</t>
  </si>
  <si>
    <t>Ножницы на раме скрытые, 735 мм. под паз V01,левые AVDES Roto T600</t>
  </si>
  <si>
    <t>Ножницы на раме скрытые, 735 мм. под паз V01,правые AVDES Roto T600</t>
  </si>
  <si>
    <t>Ножницы на створке скрытые, универсальные 500 мм, AVDEC Roto T600</t>
  </si>
  <si>
    <t>Ножницы на створку 735 Designo Alu</t>
  </si>
  <si>
    <t>Ножницы п/о 405-600мм(400) T540</t>
  </si>
  <si>
    <t>Ножницы п/о 601-1600мм(600) T540</t>
  </si>
  <si>
    <t>Ножницы поворотно-откидные, универсальные 390 мм., Roto T300</t>
  </si>
  <si>
    <t>Ножницы поворотно-откидные, универсальные 390 мм., Roto T300-10</t>
  </si>
  <si>
    <t>Ножницы поворотно-откидные, универсальные 400 мм., Roto T540</t>
  </si>
  <si>
    <t>Ножницы поворотно-откидные, универсальные 600 мм., Roto T540</t>
  </si>
  <si>
    <t>Ножницы поворотно-откидные, универсальные 700 мм., Roto T300</t>
  </si>
  <si>
    <t>Ножницы поворотно-откидные, универсальные 700 мм., Roto T300-10</t>
  </si>
  <si>
    <t>MSKD0010-100010</t>
  </si>
  <si>
    <t>Ножницы поворотные  ALU 4200/2200-D</t>
  </si>
  <si>
    <t>MSKD0010-100060</t>
  </si>
  <si>
    <t>Ножницы поворотные LM4200-D</t>
  </si>
  <si>
    <t>Ножницы поворотные до 80 кг.,Roto T300</t>
  </si>
  <si>
    <t>AMFP0020-100010</t>
  </si>
  <si>
    <t>AMFP0010-100010</t>
  </si>
  <si>
    <t>Ножницы фрамужные, паз V01 Roto T540</t>
  </si>
  <si>
    <t>Ножницы фрикционные, фрамужные 1501-1750 мм. (открывание 20 град.) до 180 кг. Roto T540</t>
  </si>
  <si>
    <t>MMZV0060-100010</t>
  </si>
  <si>
    <t>Обвязка основная ALU-PSK VAR.SET</t>
  </si>
  <si>
    <t>MMZV0060-100020</t>
  </si>
  <si>
    <t>Ограничитель откидывания Roto T600/AVDES</t>
  </si>
  <si>
    <t>MXSK0030-000010</t>
  </si>
  <si>
    <t>Ограничитель откидывания створки LM2200 A0001N</t>
  </si>
  <si>
    <t>MXSK0030-000200</t>
  </si>
  <si>
    <t>Ограничитель хода</t>
  </si>
  <si>
    <t>Опора под ручку для ALU540</t>
  </si>
  <si>
    <t>Опора под ручку, Roto T300</t>
  </si>
  <si>
    <t>Опора ручки 9.3 мм с винтами</t>
  </si>
  <si>
    <t>Опора штанги Roto Patio Al</t>
  </si>
  <si>
    <t>PGKB0050-524010</t>
  </si>
  <si>
    <t>Осн.запор HS200-PZ Gr.220, серебро</t>
  </si>
  <si>
    <t>Ответная планка 9 мм V01</t>
  </si>
  <si>
    <t>Ответная планка для штульпового окна</t>
  </si>
  <si>
    <t>Ответная планка к детскому замку Roto AL</t>
  </si>
  <si>
    <t>Откидной ригель LM4200-DK-TS B1/20</t>
  </si>
  <si>
    <t>PPWB0160-524010</t>
  </si>
  <si>
    <t>Отлив HS Compact  ширина 20 мм длина 4000 мм.</t>
  </si>
  <si>
    <t>PPWB0160-524020</t>
  </si>
  <si>
    <t>Переключатель угловой, MV комплект 10мм паз V01 Roto T540</t>
  </si>
  <si>
    <t>Переключатель угловой, верхний, с блокиратором Roto Patio 200Z Alu</t>
  </si>
  <si>
    <t>Переключатель угловой, верхний, с блокиратором Roto T300</t>
  </si>
  <si>
    <t>Петлевая группа LM-RB/SF Неокрас</t>
  </si>
  <si>
    <t>MMBS0220-500120</t>
  </si>
  <si>
    <t>MMBS0230-504010</t>
  </si>
  <si>
    <t>Петлевая сторона  ALU5200 BD5MM белая. RAL9016</t>
  </si>
  <si>
    <t>MMBS0230-500120</t>
  </si>
  <si>
    <t>MMBS0230-500110</t>
  </si>
  <si>
    <t>Петлевая сторона  ALU5200 BD5MM неокр.</t>
  </si>
  <si>
    <t>MMBS0230-523020</t>
  </si>
  <si>
    <t>Петлевая сторона  ALU5200 BD5MM черная, RAL9005</t>
  </si>
  <si>
    <t>MMBS0230-504020</t>
  </si>
  <si>
    <t>MMBS0252-100010</t>
  </si>
  <si>
    <t>Петлевая сторона ALU AXX+ D , левая A0006</t>
  </si>
  <si>
    <t>MMBS0252-100020</t>
  </si>
  <si>
    <t>MMBS0262-100010</t>
  </si>
  <si>
    <t>MMBS0261-100010</t>
  </si>
  <si>
    <t>Петлевая сторона ALU AXX+ D , правая A0006</t>
  </si>
  <si>
    <t>MMMV0060-100030</t>
  </si>
  <si>
    <t>MMBS0282-100010</t>
  </si>
  <si>
    <t>Петлевая сторона ALU AXX+ DK GR1 A0004 левая</t>
  </si>
  <si>
    <t>MMBS0282-100020</t>
  </si>
  <si>
    <t>MMBS0281-100010</t>
  </si>
  <si>
    <t>Петлевая сторона ALU AXX+ DK GR1 A0004 правая</t>
  </si>
  <si>
    <t>MMBS0281-100020</t>
  </si>
  <si>
    <t>MMBS0292-100010</t>
  </si>
  <si>
    <t>Петлевая сторона ALU AXX+ DK GR1 A0006 левая</t>
  </si>
  <si>
    <t>MMBS0291-100010</t>
  </si>
  <si>
    <t>Петлевая сторона ALU AXX+ DK GR1 A0006 правая</t>
  </si>
  <si>
    <t>MMBS0312-100010</t>
  </si>
  <si>
    <t>Петлевая сторона ALU AXX+ DK GR2 A0004 левая</t>
  </si>
  <si>
    <t>MMBS0311-100010</t>
  </si>
  <si>
    <t>Петлевая сторона ALU AXX+ DK GR2 A0004 правая</t>
  </si>
  <si>
    <t>MMBS0311-100020</t>
  </si>
  <si>
    <t>MMBS0322-100010</t>
  </si>
  <si>
    <t>Петлевая сторона ALU AXX+ DK GR2 A0006 левая</t>
  </si>
  <si>
    <t>MMBS0321-100020</t>
  </si>
  <si>
    <t>MMBS0321-100010</t>
  </si>
  <si>
    <t>Петлевая сторона ALU AXX+ DK GR2 A0006 правая</t>
  </si>
  <si>
    <t>MMBS0410-100020</t>
  </si>
  <si>
    <t>Петлевая сторона ALU AXX+ K A0004 TS B1/10</t>
  </si>
  <si>
    <t>MMBS0420-100010</t>
  </si>
  <si>
    <t>Петлевая сторона ALU AXX+ K A0006</t>
  </si>
  <si>
    <t>MFSS0060-100030</t>
  </si>
  <si>
    <t>MMBS0372-100010</t>
  </si>
  <si>
    <t>Петлевая сторона ALU AXX+ TBT GR2 A0004 левая</t>
  </si>
  <si>
    <t>MMBS0341-100010</t>
  </si>
  <si>
    <t>Петлевая сторона ALU axxent PLUS-TBT A0004 правая, Тип. 1</t>
  </si>
  <si>
    <t>MMBS0341-100021</t>
  </si>
  <si>
    <t>MMBS0342-100010</t>
  </si>
  <si>
    <t>MMBS0342-100020</t>
  </si>
  <si>
    <t>MMBS0151-504010</t>
  </si>
  <si>
    <t>Петлевая сторона BS LM-DK200 RE ROH B 1/5 правая</t>
  </si>
  <si>
    <t>MMBS0151-504120</t>
  </si>
  <si>
    <t>Петли поворотно-откидные до 90 кг, клемма №2, белые 9016 Roto T540</t>
  </si>
  <si>
    <t>Петли поворотно-откидные до 90 кг, клемма №2, неокрашенные Roto T540</t>
  </si>
  <si>
    <t>Петли поворотно-откидные до 90 кг., клемма №1, неокрашенные Roto T540</t>
  </si>
  <si>
    <t>Петли поворотно-откидные до 90 кг., клемма №2, неокрашенные Roto T540</t>
  </si>
  <si>
    <t>Петли поворотно-откидные(комплект) до 80 кг.,белые (R07.2) Roto T300</t>
  </si>
  <si>
    <t>Петли поворотно-откидные(комплект) до 80 кг.,неокрашенные Roto T300</t>
  </si>
  <si>
    <t>Петли поворотно-откидные(комплект) до 80 кг.,серебро (R01.1) Roto T300</t>
  </si>
  <si>
    <t>Петли поворотно-откидные(комплект) до 80 кг.,черные (R06.2) Roto T300</t>
  </si>
  <si>
    <t>Петли поворотно-откидные, до 90 кг., белые (R07.2) клемма 1, Roto T540</t>
  </si>
  <si>
    <t>Петли поворотные до 90 кг., клемма №2, неокрашенные Roto T540</t>
  </si>
  <si>
    <t>Петли поворотные, 90 кг.,усиление до 130 кг., белые (R07.2) Roto T540 v01</t>
  </si>
  <si>
    <t>MMBS0251-100010</t>
  </si>
  <si>
    <t>MMBS0251-100021</t>
  </si>
  <si>
    <t>MMKB0020-504010</t>
  </si>
  <si>
    <t>MMKB0020-533010</t>
  </si>
  <si>
    <t>MMKB0020-533030</t>
  </si>
  <si>
    <t>MMKB0020-500030</t>
  </si>
  <si>
    <t>MMKB0020-525010</t>
  </si>
  <si>
    <t>MMKB0020-525030</t>
  </si>
  <si>
    <t>122-3</t>
  </si>
  <si>
    <t>Пов.-отк. опора на порог "Комфорт",10 мм</t>
  </si>
  <si>
    <t>MMDB0010-200030</t>
  </si>
  <si>
    <t>Подкладка  E FS LM Portal</t>
  </si>
  <si>
    <t>PRUP7000-023010</t>
  </si>
  <si>
    <t>Подкладка A0004 ALU B10</t>
  </si>
  <si>
    <t>PRUP7000-023020</t>
  </si>
  <si>
    <t>Подкладка FB  FS LM Portal</t>
  </si>
  <si>
    <t>MFHA0010-100200</t>
  </si>
  <si>
    <t>Подкладка под ручку  LM TS K200</t>
  </si>
  <si>
    <t>MFHA0020-100200</t>
  </si>
  <si>
    <t>Подкладка под ручку LM A0086 TS K200</t>
  </si>
  <si>
    <t>MFAL0010-000010</t>
  </si>
  <si>
    <t>Подпятник RAL7001</t>
  </si>
  <si>
    <t>MMZV0030-100010</t>
  </si>
  <si>
    <t>Прижим дополнительный по вертикали ZV LM-K VAR.SET TS</t>
  </si>
  <si>
    <t>MMZV0030-100030</t>
  </si>
  <si>
    <t>Прижим скрытый, деталь на раме, Alu, ROTO NT</t>
  </si>
  <si>
    <t>Прижим средний, верхнеподвесного окна Roto T540</t>
  </si>
  <si>
    <t>Прижим средний,скрытый, деталь на раме для 13 мм. Designo</t>
  </si>
  <si>
    <t>MZBS0130-000010</t>
  </si>
  <si>
    <t>Принадлежности ALU AXXENT+ 100KG</t>
  </si>
  <si>
    <t>MZHG0010-100010</t>
  </si>
  <si>
    <t>Принадлежности вставной ручки GLOBE RR USH-8MM TS B10/50</t>
  </si>
  <si>
    <t>Проветриватель щелевой Roto T540</t>
  </si>
  <si>
    <t>PMPF5110-502010</t>
  </si>
  <si>
    <t>Профиль GR.107/240 PSK COMFORT, белый</t>
  </si>
  <si>
    <t>PMPF5110-525010</t>
  </si>
  <si>
    <t>Профиль GR.107/240 PSK COMFORT, серый</t>
  </si>
  <si>
    <t>PMPF5100-502010</t>
  </si>
  <si>
    <t>Профиль декоративный 5190 мм.,темная бронза (R05.4), Patio 160 S/Z Alu</t>
  </si>
  <si>
    <t>PMPF7060-502010</t>
  </si>
  <si>
    <t>Профильный набор PSK-LM PLUS размер 107/240 белый</t>
  </si>
  <si>
    <t>PMPF7060-502012</t>
  </si>
  <si>
    <t>PMPF7060-512012</t>
  </si>
  <si>
    <t>Профильный набор PSK-LM PLUS размер 107/240 коричневый RAL8022</t>
  </si>
  <si>
    <t>PMPF7060-525012</t>
  </si>
  <si>
    <t>Профильный набор PSK-LM PLUS размер 107/240 серебро</t>
  </si>
  <si>
    <t>PMPF7070-512010</t>
  </si>
  <si>
    <t>Профильный набор PSK-LM PLUS размер 130/286 коричневый RAL8022</t>
  </si>
  <si>
    <t>PMPF7070-512012</t>
  </si>
  <si>
    <t>PMPF7070-525010</t>
  </si>
  <si>
    <t>Профильный набор PSK-LM PLUS размер 130/286 серебро</t>
  </si>
  <si>
    <t>PMPF7080-512010</t>
  </si>
  <si>
    <t>Профильный набор PSK-LM PLUS размер 160/346 коричневый RAL8022</t>
  </si>
  <si>
    <t>PMPF7080-512012</t>
  </si>
  <si>
    <t>PMPF7050-502012</t>
  </si>
  <si>
    <t>Профильный набор PSK-LM PLUS размер 87/200 белый</t>
  </si>
  <si>
    <t>PMPF7050-512012</t>
  </si>
  <si>
    <t>Профильный набор PSK-LM PLUS размер 87/200 коричневый</t>
  </si>
  <si>
    <t>PMPF7050-525012</t>
  </si>
  <si>
    <t>Профильный набор PSK-LM PLUS размер 87/200 серебро</t>
  </si>
  <si>
    <t>GZFB0020-025011</t>
  </si>
  <si>
    <t>Пульт ДУ ИФ  к приводу MHS400</t>
  </si>
  <si>
    <t>Рамная часть ножниц</t>
  </si>
  <si>
    <t>Резьбовая втулка для Рото.Ал.540</t>
  </si>
  <si>
    <t>ZHGA0060-004010</t>
  </si>
  <si>
    <t>Ручка GLOBE ABS100 SEC35 белая с ключом</t>
  </si>
  <si>
    <t>ZHGA0060-004020</t>
  </si>
  <si>
    <t>PMHB0020-524011</t>
  </si>
  <si>
    <t>PMHB0050-523010</t>
  </si>
  <si>
    <t>Ручка HS-PORTAL 300 RAL9005 (черная) внутренняя с отверстием под проф.цилиндр</t>
  </si>
  <si>
    <t>MHGS2010-525010</t>
  </si>
  <si>
    <t>Ручка LM Globe  PSK Comfort серая</t>
  </si>
  <si>
    <t>MHGS2010-525020</t>
  </si>
  <si>
    <t>MHGA0010-5U0010</t>
  </si>
  <si>
    <t>MHGA0010-523010</t>
  </si>
  <si>
    <t>Ручка LM GLOBE ABS  черная RAL9005</t>
  </si>
  <si>
    <t>MHGA0010-523020</t>
  </si>
  <si>
    <t>MHGS2010-504010</t>
  </si>
  <si>
    <t>Ручка LM Globe PSK Comfort белая</t>
  </si>
  <si>
    <t>MHGS2010-504020</t>
  </si>
  <si>
    <t>MHGS2010-533010</t>
  </si>
  <si>
    <t>MHGS2010-533020</t>
  </si>
  <si>
    <t>Ручка Roto Line без розетки белая (R07.2)</t>
  </si>
  <si>
    <t>Ручка Roto Line изогнутая для верхнеподвесного окна, левая, серебро (R01.1)</t>
  </si>
  <si>
    <t>Ручка Roto Line с логотипом, с ключом серебро (R01.1) Roto T540</t>
  </si>
  <si>
    <t>Ручка Roto Line с логотипом, с ключом,белая (R07.2) Roto T540</t>
  </si>
  <si>
    <t>Ручка Roto Line с логотипом, с ключом,темная бронза (R05.4) Roto T540</t>
  </si>
  <si>
    <t>Ручка Roto Line с логотипом, темная бронза (R05.4)</t>
  </si>
  <si>
    <t>Ручка Roto, белая (R07.2), Roto T300</t>
  </si>
  <si>
    <t>Ручка Roto, серебро (R01.1), Roto T300</t>
  </si>
  <si>
    <t>MHGS0020-523020</t>
  </si>
  <si>
    <t>Ручка Siegenia ALU GLOBE RR RAL9005 K10</t>
  </si>
  <si>
    <t>MHGS0020-500010</t>
  </si>
  <si>
    <t>Ручка Siegenia ALU Globe RR, неокр.</t>
  </si>
  <si>
    <t>MHGS0020-500020</t>
  </si>
  <si>
    <t>MHGS0020-525020</t>
  </si>
  <si>
    <t>Ручка Siegenia ALU Globe RR, серебро</t>
  </si>
  <si>
    <t>Ручка Siegenia ALU Globe, белая</t>
  </si>
  <si>
    <t>Ручка Siegenia ALU Globe, неокр.</t>
  </si>
  <si>
    <t>MHGS0010-525020</t>
  </si>
  <si>
    <t>Ручка Siegenia ALU Globe, серебро</t>
  </si>
  <si>
    <t>MHSA0010-525010</t>
  </si>
  <si>
    <t>Ручка Si-Line  запираемая на ключ, серебристый</t>
  </si>
  <si>
    <t>MHSA0010-525020</t>
  </si>
  <si>
    <t>Ручка Si-Line  запираемая на ключ, серебро EV1</t>
  </si>
  <si>
    <t>MHGA0010-504010</t>
  </si>
  <si>
    <t>Ручка Si-line LM Globe с ключом, белая</t>
  </si>
  <si>
    <t>MHGA0010-504020</t>
  </si>
  <si>
    <t>MHGA0010-533010</t>
  </si>
  <si>
    <t>MHGA0010-533020</t>
  </si>
  <si>
    <t>MHGA0010-525010</t>
  </si>
  <si>
    <t>Ручка Si-line LM Globe с ключом, серебро</t>
  </si>
  <si>
    <t>MHGA0010-525020</t>
  </si>
  <si>
    <t>Ручка Si-line LM roh</t>
  </si>
  <si>
    <t>Ручка Si-line LM белый, RAL 9016</t>
  </si>
  <si>
    <t>MHSS2000-525010</t>
  </si>
  <si>
    <t>MHSA2000-525010</t>
  </si>
  <si>
    <t>Ручка Si-Line PSK запираемая на ключ, серебристый</t>
  </si>
  <si>
    <t>Ручка Si-line, с ключом, белая RAL 9016</t>
  </si>
  <si>
    <t>124-3</t>
  </si>
  <si>
    <t>PHIG0010-502010</t>
  </si>
  <si>
    <t>Ручка плоская FS-PORTAL, белая</t>
  </si>
  <si>
    <t>Ручка распорная Roto, белая  (R07.2), Roto T300</t>
  </si>
  <si>
    <t>MMKL0070-100010</t>
  </si>
  <si>
    <t>Соединительный набор LM-E TS</t>
  </si>
  <si>
    <t>Средний прижим ALU VS/BS AXXENT</t>
  </si>
  <si>
    <t>MMMV0050-100030</t>
  </si>
  <si>
    <t>MMMV0060-100010</t>
  </si>
  <si>
    <t>MMMV0070-100010</t>
  </si>
  <si>
    <t>Средний прижим ALU удлинитель</t>
  </si>
  <si>
    <t>MMVS0470-100030</t>
  </si>
  <si>
    <t>Средний прижим на створке</t>
  </si>
  <si>
    <t>Сторона запорная  VS LM-DK KPS TS B1/20</t>
  </si>
  <si>
    <t>MMVS0310-100030</t>
  </si>
  <si>
    <t>Сторона запорная ALU - DK FBS EUL KPS</t>
  </si>
  <si>
    <t>MMVS0390-100010</t>
  </si>
  <si>
    <t>MMVS0390-100030</t>
  </si>
  <si>
    <t>MMVS0320-100010</t>
  </si>
  <si>
    <t>Сторона запорная ALU - TBT FBS EUL KPS</t>
  </si>
  <si>
    <t>Сторона запорная VS LM-D SDF TS B1/20</t>
  </si>
  <si>
    <t>MMVS0440-100010</t>
  </si>
  <si>
    <t>Сторона запорная VS LM-D/FS (Для FS Portal LM)</t>
  </si>
  <si>
    <t>MMVS0440-100030</t>
  </si>
  <si>
    <t>MMVS0340-100030</t>
  </si>
  <si>
    <t>Сторона запорная VS LM-DK-TBT FBS-EUL KPW TS B1</t>
  </si>
  <si>
    <t>MMVS0400-100010</t>
  </si>
  <si>
    <t>Сторона запорная VS LM-DK-TBT KPW TS B1</t>
  </si>
  <si>
    <t>MMVS0400-100030</t>
  </si>
  <si>
    <t>MMVS0240-100010</t>
  </si>
  <si>
    <t>MMVS0240-100030</t>
  </si>
  <si>
    <t>MMVS0350-100010</t>
  </si>
  <si>
    <t>Сторона запорная, штульповая VS LM-D-DS TS B1</t>
  </si>
  <si>
    <t>MMVS0350-100030</t>
  </si>
  <si>
    <t>MSBR0150-100010</t>
  </si>
  <si>
    <t>Тормозные ножницы ALU AXXENT KZ</t>
  </si>
  <si>
    <t>MSBR0100-100010</t>
  </si>
  <si>
    <t>Тормозные ножницы FLUEGELBR. ALU KZ TS B1</t>
  </si>
  <si>
    <t>MSBR0100-100050</t>
  </si>
  <si>
    <t>MSBR0120-100010</t>
  </si>
  <si>
    <t>Тормозные ножницы LM LANG TS</t>
  </si>
  <si>
    <t>MFSS0060-100010</t>
  </si>
  <si>
    <t>Тяга ALU AXX+ D BSO</t>
  </si>
  <si>
    <t>Удлиненная цапфа Alu</t>
  </si>
  <si>
    <t>Упор ножниц, регулируемый Roto T540</t>
  </si>
  <si>
    <t>Цапфа регулируемая, вставляемая в приводную шатнгу, Roto T540</t>
  </si>
  <si>
    <t>Шибер для штульпового алюминиевого окна</t>
  </si>
  <si>
    <t>Шина поддерживающая 5220 мм., темная бронза (R05.4) AVDES Roto T600</t>
  </si>
  <si>
    <t>KFV</t>
  </si>
  <si>
    <t>Штанга приводная (тяга), хлыст 6 м. Roto T540</t>
  </si>
  <si>
    <t>Штифт верхней петли Roto T540</t>
  </si>
  <si>
    <t>GMMH0020-004010</t>
  </si>
  <si>
    <t>Электроручка MH10 набор Комфорт с кабельным разъёмом, с БП, с пультом управления, белый RAL9016</t>
  </si>
  <si>
    <t>Элементы запорные для поворотной створки (ШСФ более 1300 мм), паз V01 Roto T300/Т540</t>
  </si>
  <si>
    <t>Элементы запорные для поворотной створки (ШСФ до 1300 мм), паз V01 Roto T540</t>
  </si>
  <si>
    <t>Элементы запорные для поворотно-откидной створки, паз V01 Roto T540</t>
  </si>
  <si>
    <t>Элементы запорные,поворотные на широкую створку Т300-6</t>
  </si>
  <si>
    <t>Наценка</t>
  </si>
  <si>
    <t>Цена с НДС,евро</t>
  </si>
  <si>
    <t>Итого стоимость комплекта фурнитуры</t>
  </si>
  <si>
    <t>неокраш.</t>
  </si>
  <si>
    <t>корич.</t>
  </si>
  <si>
    <t>Поворотно-откидное окно с предохранителем возле ручки 2200-DK</t>
  </si>
  <si>
    <t>Поворотно-откидное окно с предохранителем возле ручки 5200-DK</t>
  </si>
  <si>
    <t>Поворотно-откидное окно с предохранителем на угловой передаче 2200-DK</t>
  </si>
  <si>
    <t>Поворотное окно 2200-D</t>
  </si>
  <si>
    <t>Поворотное окно 5200-D</t>
  </si>
  <si>
    <t>Доп. крепление (при весе створки более 100кг)</t>
  </si>
  <si>
    <t>1.</t>
  </si>
  <si>
    <t>2.</t>
  </si>
  <si>
    <t>3.</t>
  </si>
  <si>
    <t>ПОВОРОТНОЕ до 50кг</t>
  </si>
  <si>
    <t>ПОВОРОТНОЕ до 80кг</t>
  </si>
  <si>
    <t>ПОВОРОТНО - ОТКИДНОЕ</t>
  </si>
  <si>
    <t>серебро</t>
  </si>
  <si>
    <t>коричневая</t>
  </si>
  <si>
    <t>Переключатель MV-комплект</t>
  </si>
  <si>
    <t>неокрашенная</t>
  </si>
  <si>
    <t>Вторые ножницы</t>
  </si>
  <si>
    <t>Фрамужные ножницы</t>
  </si>
  <si>
    <t>коричневые</t>
  </si>
  <si>
    <t>Верхняя петля створки</t>
  </si>
  <si>
    <t>Опора под ручку</t>
  </si>
  <si>
    <t>1201 - 1800, мм</t>
  </si>
  <si>
    <t>Средний прижим на раме</t>
  </si>
  <si>
    <t>Ответная планка</t>
  </si>
  <si>
    <t>Запорная цапфа</t>
  </si>
  <si>
    <t>1801 - 2400, мм</t>
  </si>
  <si>
    <t>резьбовая втулка</t>
  </si>
  <si>
    <t>Винт для резьбовой втулки</t>
  </si>
  <si>
    <t>Поворотно-откидное</t>
  </si>
  <si>
    <t>Поворотное</t>
  </si>
  <si>
    <t>Фрамужное</t>
  </si>
  <si>
    <t>520 - 1300, мм</t>
  </si>
  <si>
    <t>запорные элементы</t>
  </si>
  <si>
    <t>520 - 1200, мм</t>
  </si>
  <si>
    <t xml:space="preserve">запорные элементы </t>
  </si>
  <si>
    <t>запорный элемент вств.</t>
  </si>
  <si>
    <t>ножницы, 400</t>
  </si>
  <si>
    <t>ножницы, 600</t>
  </si>
  <si>
    <t>подпятник</t>
  </si>
  <si>
    <t>ответная планка , шт.</t>
  </si>
  <si>
    <t>петли пов.-отк., к-т 90кг</t>
  </si>
  <si>
    <t>петли 130кг., к-т</t>
  </si>
  <si>
    <t>белый</t>
  </si>
  <si>
    <t xml:space="preserve">фрамужные ножницы  </t>
  </si>
  <si>
    <t>без покрытия</t>
  </si>
  <si>
    <t>фрамужные петли</t>
  </si>
  <si>
    <t>Приёмник Т</t>
  </si>
  <si>
    <t>Ответная планка V01</t>
  </si>
  <si>
    <t>Переключатель MV комп</t>
  </si>
  <si>
    <t xml:space="preserve">вторые ножницы </t>
  </si>
  <si>
    <t>1301 - 1800, мм</t>
  </si>
  <si>
    <t>средний прижим на раме</t>
  </si>
  <si>
    <t>средний прижим на створке</t>
  </si>
  <si>
    <t xml:space="preserve">ответная планка </t>
  </si>
  <si>
    <t>1801 - 2400</t>
  </si>
  <si>
    <t>2401 - 2700 мм</t>
  </si>
  <si>
    <t>саморез с потайной втулкой</t>
  </si>
  <si>
    <t>ФРАМУЖНОЕ</t>
  </si>
  <si>
    <t>Ручка ROTOLINE</t>
  </si>
  <si>
    <t>Ручка ROTOLINE с ключом</t>
  </si>
  <si>
    <t>405-600 мм</t>
  </si>
  <si>
    <t>601-1000 мм</t>
  </si>
  <si>
    <t>1001-1300 мм</t>
  </si>
  <si>
    <t>1301-1600 мм</t>
  </si>
  <si>
    <t>520-1100 мм</t>
  </si>
  <si>
    <t>1101-1600 мм</t>
  </si>
  <si>
    <t>Siegenia 2200</t>
  </si>
  <si>
    <t>Siegenia 5200</t>
  </si>
  <si>
    <t>Roto T300</t>
  </si>
  <si>
    <t>Roto T540</t>
  </si>
  <si>
    <t>*ввести необходимую наценку на группу товаров</t>
  </si>
  <si>
    <t>MMKB0020-500010</t>
  </si>
  <si>
    <t>Страховочные ножницы</t>
  </si>
  <si>
    <t>450-600мм</t>
  </si>
  <si>
    <t>2</t>
  </si>
  <si>
    <t>600-1200мм</t>
  </si>
  <si>
    <t>1021-2400мм</t>
  </si>
  <si>
    <t>751-1020мм</t>
  </si>
  <si>
    <t>601-1200мм</t>
  </si>
  <si>
    <t>Фрамужное окно 5200-К</t>
  </si>
  <si>
    <t>Запорная пластина</t>
  </si>
  <si>
    <t>7604299000</t>
  </si>
  <si>
    <t>34</t>
  </si>
  <si>
    <t>8302415000</t>
  </si>
  <si>
    <t>15</t>
  </si>
  <si>
    <t>212008</t>
  </si>
  <si>
    <t>3925901000</t>
  </si>
  <si>
    <t>212141</t>
  </si>
  <si>
    <t>212144</t>
  </si>
  <si>
    <t>8302100000</t>
  </si>
  <si>
    <t>212200</t>
  </si>
  <si>
    <t>7318240009</t>
  </si>
  <si>
    <t>490182</t>
  </si>
  <si>
    <t>212633</t>
  </si>
  <si>
    <t>212637</t>
  </si>
  <si>
    <t>212762</t>
  </si>
  <si>
    <t>212767</t>
  </si>
  <si>
    <t>212770</t>
  </si>
  <si>
    <t>212773</t>
  </si>
  <si>
    <t>238680</t>
  </si>
  <si>
    <t>33</t>
  </si>
  <si>
    <t>242675</t>
  </si>
  <si>
    <t>90</t>
  </si>
  <si>
    <t>377475</t>
  </si>
  <si>
    <t>378314</t>
  </si>
  <si>
    <t>378317</t>
  </si>
  <si>
    <t>378322</t>
  </si>
  <si>
    <t>378328</t>
  </si>
  <si>
    <t>377461</t>
  </si>
  <si>
    <t>477269</t>
  </si>
  <si>
    <t>477270</t>
  </si>
  <si>
    <t>477272</t>
  </si>
  <si>
    <t>477543</t>
  </si>
  <si>
    <t>477859</t>
  </si>
  <si>
    <t>486162</t>
  </si>
  <si>
    <t>488300</t>
  </si>
  <si>
    <t>624958</t>
  </si>
  <si>
    <t>728965</t>
  </si>
  <si>
    <t>Cредний прижим на раме Roto для T540/T300 паз V.01</t>
  </si>
  <si>
    <t>212768</t>
  </si>
  <si>
    <t>728885</t>
  </si>
  <si>
    <t>Cредний прижим на створке Roto T540/T300</t>
  </si>
  <si>
    <t>7610100000</t>
  </si>
  <si>
    <t>734492</t>
  </si>
  <si>
    <t>738914</t>
  </si>
  <si>
    <t>739804</t>
  </si>
  <si>
    <t>739895</t>
  </si>
  <si>
    <t>331011</t>
  </si>
  <si>
    <t>331012</t>
  </si>
  <si>
    <t>616324</t>
  </si>
  <si>
    <t>616366</t>
  </si>
  <si>
    <t>624462</t>
  </si>
  <si>
    <t>627148</t>
  </si>
  <si>
    <t>627150</t>
  </si>
  <si>
    <t>629913</t>
  </si>
  <si>
    <t>36</t>
  </si>
  <si>
    <t>37</t>
  </si>
  <si>
    <t>46</t>
  </si>
  <si>
    <t>266533</t>
  </si>
  <si>
    <t>218358</t>
  </si>
  <si>
    <t>219744</t>
  </si>
  <si>
    <t>220528</t>
  </si>
  <si>
    <t>231746</t>
  </si>
  <si>
    <t>270554</t>
  </si>
  <si>
    <t>270578</t>
  </si>
  <si>
    <t>270585</t>
  </si>
  <si>
    <t>220443</t>
  </si>
  <si>
    <t>241158</t>
  </si>
  <si>
    <t>241165</t>
  </si>
  <si>
    <t>253038</t>
  </si>
  <si>
    <t>266885</t>
  </si>
  <si>
    <t>303887</t>
  </si>
  <si>
    <t>303894</t>
  </si>
  <si>
    <t>303917</t>
  </si>
  <si>
    <t>314968</t>
  </si>
  <si>
    <t>334754</t>
  </si>
  <si>
    <t>247037</t>
  </si>
  <si>
    <t>55</t>
  </si>
  <si>
    <t>786328</t>
  </si>
  <si>
    <t>7604210000</t>
  </si>
  <si>
    <t>152669</t>
  </si>
  <si>
    <t>7318141000</t>
  </si>
  <si>
    <t>728933</t>
  </si>
  <si>
    <t>728935</t>
  </si>
  <si>
    <t>334352</t>
  </si>
  <si>
    <t>Группа петлевая LM2200, коричневая (RAL8019)</t>
  </si>
  <si>
    <t>562608</t>
  </si>
  <si>
    <t>728806</t>
  </si>
  <si>
    <t>246979</t>
  </si>
  <si>
    <t>317556</t>
  </si>
  <si>
    <t>341398</t>
  </si>
  <si>
    <t>540403</t>
  </si>
  <si>
    <t>450</t>
  </si>
  <si>
    <t>8301401900</t>
  </si>
  <si>
    <t>728817</t>
  </si>
  <si>
    <t>341399</t>
  </si>
  <si>
    <t>341486</t>
  </si>
  <si>
    <t>780462</t>
  </si>
  <si>
    <t>Клемма верхней петли Roto T540</t>
  </si>
  <si>
    <t>780464</t>
  </si>
  <si>
    <t>Клемма нижней петли Roto T540</t>
  </si>
  <si>
    <t>377982</t>
  </si>
  <si>
    <t>337663</t>
  </si>
  <si>
    <t>625394</t>
  </si>
  <si>
    <t>794092</t>
  </si>
  <si>
    <t>625395</t>
  </si>
  <si>
    <t>625384</t>
  </si>
  <si>
    <t>625430</t>
  </si>
  <si>
    <t>625431</t>
  </si>
  <si>
    <t>625432</t>
  </si>
  <si>
    <t>625439</t>
  </si>
  <si>
    <t>625440</t>
  </si>
  <si>
    <t>625424</t>
  </si>
  <si>
    <t>625400</t>
  </si>
  <si>
    <t>625401</t>
  </si>
  <si>
    <t>625402</t>
  </si>
  <si>
    <t>625407</t>
  </si>
  <si>
    <t>739694</t>
  </si>
  <si>
    <t>739693</t>
  </si>
  <si>
    <t>626523</t>
  </si>
  <si>
    <t>486528</t>
  </si>
  <si>
    <t>486493</t>
  </si>
  <si>
    <t>774107</t>
  </si>
  <si>
    <t>728968</t>
  </si>
  <si>
    <t>776011</t>
  </si>
  <si>
    <t>625382</t>
  </si>
  <si>
    <t>728733</t>
  </si>
  <si>
    <t>Комплект п/о петель 90/130 кг, темная бронза R05.4</t>
  </si>
  <si>
    <t>770356</t>
  </si>
  <si>
    <t>728740</t>
  </si>
  <si>
    <t>728737</t>
  </si>
  <si>
    <t>Комплект пов. петель 90/130 кг, клемма №2, серебро</t>
  </si>
  <si>
    <t>490535</t>
  </si>
  <si>
    <t>728981</t>
  </si>
  <si>
    <t>490536</t>
  </si>
  <si>
    <t>378337</t>
  </si>
  <si>
    <t>378338</t>
  </si>
  <si>
    <t>624920</t>
  </si>
  <si>
    <t>624921</t>
  </si>
  <si>
    <t>625484</t>
  </si>
  <si>
    <t>728695</t>
  </si>
  <si>
    <t>728724</t>
  </si>
  <si>
    <t>Комплект фрамужных петель Roto белый</t>
  </si>
  <si>
    <t>770372</t>
  </si>
  <si>
    <t>Комплект фрамужных петель Roto неокрашенный</t>
  </si>
  <si>
    <t>728721</t>
  </si>
  <si>
    <t>Комплект фрамужных петель Roto серебро</t>
  </si>
  <si>
    <t>767080</t>
  </si>
  <si>
    <t>767075</t>
  </si>
  <si>
    <t>769841</t>
  </si>
  <si>
    <t>767047</t>
  </si>
  <si>
    <t>767081</t>
  </si>
  <si>
    <t>767051</t>
  </si>
  <si>
    <t>767078</t>
  </si>
  <si>
    <t>625458</t>
  </si>
  <si>
    <t>767079</t>
  </si>
  <si>
    <t>625443</t>
  </si>
  <si>
    <t>246986</t>
  </si>
  <si>
    <t>728958</t>
  </si>
  <si>
    <t>786062</t>
  </si>
  <si>
    <t>786063</t>
  </si>
  <si>
    <t>772315</t>
  </si>
  <si>
    <t>772316</t>
  </si>
  <si>
    <t>786321</t>
  </si>
  <si>
    <t>779421</t>
  </si>
  <si>
    <t>767050</t>
  </si>
  <si>
    <t>767046</t>
  </si>
  <si>
    <t>341154</t>
  </si>
  <si>
    <t>20</t>
  </si>
  <si>
    <t>341155</t>
  </si>
  <si>
    <t>331024</t>
  </si>
  <si>
    <t>Ножницы дополнительные Roto T540/T300</t>
  </si>
  <si>
    <t>629603</t>
  </si>
  <si>
    <t>624957</t>
  </si>
  <si>
    <t>624956</t>
  </si>
  <si>
    <t>624959</t>
  </si>
  <si>
    <t>625024</t>
  </si>
  <si>
    <t>740836</t>
  </si>
  <si>
    <t>740838</t>
  </si>
  <si>
    <t>728785</t>
  </si>
  <si>
    <t>728786</t>
  </si>
  <si>
    <t>486458</t>
  </si>
  <si>
    <t>490172</t>
  </si>
  <si>
    <t>377452</t>
  </si>
  <si>
    <t>377451</t>
  </si>
  <si>
    <t>486457</t>
  </si>
  <si>
    <t>490171</t>
  </si>
  <si>
    <t>255773</t>
  </si>
  <si>
    <t>486537</t>
  </si>
  <si>
    <t>728862</t>
  </si>
  <si>
    <t>477271</t>
  </si>
  <si>
    <t>502834</t>
  </si>
  <si>
    <t>14</t>
  </si>
  <si>
    <t>378134</t>
  </si>
  <si>
    <t>331937</t>
  </si>
  <si>
    <t>770712</t>
  </si>
  <si>
    <t>562884</t>
  </si>
  <si>
    <t>728918</t>
  </si>
  <si>
    <t>728912</t>
  </si>
  <si>
    <t>728916</t>
  </si>
  <si>
    <t>254219</t>
  </si>
  <si>
    <t>728842</t>
  </si>
  <si>
    <t>625504</t>
  </si>
  <si>
    <t>490174</t>
  </si>
  <si>
    <t>894224</t>
  </si>
  <si>
    <t>Петлевая сторона  ALU5200 BD3.5MM неокрашенная</t>
  </si>
  <si>
    <t>Петлевая сторона ALU axxent PLUS-TBT A0004 левая, Тип. 1</t>
  </si>
  <si>
    <t>728795</t>
  </si>
  <si>
    <t>770390</t>
  </si>
  <si>
    <t>728792</t>
  </si>
  <si>
    <t>Петли поворотно-откидные до 90 кг, клемма №2, серебро</t>
  </si>
  <si>
    <t>770389</t>
  </si>
  <si>
    <t>483188</t>
  </si>
  <si>
    <t>483189</t>
  </si>
  <si>
    <t>490239</t>
  </si>
  <si>
    <t>Петли поворотно-откидные(комплект) до 80 кг., коричневые (R05.4) Roto T300</t>
  </si>
  <si>
    <t>488299</t>
  </si>
  <si>
    <t>488297</t>
  </si>
  <si>
    <t>377458</t>
  </si>
  <si>
    <t>728788</t>
  </si>
  <si>
    <t>377459</t>
  </si>
  <si>
    <t>Петли поворотно-откидные, до 90 кг., коричневые (R05.4) Roto T540</t>
  </si>
  <si>
    <t>377455</t>
  </si>
  <si>
    <t>Петли поворотно-откидные, коричневые  Roto T540</t>
  </si>
  <si>
    <t>486482</t>
  </si>
  <si>
    <t>Петли поворотные (комплект из 2-х петель (6 элементов)) до 50 кг.,белый., Roto T300</t>
  </si>
  <si>
    <t>486483</t>
  </si>
  <si>
    <t>Петли поворотные (комплект из 2-х петель (6 элементов)) до 50 кг.,неокраш., Roto T300</t>
  </si>
  <si>
    <t>486480</t>
  </si>
  <si>
    <t>Петли поворотные (комплект из 2-х петель (6 элементов)) до 50 кг.,серебро., Roto T300</t>
  </si>
  <si>
    <t>485058</t>
  </si>
  <si>
    <t>377465</t>
  </si>
  <si>
    <t>377466</t>
  </si>
  <si>
    <t>Петли поворотные, 90 кг.,усиление до 130 кг., коричневые (R05.4) Roto T540 v01</t>
  </si>
  <si>
    <t>490168</t>
  </si>
  <si>
    <t>627260</t>
  </si>
  <si>
    <t>627259</t>
  </si>
  <si>
    <t>624974</t>
  </si>
  <si>
    <t>624973</t>
  </si>
  <si>
    <t>625007</t>
  </si>
  <si>
    <t>502340</t>
  </si>
  <si>
    <t>739700</t>
  </si>
  <si>
    <t>739699</t>
  </si>
  <si>
    <t>313770</t>
  </si>
  <si>
    <t>313725</t>
  </si>
  <si>
    <t>485059</t>
  </si>
  <si>
    <t>Планка ответная Roto T300-6</t>
  </si>
  <si>
    <t>764420</t>
  </si>
  <si>
    <t>895603</t>
  </si>
  <si>
    <t>861219</t>
  </si>
  <si>
    <t>284238</t>
  </si>
  <si>
    <t>486367</t>
  </si>
  <si>
    <t>450996</t>
  </si>
  <si>
    <t>334666</t>
  </si>
  <si>
    <t>625481</t>
  </si>
  <si>
    <t>772684</t>
  </si>
  <si>
    <t>212654</t>
  </si>
  <si>
    <t>31</t>
  </si>
  <si>
    <t>Ручка LM GLOBE ABS  неокрашенная</t>
  </si>
  <si>
    <t>377477</t>
  </si>
  <si>
    <t>Ручка Roto Line 26 с логотипом, белая</t>
  </si>
  <si>
    <t>377474</t>
  </si>
  <si>
    <t>Ручка Roto Line 26 с логотипом, серебро</t>
  </si>
  <si>
    <t>377478</t>
  </si>
  <si>
    <t>377911</t>
  </si>
  <si>
    <t>477855</t>
  </si>
  <si>
    <t>Ручка Roto Line неокрашенная</t>
  </si>
  <si>
    <t>378843</t>
  </si>
  <si>
    <t>378916</t>
  </si>
  <si>
    <t>378917</t>
  </si>
  <si>
    <t>378923</t>
  </si>
  <si>
    <t>486163</t>
  </si>
  <si>
    <t>490169</t>
  </si>
  <si>
    <t>Ручка Roto, коричневая (R05.4), Roto T300</t>
  </si>
  <si>
    <t>486165</t>
  </si>
  <si>
    <t>Ручка Roto, неокрашенная, Roto T300</t>
  </si>
  <si>
    <t>486161</t>
  </si>
  <si>
    <t>Ручка Siegenia ALU Globe, коричневая (RAL 8019)</t>
  </si>
  <si>
    <t>253069</t>
  </si>
  <si>
    <t>Ручка Si-line LM DG , неокрашенная</t>
  </si>
  <si>
    <t>257289</t>
  </si>
  <si>
    <t>Ручка Si-line LM Globe с ключом, коричневая</t>
  </si>
  <si>
    <t>253083</t>
  </si>
  <si>
    <t>253090</t>
  </si>
  <si>
    <t>Ручка Si-line LM с ключом неокрашенная</t>
  </si>
  <si>
    <t>253014</t>
  </si>
  <si>
    <t>Ручка Si-line PSK LM (DG) с ключем, коричневая</t>
  </si>
  <si>
    <t>257395</t>
  </si>
  <si>
    <t>253021</t>
  </si>
  <si>
    <t>490163</t>
  </si>
  <si>
    <t>775920</t>
  </si>
  <si>
    <t>Ручка-привод Roto 200 мм неокрашенная</t>
  </si>
  <si>
    <t>728884</t>
  </si>
  <si>
    <t>779637</t>
  </si>
  <si>
    <t>Средняя часть ручки привода</t>
  </si>
  <si>
    <t>378071</t>
  </si>
  <si>
    <t>Угловой переключатель верхний с петелевой стороны  Roto T540/T300</t>
  </si>
  <si>
    <t>764419</t>
  </si>
  <si>
    <t>326815</t>
  </si>
  <si>
    <t>740814</t>
  </si>
  <si>
    <t>799896</t>
  </si>
  <si>
    <t>799900</t>
  </si>
  <si>
    <t>799897</t>
  </si>
  <si>
    <t>799898</t>
  </si>
  <si>
    <t>Цапфа запорная Roto T300-6</t>
  </si>
  <si>
    <t>334671</t>
  </si>
  <si>
    <t>628493</t>
  </si>
  <si>
    <t>334665</t>
  </si>
  <si>
    <t>447033</t>
  </si>
  <si>
    <t>728743</t>
  </si>
  <si>
    <t>728756</t>
  </si>
  <si>
    <t>331272</t>
  </si>
  <si>
    <t>728804</t>
  </si>
  <si>
    <t>486530</t>
  </si>
  <si>
    <t>ширина 501-735</t>
  </si>
  <si>
    <t>ширина 736-1000</t>
  </si>
  <si>
    <t>ширина 1000-1199</t>
  </si>
  <si>
    <t xml:space="preserve">ширина 1200-1300 </t>
  </si>
  <si>
    <t>ширина 1301-1600</t>
  </si>
  <si>
    <t>высота</t>
  </si>
  <si>
    <t>555-1300</t>
  </si>
  <si>
    <t xml:space="preserve">  T-Приемник </t>
  </si>
  <si>
    <t>Дополнительные ножницы</t>
  </si>
  <si>
    <t>Ограничитель открывания</t>
  </si>
  <si>
    <t>1301-1800</t>
  </si>
  <si>
    <t>1801-2400</t>
  </si>
  <si>
    <t>2401-2500</t>
  </si>
  <si>
    <t>Цвет/ориентация</t>
  </si>
  <si>
    <t>правая</t>
  </si>
  <si>
    <t>левая</t>
  </si>
  <si>
    <t>правые</t>
  </si>
  <si>
    <t>левые</t>
  </si>
  <si>
    <t>Запорные элементы</t>
  </si>
  <si>
    <t>Переключатель MV комп.</t>
  </si>
  <si>
    <t>Ножницы на раме 500</t>
  </si>
  <si>
    <t>Нижняя петля на створке</t>
  </si>
  <si>
    <t>Нижняя петля на раме</t>
  </si>
  <si>
    <t>Ножницы на створке 500</t>
  </si>
  <si>
    <t>Ножницы на раме 735</t>
  </si>
  <si>
    <t>Ножницы на створке 735</t>
  </si>
  <si>
    <t xml:space="preserve">Цапфа запорная </t>
  </si>
  <si>
    <t>Комплект усиления до 150кг</t>
  </si>
  <si>
    <t>Итого стоимость комплекта фурнитуры до 100кг</t>
  </si>
  <si>
    <t>Итого стоимость комплекта фурнитуры до 150кг</t>
  </si>
  <si>
    <t>При установке на профиль Alutech каждый переключатель MV комп. Необходимо укомплектовать уголком Alutech AYPC.W62.0968</t>
  </si>
  <si>
    <t>ширина 501-1000</t>
  </si>
  <si>
    <t>1. Поворотно-откидное, до 150кг</t>
  </si>
  <si>
    <t>1. Поворотное, до 80кг</t>
  </si>
  <si>
    <t>ширина 1001-1200</t>
  </si>
  <si>
    <t>ширина 1201-1600</t>
  </si>
  <si>
    <t>Подпорка</t>
  </si>
  <si>
    <t>Верхняя петля на створке</t>
  </si>
  <si>
    <t>520-1300</t>
  </si>
  <si>
    <t>Доп. прижим на раме</t>
  </si>
  <si>
    <t>Доп. прижим на створке</t>
  </si>
  <si>
    <t>1800-2400</t>
  </si>
  <si>
    <t>1.Фрамужное, до 100кг</t>
  </si>
  <si>
    <t>500-1300</t>
  </si>
  <si>
    <t>ширина 520-1100</t>
  </si>
  <si>
    <t>ширина 1101-1600</t>
  </si>
  <si>
    <t>правый</t>
  </si>
  <si>
    <t>левый</t>
  </si>
  <si>
    <t>Поворотное окно Axxent Plus-D</t>
  </si>
  <si>
    <t>Поворотно-откидное окно с предохранителем возле ручки Axxent Plus-DK</t>
  </si>
  <si>
    <t>Доп. крепление (при весе створки более 130кг)</t>
  </si>
  <si>
    <t>Тормозные ножницы</t>
  </si>
  <si>
    <t>Доп. средний прижим</t>
  </si>
  <si>
    <t>Поворотно-откидное окно с предохранителем на угловой передаче 5200-DK</t>
  </si>
  <si>
    <t>1251-2400 мм</t>
  </si>
  <si>
    <t>4.</t>
  </si>
  <si>
    <t>Фрамужное окно Axxent Plus-К</t>
  </si>
  <si>
    <t>1601-2400 мм</t>
  </si>
  <si>
    <t>&lt;700 мм</t>
  </si>
  <si>
    <t>700-1200 мм</t>
  </si>
  <si>
    <t>750-1020 мм</t>
  </si>
  <si>
    <t>1021-1250 мм</t>
  </si>
  <si>
    <t>1251-1600 мм</t>
  </si>
  <si>
    <t>Страхов. ножницы</t>
  </si>
  <si>
    <t>Подкладная пластина</t>
  </si>
  <si>
    <t>Подпятник</t>
  </si>
  <si>
    <t>Roto Designio</t>
  </si>
  <si>
    <t>Siegenia Axxent</t>
  </si>
  <si>
    <t>457348</t>
  </si>
  <si>
    <t>Балконная защелка Siegenia Alu</t>
  </si>
  <si>
    <t>122-2</t>
  </si>
  <si>
    <t>PRZJ0060-100010</t>
  </si>
  <si>
    <t>PRZJ0060-100020</t>
  </si>
  <si>
    <t>GAKE0432-093010</t>
  </si>
  <si>
    <t>Комплект DRIVE AXXENT, поворотно-откидной,  150 левый</t>
  </si>
  <si>
    <t>728924</t>
  </si>
  <si>
    <t>Комплект балконной защелки Roto Alu Designio 180кг</t>
  </si>
  <si>
    <t>793517</t>
  </si>
  <si>
    <t>Комплект дек.накладок Patio Alversa PS ALU черный</t>
  </si>
  <si>
    <t>Комплект запорных элементов  V01 Patio Alversa Alu</t>
  </si>
  <si>
    <t>769016</t>
  </si>
  <si>
    <t>Комплект запорных элементов Roto Alu Designio V01 180кг</t>
  </si>
  <si>
    <t>486533</t>
  </si>
  <si>
    <t>Комплект запорных элементов для поворотного окна, паз V01, Roto T300-10</t>
  </si>
  <si>
    <t>Комплект запорных элементов для поворотного окна, паз V01, Roto T300-6</t>
  </si>
  <si>
    <t>Комплект зацепов V01 Patio Alversa ALU</t>
  </si>
  <si>
    <t>Комплект защёлок Patio Alversa Alu</t>
  </si>
  <si>
    <t>767088</t>
  </si>
  <si>
    <t>767048</t>
  </si>
  <si>
    <t>767053</t>
  </si>
  <si>
    <t>767090</t>
  </si>
  <si>
    <t>767086</t>
  </si>
  <si>
    <t>767076</t>
  </si>
  <si>
    <t>PMPF5120-502010</t>
  </si>
  <si>
    <t>Комплект направляющих шин PSK 160 ALU 1300мм белый</t>
  </si>
  <si>
    <t>PMPF5120-512011</t>
  </si>
  <si>
    <t>Комплект направляющих шин PSK 160 ALU 1300мм коричневый RAL 8022</t>
  </si>
  <si>
    <t>Комплект направляющих шин PSK 160 ALU 1300мм серебро</t>
  </si>
  <si>
    <t>PMPF5120-5H0010</t>
  </si>
  <si>
    <t>Комплект направляющих шин PSK 160 ALU 1300мм старое золото</t>
  </si>
  <si>
    <t>PMPF5120-523010</t>
  </si>
  <si>
    <t>Комплект направляющих шин PSK 160 ALU 1300мм черный</t>
  </si>
  <si>
    <t>Комплект направляющих шин PSK 160 ALU 1600мм белый</t>
  </si>
  <si>
    <t>PMPF5130-525010</t>
  </si>
  <si>
    <t>Комплект направляющих шин PSK 160 ALU 1600мм серебро</t>
  </si>
  <si>
    <t>PMPF5130-512010</t>
  </si>
  <si>
    <t>Комплект направляющих шин PSK 160 ALU 1600мм, коричневый RAL 8022</t>
  </si>
  <si>
    <t>PMPF5140-502010</t>
  </si>
  <si>
    <t>Комплект направляющих шин PSK 160 ALU 2000мм белый</t>
  </si>
  <si>
    <t>Комплект направляющих шин PSK 160 ALU 2000мм серебро</t>
  </si>
  <si>
    <t>Комплект направляющих шин PSK 160 ALU 870мм белый</t>
  </si>
  <si>
    <t>PMPF5100-525010</t>
  </si>
  <si>
    <t>Комплект направляющих шин PSK 160 ALU 870мм серебро</t>
  </si>
  <si>
    <t>728739</t>
  </si>
  <si>
    <t>Комплект пов. петель 90/130 кг, клемма №2, черный</t>
  </si>
  <si>
    <t>728723</t>
  </si>
  <si>
    <t>Комплект фрамужных петель Roto черный</t>
  </si>
  <si>
    <t>769844</t>
  </si>
  <si>
    <t>769842</t>
  </si>
  <si>
    <t>769840</t>
  </si>
  <si>
    <t>PMAF5050-002010</t>
  </si>
  <si>
    <t>Набор декор. накладок PSK COMFORT белый</t>
  </si>
  <si>
    <t>PMAF5050-012010</t>
  </si>
  <si>
    <t>Набор декор. накладок PSK COMFORT коричневый RAL 8022</t>
  </si>
  <si>
    <t>PMAF5050-025011</t>
  </si>
  <si>
    <t>Набор декор. накладок PSK COMFORT серый</t>
  </si>
  <si>
    <t>PMAF5050-0H0010</t>
  </si>
  <si>
    <t>Набор декор. накладок PSK COMFORT старое золото</t>
  </si>
  <si>
    <t>PMAF5050-023010</t>
  </si>
  <si>
    <t>Набор декор. накладок PSK COMFORT черный</t>
  </si>
  <si>
    <t>PMAF5110-512010</t>
  </si>
  <si>
    <t>Набор декоративных шин PSK COMFORT 1070мм, коричневый RAL8022</t>
  </si>
  <si>
    <t>PMAF5120-5H0010</t>
  </si>
  <si>
    <t>Набор декоративных шин PSK COMFORT 1300мм старое золото</t>
  </si>
  <si>
    <t>PMAF5120-523010</t>
  </si>
  <si>
    <t>Набор декоративных шин PSK COMFORT 1300мм черные</t>
  </si>
  <si>
    <t>PMAF5120-502010</t>
  </si>
  <si>
    <t>Набор декоративных шин PSK COMFORT 1300мм, белый</t>
  </si>
  <si>
    <t>PMAF5120-512010</t>
  </si>
  <si>
    <t>Набор декоративных шин PSK COMFORT 1300мм, коричневый</t>
  </si>
  <si>
    <t>PMAF5120-525011</t>
  </si>
  <si>
    <t>Набор декоративных шин PSK COMFORT 1300мм, серебро</t>
  </si>
  <si>
    <t>PMAF5130-502010</t>
  </si>
  <si>
    <t>Набор декоративных шин PSK COMFORT 1600мм, белый</t>
  </si>
  <si>
    <t>PMAF5130-512010</t>
  </si>
  <si>
    <t>Набор декоративных шин PSK COMFORT 1600мм, коричневый RAL 8022</t>
  </si>
  <si>
    <t>PMAF5130-525011</t>
  </si>
  <si>
    <t>Набор декоративных шин PSK COMFORT 1600мм, серебро</t>
  </si>
  <si>
    <t>PMAF5190-502010</t>
  </si>
  <si>
    <t>PMAF5190-525011</t>
  </si>
  <si>
    <t>PMAF5100-502010</t>
  </si>
  <si>
    <t>Набор декоративных шин PSK COMFORT 870мм, белый</t>
  </si>
  <si>
    <t>PMAF5100-525011</t>
  </si>
  <si>
    <t>Набор декоративных шин PSK COMFORT 870мм, серебро</t>
  </si>
  <si>
    <t>Набор запора  Patio Alversa РS</t>
  </si>
  <si>
    <t>PZUJ0110-000010</t>
  </si>
  <si>
    <t>Набор крепежа профилей PSK COMFORT</t>
  </si>
  <si>
    <t>MMGI0090-100030</t>
  </si>
  <si>
    <t>PMKF5032-100011</t>
  </si>
  <si>
    <t>Набор тележек PSK COMFORT ALU, левый</t>
  </si>
  <si>
    <t>793518</t>
  </si>
  <si>
    <t>Набор усиливающих деталей Patio Alversa ALU белый</t>
  </si>
  <si>
    <t>793516</t>
  </si>
  <si>
    <t>Набор усиливающих деталей Patio Alversa ALU коричневый</t>
  </si>
  <si>
    <t>793515</t>
  </si>
  <si>
    <t>Набор усиливающих деталей Patio Alversa ALU серебро</t>
  </si>
  <si>
    <t>Набор ходовых механизмов Patio Alversa ALU L до 160кг левый</t>
  </si>
  <si>
    <t>Набор ходовых механизмов Patio Alversa ALU L до 200кг левый</t>
  </si>
  <si>
    <t>Набор ходовых механизмов Patio Alversa ALU R  до 160кг правый</t>
  </si>
  <si>
    <t>799902</t>
  </si>
  <si>
    <t>Набор ходовых механизмов Patio Alversa ALU R  до 200кг правый</t>
  </si>
  <si>
    <t>Набор ходовых механизмов Patio Alversa KS  ALU L левый</t>
  </si>
  <si>
    <t>Набор ходовых механизмов Patio Alversa KS ALU R правый</t>
  </si>
  <si>
    <t>641330</t>
  </si>
  <si>
    <t>Ножницы на раме 735L Roto Alu Designio левые 180кг</t>
  </si>
  <si>
    <t>641321</t>
  </si>
  <si>
    <t>Ножницы на раме 735R Roto Alu Designio правые 180кг</t>
  </si>
  <si>
    <t>624509</t>
  </si>
  <si>
    <t>Ножницы на раме скрытые, 350 мм левые AVDES Roto T600</t>
  </si>
  <si>
    <t>624508</t>
  </si>
  <si>
    <t>Ножницы на раме скрытые, 350 мм.правые AVDES Roto T600</t>
  </si>
  <si>
    <t>624511</t>
  </si>
  <si>
    <t>Ножницы на раме скрытые, 500 мм левые AVDES Roto T600</t>
  </si>
  <si>
    <t>624510</t>
  </si>
  <si>
    <t>Ножницы на раме скрытые, 500 мм правые AVDES Roto T600</t>
  </si>
  <si>
    <t>810458</t>
  </si>
  <si>
    <t>Ножницы наклонно-сдвижные 1251-1650 мм.  Patio Alversa KS</t>
  </si>
  <si>
    <t>810456</t>
  </si>
  <si>
    <t>Ножницы наклонно-сдвижные 600-900 мм. Patio Alversa KS</t>
  </si>
  <si>
    <t>810457</t>
  </si>
  <si>
    <t>Ножницы наклонно-сдвижные 901-1250 мм.  Patio Alversa KS</t>
  </si>
  <si>
    <t>772222</t>
  </si>
  <si>
    <t>Ножницы параллельно-сдвижные с щел.пров. 1250-1650 мм.,левые, Patio Alversa PS</t>
  </si>
  <si>
    <t>772227</t>
  </si>
  <si>
    <t>Ножницы параллельно-сдвижные с щел.пров. 1250-1650 мм.,правые, Patio Alversa PS</t>
  </si>
  <si>
    <t>772223</t>
  </si>
  <si>
    <t>Ножницы параллельно-сдвижные с щел.пров. 1651-2000 мм.,левые, Patio Alversa PS</t>
  </si>
  <si>
    <t>772228</t>
  </si>
  <si>
    <t>Ножницы параллельно-сдвижные с щел.пров. 1651-2000 мм.,правые, Patio Alversa PS</t>
  </si>
  <si>
    <t>772220</t>
  </si>
  <si>
    <t>Ножницы параллельно-сдвижные с щел.пров. 720-900 мм.,левые, Patio Alversa PS</t>
  </si>
  <si>
    <t>772225</t>
  </si>
  <si>
    <t>Ножницы параллельно-сдвижные с щел.пров. 720-900 мм.,правые, Patio Alversa PS</t>
  </si>
  <si>
    <t>772221</t>
  </si>
  <si>
    <t>Ножницы параллельно-сдвижные с щел.пров. 901-1250 мм., левые  Patio Alversa PS</t>
  </si>
  <si>
    <t>772226</t>
  </si>
  <si>
    <t>Ножницы параллельно-сдвижные с щел.пров. 901-1250 мм., правые  Patio Alversa PS</t>
  </si>
  <si>
    <t>618938</t>
  </si>
  <si>
    <t>PGKB0050-524022</t>
  </si>
  <si>
    <t>260561</t>
  </si>
  <si>
    <t>Ответная планка блокиратора ALU Designio</t>
  </si>
  <si>
    <t>346971</t>
  </si>
  <si>
    <t>Ответная планка не регул.  ALU Designio</t>
  </si>
  <si>
    <t>260523</t>
  </si>
  <si>
    <t>Откидная опора с основанием лев NR226</t>
  </si>
  <si>
    <t>Откидная опора с основанием прав NR226</t>
  </si>
  <si>
    <t>MMBS0261-100021</t>
  </si>
  <si>
    <t>MMBS0312-100021</t>
  </si>
  <si>
    <t>MMBS0372-100020</t>
  </si>
  <si>
    <t>Петли поворотно-откидные, до 90 кг., серебро клемма 1 Roto T540</t>
  </si>
  <si>
    <t>616613</t>
  </si>
  <si>
    <t>624513</t>
  </si>
  <si>
    <t>624512</t>
  </si>
  <si>
    <t>MFAL0010-000050</t>
  </si>
  <si>
    <t>MZBS0130-000220</t>
  </si>
  <si>
    <t>MZHG0010-100050</t>
  </si>
  <si>
    <t>PMPF5110-512010</t>
  </si>
  <si>
    <t>Профиль GR.107/240 PSK COMFORT, коричневый RAL 8022</t>
  </si>
  <si>
    <t>PMPF7070-525012</t>
  </si>
  <si>
    <t>MHGA0010-5U0020</t>
  </si>
  <si>
    <t>Ручка Roto Line 26 с логотипом, темная бронза (R05.4)</t>
  </si>
  <si>
    <t>786535</t>
  </si>
  <si>
    <t>Ручка Roto Line Patio Alu, белая</t>
  </si>
  <si>
    <t>786523</t>
  </si>
  <si>
    <t>Ручка Roto Line Patio Alu, коричневая</t>
  </si>
  <si>
    <t>786541</t>
  </si>
  <si>
    <t>Ручка Roto Line Patio Alu, неокраш.</t>
  </si>
  <si>
    <t>786522</t>
  </si>
  <si>
    <t>Ручка Roto Line Patio Alu, серебро</t>
  </si>
  <si>
    <t>786524</t>
  </si>
  <si>
    <t>Ручка Roto Line Patio Alu, черная</t>
  </si>
  <si>
    <t>MHSS2010-525020</t>
  </si>
  <si>
    <t>Ручка SI-LINE ALU PSK SI серебро</t>
  </si>
  <si>
    <t>MHSS2010-523020</t>
  </si>
  <si>
    <t>Ручка SI-LINE ALU PSK SI черная</t>
  </si>
  <si>
    <t>MHSS2010-533020</t>
  </si>
  <si>
    <t>Ручка SI-LINE ALU PSK SI-коричневый</t>
  </si>
  <si>
    <t>Ручка SI-LINE ALU PSK SI-серебро</t>
  </si>
  <si>
    <t>MHSS2000-525020</t>
  </si>
  <si>
    <t>PHIG0010-502020</t>
  </si>
  <si>
    <t>740813</t>
  </si>
  <si>
    <t>Средний прижим дополнительный Roto Alu Designio 180кг</t>
  </si>
  <si>
    <t>738549</t>
  </si>
  <si>
    <t>Стопорная втулка с винтом Roto ALU Designio</t>
  </si>
  <si>
    <t>MMVS0320-100030</t>
  </si>
  <si>
    <t>MMVS0340-100010</t>
  </si>
  <si>
    <t>MSBR0150-100050</t>
  </si>
  <si>
    <t>642273</t>
  </si>
  <si>
    <t>815704</t>
  </si>
  <si>
    <t>815700</t>
  </si>
  <si>
    <t>642285</t>
  </si>
  <si>
    <t>815706</t>
  </si>
  <si>
    <t>309544</t>
  </si>
  <si>
    <t>Штанга соединительная HS Portal р.335</t>
  </si>
  <si>
    <t>Элементы запорные для поворотной створки (ШСФ до 1300 мм), паз V01 Roto Т300/T540</t>
  </si>
  <si>
    <t>238700</t>
  </si>
  <si>
    <t>486481</t>
  </si>
  <si>
    <t>739899</t>
  </si>
  <si>
    <t>739897</t>
  </si>
  <si>
    <t>Винт крепл С7.140 чёрный М6х25</t>
  </si>
  <si>
    <t>PG 59</t>
  </si>
  <si>
    <t>121-2</t>
  </si>
  <si>
    <t>Компл креп петли рама C7.140  VII VE1</t>
  </si>
  <si>
    <t>Компл креп петли створка C7.140  VII VE1</t>
  </si>
  <si>
    <t>833603</t>
  </si>
  <si>
    <t>Модуль регулир по выс тип C7.140 III чёрный</t>
  </si>
  <si>
    <t>Монтажный комплект ( рег ключ , фиксатор полотна)</t>
  </si>
  <si>
    <t>791720</t>
  </si>
  <si>
    <t>616369</t>
  </si>
  <si>
    <t>786295</t>
  </si>
  <si>
    <t>MMBS0262-100021</t>
  </si>
  <si>
    <t>MMBS0292-100021</t>
  </si>
  <si>
    <t>MMBS0291-100021</t>
  </si>
  <si>
    <t>MMBS0321-100021</t>
  </si>
  <si>
    <t>488298</t>
  </si>
  <si>
    <t>828097</t>
  </si>
  <si>
    <t>Рамная часть петли C7.140 IV чёрный VE12</t>
  </si>
  <si>
    <t>MHSS2010-523010</t>
  </si>
  <si>
    <t>811094</t>
  </si>
  <si>
    <t>Створочная часть петли C7.140 IV чёрный VE12</t>
  </si>
  <si>
    <t>Сторона запорная, поворотная ALU-D</t>
  </si>
  <si>
    <t>Чашка петли Solid C чёрный</t>
  </si>
  <si>
    <t xml:space="preserve"> для створки от 90 до 130 кг.</t>
  </si>
  <si>
    <t>вес створки до 130 кг</t>
  </si>
  <si>
    <t>2400-2500</t>
  </si>
  <si>
    <t>0,00</t>
  </si>
  <si>
    <t>1,00</t>
  </si>
  <si>
    <t>-100,0000</t>
  </si>
  <si>
    <t>26,2425</t>
  </si>
  <si>
    <t>100,00</t>
  </si>
  <si>
    <t>12,6000</t>
  </si>
  <si>
    <t>10,00</t>
  </si>
  <si>
    <t>0,2500</t>
  </si>
  <si>
    <t>0,20</t>
  </si>
  <si>
    <t>5000,00</t>
  </si>
  <si>
    <t>0,86</t>
  </si>
  <si>
    <t>0,9400</t>
  </si>
  <si>
    <t>1,3629</t>
  </si>
  <si>
    <t>0,8900</t>
  </si>
  <si>
    <t>0,89</t>
  </si>
  <si>
    <t>1,2904</t>
  </si>
  <si>
    <t>20,00</t>
  </si>
  <si>
    <t>0,7000</t>
  </si>
  <si>
    <t>140,2756</t>
  </si>
  <si>
    <t>1,4171</t>
  </si>
  <si>
    <t>21,26</t>
  </si>
  <si>
    <t>15,0600</t>
  </si>
  <si>
    <t>19,52</t>
  </si>
  <si>
    <t>9,7600</t>
  </si>
  <si>
    <t>1,4400</t>
  </si>
  <si>
    <t>0,1200</t>
  </si>
  <si>
    <t>20,0000</t>
  </si>
  <si>
    <t>25,0000</t>
  </si>
  <si>
    <t>0,6300</t>
  </si>
  <si>
    <t>2,9900</t>
  </si>
  <si>
    <t>2,30</t>
  </si>
  <si>
    <t>2,0600</t>
  </si>
  <si>
    <t>1,54</t>
  </si>
  <si>
    <t>0,4900</t>
  </si>
  <si>
    <t>0,9900</t>
  </si>
  <si>
    <t>0,99</t>
  </si>
  <si>
    <t>0,6200</t>
  </si>
  <si>
    <t>0,48</t>
  </si>
  <si>
    <t>0,2041</t>
  </si>
  <si>
    <t>24,7043</t>
  </si>
  <si>
    <t>14,00</t>
  </si>
  <si>
    <t>40,00</t>
  </si>
  <si>
    <t>44,00</t>
  </si>
  <si>
    <t>34,00</t>
  </si>
  <si>
    <t>30,00</t>
  </si>
  <si>
    <t>50,00</t>
  </si>
  <si>
    <t>10,4700</t>
  </si>
  <si>
    <t>24,2545</t>
  </si>
  <si>
    <t>32,5900</t>
  </si>
  <si>
    <t>4,0400</t>
  </si>
  <si>
    <t>3,9200</t>
  </si>
  <si>
    <t>4,1400</t>
  </si>
  <si>
    <t>98,8072</t>
  </si>
  <si>
    <t>21,8500</t>
  </si>
  <si>
    <t>22,3600</t>
  </si>
  <si>
    <t>9,1500</t>
  </si>
  <si>
    <t>7,1000</t>
  </si>
  <si>
    <t>9,7000</t>
  </si>
  <si>
    <t>22,3500</t>
  </si>
  <si>
    <t>17,20</t>
  </si>
  <si>
    <t>0,38</t>
  </si>
  <si>
    <t>98,1066</t>
  </si>
  <si>
    <t>2,3500</t>
  </si>
  <si>
    <t>1,45</t>
  </si>
  <si>
    <t>25,00</t>
  </si>
  <si>
    <t>43,7100</t>
  </si>
  <si>
    <t>46,9700</t>
  </si>
  <si>
    <t>77,5800</t>
  </si>
  <si>
    <t>14,8000</t>
  </si>
  <si>
    <t>13,9000</t>
  </si>
  <si>
    <t>2,9100</t>
  </si>
  <si>
    <t>2,91</t>
  </si>
  <si>
    <t>8,1000</t>
  </si>
  <si>
    <t>9,2500</t>
  </si>
  <si>
    <t>8,8000</t>
  </si>
  <si>
    <t>9,4200</t>
  </si>
  <si>
    <t>4,9400</t>
  </si>
  <si>
    <t>11,0500</t>
  </si>
  <si>
    <t>6,5000</t>
  </si>
  <si>
    <t>12,2300</t>
  </si>
  <si>
    <t>18,3200</t>
  </si>
  <si>
    <t>18,32</t>
  </si>
  <si>
    <t>18,7700</t>
  </si>
  <si>
    <t>29,2247</t>
  </si>
  <si>
    <t>8,3400</t>
  </si>
  <si>
    <t>60,00</t>
  </si>
  <si>
    <t>1,6100</t>
  </si>
  <si>
    <t>1,25</t>
  </si>
  <si>
    <t>1,1710</t>
  </si>
  <si>
    <t>26,6982</t>
  </si>
  <si>
    <t>1,2455</t>
  </si>
  <si>
    <t>1,6600</t>
  </si>
  <si>
    <t>0,76</t>
  </si>
  <si>
    <t>0,7201</t>
  </si>
  <si>
    <t>25,2674</t>
  </si>
  <si>
    <t>0,7659</t>
  </si>
  <si>
    <t>6,0300</t>
  </si>
  <si>
    <t>258053</t>
  </si>
  <si>
    <t>4,3300</t>
  </si>
  <si>
    <t>217,3063</t>
  </si>
  <si>
    <t>800,00</t>
  </si>
  <si>
    <t>30,1175</t>
  </si>
  <si>
    <t>23,2500</t>
  </si>
  <si>
    <t>27,6000</t>
  </si>
  <si>
    <t>61,1800</t>
  </si>
  <si>
    <t>13,8000</t>
  </si>
  <si>
    <t>3,3800</t>
  </si>
  <si>
    <t>5,3800</t>
  </si>
  <si>
    <t>3,6500</t>
  </si>
  <si>
    <t>6,7000</t>
  </si>
  <si>
    <t>4,13</t>
  </si>
  <si>
    <t>25,33</t>
  </si>
  <si>
    <t>8,2200</t>
  </si>
  <si>
    <t>247,7676</t>
  </si>
  <si>
    <t>0,3200</t>
  </si>
  <si>
    <t>14400,00</t>
  </si>
  <si>
    <t>1200,00</t>
  </si>
  <si>
    <t>8,3200</t>
  </si>
  <si>
    <t>900,00</t>
  </si>
  <si>
    <t>200,00</t>
  </si>
  <si>
    <t>29,8800</t>
  </si>
  <si>
    <t>300,00</t>
  </si>
  <si>
    <t>25,1600</t>
  </si>
  <si>
    <t>80,00</t>
  </si>
  <si>
    <t>149,5600</t>
  </si>
  <si>
    <t>179,2300</t>
  </si>
  <si>
    <t>1,5500</t>
  </si>
  <si>
    <t>1,55</t>
  </si>
  <si>
    <t>3,7900</t>
  </si>
  <si>
    <t>3,1200</t>
  </si>
  <si>
    <t>0,9100</t>
  </si>
  <si>
    <t>25,3400</t>
  </si>
  <si>
    <t>6,91</t>
  </si>
  <si>
    <t>0,4000</t>
  </si>
  <si>
    <t>48000,00</t>
  </si>
  <si>
    <t>400,00</t>
  </si>
  <si>
    <t>2,0400</t>
  </si>
  <si>
    <t>2,01</t>
  </si>
  <si>
    <t>17,78</t>
  </si>
  <si>
    <t>2,7400</t>
  </si>
  <si>
    <t>2,1400</t>
  </si>
  <si>
    <t>3,8400</t>
  </si>
  <si>
    <t>6,3700</t>
  </si>
  <si>
    <t>5,00</t>
  </si>
  <si>
    <t>9,1900</t>
  </si>
  <si>
    <t>7,8600</t>
  </si>
  <si>
    <t>10,8800</t>
  </si>
  <si>
    <t>1,90</t>
  </si>
  <si>
    <t>9,6000</t>
  </si>
  <si>
    <t>8,0800</t>
  </si>
  <si>
    <t>10,3200</t>
  </si>
  <si>
    <t>7,3000</t>
  </si>
  <si>
    <t>6,9200</t>
  </si>
  <si>
    <t>19,2100</t>
  </si>
  <si>
    <t>8,5700</t>
  </si>
  <si>
    <t>7,75</t>
  </si>
  <si>
    <t>7,2100</t>
  </si>
  <si>
    <t>SI303863 Подкладка под ножницы на алюминий.RB/FPS A0004</t>
  </si>
  <si>
    <t>303863</t>
  </si>
  <si>
    <t>2,5900</t>
  </si>
  <si>
    <t>3,20</t>
  </si>
  <si>
    <t>23,6300</t>
  </si>
  <si>
    <t>16,6800</t>
  </si>
  <si>
    <t>41,7100</t>
  </si>
  <si>
    <t>3,5700</t>
  </si>
  <si>
    <t>2,5200</t>
  </si>
  <si>
    <t>2,1200</t>
  </si>
  <si>
    <t>4,0100</t>
  </si>
  <si>
    <t>T-Приемник Roto AL</t>
  </si>
  <si>
    <t>6,00</t>
  </si>
  <si>
    <t>120,00</t>
  </si>
  <si>
    <t>1,0300</t>
  </si>
  <si>
    <t>1,1300</t>
  </si>
  <si>
    <t>107,8200</t>
  </si>
  <si>
    <t>1,9900</t>
  </si>
  <si>
    <t>Блокировщик открывания(рама)</t>
  </si>
  <si>
    <t>339436</t>
  </si>
  <si>
    <t>1,0500</t>
  </si>
  <si>
    <t>600,00</t>
  </si>
  <si>
    <t>86,5500</t>
  </si>
  <si>
    <t>Вилка 19мм для ручки Roto</t>
  </si>
  <si>
    <t>1000,00</t>
  </si>
  <si>
    <t>0,2600</t>
  </si>
  <si>
    <t>0,1500</t>
  </si>
  <si>
    <t>50000,00</t>
  </si>
  <si>
    <t>0,1100</t>
  </si>
  <si>
    <t>143,5388</t>
  </si>
  <si>
    <t>14,8633</t>
  </si>
  <si>
    <t>10,2900</t>
  </si>
  <si>
    <t>0,2900</t>
  </si>
  <si>
    <t>16,81</t>
  </si>
  <si>
    <t>18,4000</t>
  </si>
  <si>
    <t>0,0500</t>
  </si>
  <si>
    <t>3,1000</t>
  </si>
  <si>
    <t>52,3700</t>
  </si>
  <si>
    <t>MMBS0211-524010</t>
  </si>
  <si>
    <t>Группа петлевая BS D300 правая проход петли 6,5мм серебро</t>
  </si>
  <si>
    <t>MMBS0211-524120</t>
  </si>
  <si>
    <t>119,2900</t>
  </si>
  <si>
    <t>17,1200</t>
  </si>
  <si>
    <t>21,3800</t>
  </si>
  <si>
    <t>16,0600</t>
  </si>
  <si>
    <t>17,1600</t>
  </si>
  <si>
    <t>17,5700</t>
  </si>
  <si>
    <t>18,2800</t>
  </si>
  <si>
    <t>22,2900</t>
  </si>
  <si>
    <t>12,3500</t>
  </si>
  <si>
    <t>8,7700</t>
  </si>
  <si>
    <t>11,4900</t>
  </si>
  <si>
    <t>12,0100</t>
  </si>
  <si>
    <t>9,8900</t>
  </si>
  <si>
    <t>15,3600</t>
  </si>
  <si>
    <t>8,5000</t>
  </si>
  <si>
    <t>26,7396</t>
  </si>
  <si>
    <t>3,2400</t>
  </si>
  <si>
    <t>8,6500</t>
  </si>
  <si>
    <t>Дополнительные ножницы, Roto AL</t>
  </si>
  <si>
    <t>14,6800</t>
  </si>
  <si>
    <t>4,6700</t>
  </si>
  <si>
    <t>2400,00</t>
  </si>
  <si>
    <t>1,7000</t>
  </si>
  <si>
    <t>22,5900</t>
  </si>
  <si>
    <t>99,00</t>
  </si>
  <si>
    <t>1500,00</t>
  </si>
  <si>
    <t>170,00</t>
  </si>
  <si>
    <t>30400,00</t>
  </si>
  <si>
    <t>7,23</t>
  </si>
  <si>
    <t>5700325</t>
  </si>
  <si>
    <t>13,4800</t>
  </si>
  <si>
    <t>17,5800</t>
  </si>
  <si>
    <t>15,3100</t>
  </si>
  <si>
    <t>2,7000</t>
  </si>
  <si>
    <t>2,2200</t>
  </si>
  <si>
    <t>0,3500</t>
  </si>
  <si>
    <t>0,2300</t>
  </si>
  <si>
    <t>8,3500</t>
  </si>
  <si>
    <t>4,28</t>
  </si>
  <si>
    <t>10,6800</t>
  </si>
  <si>
    <t>49,4100</t>
  </si>
  <si>
    <t>1,2200</t>
  </si>
  <si>
    <t>1,8100</t>
  </si>
  <si>
    <t>1,7300</t>
  </si>
  <si>
    <t>7,0000</t>
  </si>
  <si>
    <t>8,7500</t>
  </si>
  <si>
    <t>14,1600</t>
  </si>
  <si>
    <t>3,2200</t>
  </si>
  <si>
    <t>24,00</t>
  </si>
  <si>
    <t>27,5000</t>
  </si>
  <si>
    <t>528,6800</t>
  </si>
  <si>
    <t>688,9200</t>
  </si>
  <si>
    <t>62,1200</t>
  </si>
  <si>
    <t>25200,00</t>
  </si>
  <si>
    <t>198,0400</t>
  </si>
  <si>
    <t>159,9900</t>
  </si>
  <si>
    <t>175,2500</t>
  </si>
  <si>
    <t>576,1900</t>
  </si>
  <si>
    <t>75,00</t>
  </si>
  <si>
    <t>4,0900</t>
  </si>
  <si>
    <t>30,2000</t>
  </si>
  <si>
    <t>85,2000</t>
  </si>
  <si>
    <t>85,3800</t>
  </si>
  <si>
    <t>35,5900</t>
  </si>
  <si>
    <t>7,6100</t>
  </si>
  <si>
    <t>27,3200</t>
  </si>
  <si>
    <t>16,6300</t>
  </si>
  <si>
    <t>10,64</t>
  </si>
  <si>
    <t>29,6900</t>
  </si>
  <si>
    <t>12,9900</t>
  </si>
  <si>
    <t>23,8000</t>
  </si>
  <si>
    <t>4,8500</t>
  </si>
  <si>
    <t>13,7500</t>
  </si>
  <si>
    <t>2,8600</t>
  </si>
  <si>
    <t>166,8500</t>
  </si>
  <si>
    <t>183,4900</t>
  </si>
  <si>
    <t>258,4600</t>
  </si>
  <si>
    <t>175,2000</t>
  </si>
  <si>
    <t>191,0500</t>
  </si>
  <si>
    <t>210,1600</t>
  </si>
  <si>
    <t>230,5800</t>
  </si>
  <si>
    <t>253,5700</t>
  </si>
  <si>
    <t>123,1200</t>
  </si>
  <si>
    <t>135,4200</t>
  </si>
  <si>
    <t>23,3800</t>
  </si>
  <si>
    <t>12,8800</t>
  </si>
  <si>
    <t>2,4100</t>
  </si>
  <si>
    <t>3,7400</t>
  </si>
  <si>
    <t>3,1400</t>
  </si>
  <si>
    <t>0,9700</t>
  </si>
  <si>
    <t>1,1200</t>
  </si>
  <si>
    <t>1,24</t>
  </si>
  <si>
    <t>1,1600</t>
  </si>
  <si>
    <t>0,9200</t>
  </si>
  <si>
    <t>7,7200</t>
  </si>
  <si>
    <t>7,5100</t>
  </si>
  <si>
    <t>12,8300</t>
  </si>
  <si>
    <t>16,0700</t>
  </si>
  <si>
    <t>1,63</t>
  </si>
  <si>
    <t>Комплект усиления петель для створок до 130 кг. Roto T540</t>
  </si>
  <si>
    <t>1,9800</t>
  </si>
  <si>
    <t>1,4402</t>
  </si>
  <si>
    <t>26,9156</t>
  </si>
  <si>
    <t>1,5318</t>
  </si>
  <si>
    <t>23,9300</t>
  </si>
  <si>
    <t>Комплект шин для створки и рамы Patio Alversa ALU (с комплектом деталей) 1081 -1280/2630мм белый</t>
  </si>
  <si>
    <t>143,3900</t>
  </si>
  <si>
    <t>56,00</t>
  </si>
  <si>
    <t>Комплект шин для створки и рамы Patio Alversa ALU (с комплектом деталей) 1481 -1680/3430мм белый</t>
  </si>
  <si>
    <t>160,3900</t>
  </si>
  <si>
    <t>Комплект шин для створки и рамы Patio Alversa ALU (с комплектом деталей) 1481 -1680/3430мм темная бронза</t>
  </si>
  <si>
    <t>183,5900</t>
  </si>
  <si>
    <t>Комплект шин для створки и рамы Patio Alversa ALU (с комплектом деталей) 670 -930/1930мм белый</t>
  </si>
  <si>
    <t>129,2900</t>
  </si>
  <si>
    <t>Комплект шин для створки и рамы Patio Alversa PS ALU (с комплектом деталей) 1081-1280/2630 мм неокраш.</t>
  </si>
  <si>
    <t>135,8900</t>
  </si>
  <si>
    <t>Комплект шин для створки и рамы Patio Alversa PS ALU (с комплектом деталей) 1081-1280/2630мм серебро</t>
  </si>
  <si>
    <t>154,4900</t>
  </si>
  <si>
    <t>Комплект шин для створки и рамы Patio Alversa PS ALU (с комплектом деталей) 1081-1280/2630мм темная бронза</t>
  </si>
  <si>
    <t>163,7900</t>
  </si>
  <si>
    <t>Комплект шин для створки и рамы Patio Alversa PS ALU (с комплектом деталей) 1081-1280/2630мм, черный янтарь</t>
  </si>
  <si>
    <t>767083</t>
  </si>
  <si>
    <t>154,3900</t>
  </si>
  <si>
    <t>Комплект шин для створки и рамы Patio Alversa PS ALU (с комплектом деталей) 1281-1480/3030мм, темная бронза</t>
  </si>
  <si>
    <t>174,0900</t>
  </si>
  <si>
    <t>Комплект шин для створки и рамы Patio Alversa PS ALU (с комплектом деталей) 1481-1680/3430 мм неокраш.</t>
  </si>
  <si>
    <t>150,5900</t>
  </si>
  <si>
    <t>Комплект шин для створки и рамы Patio Alversa PS ALU (с комплектом деталей) 1481-1680/3430мм серебро</t>
  </si>
  <si>
    <t>172,3900</t>
  </si>
  <si>
    <t>Комплект шин для створки и рамы Patio Alversa PS ALU (с комплектом деталей) 1681-2000/4130 мм, белый</t>
  </si>
  <si>
    <t>173,2900</t>
  </si>
  <si>
    <t>Комплект шин для створки и рамы Patio Alversa PS ALU (с комплектом деталей) 1681-2000/4130 мм, неокраш.</t>
  </si>
  <si>
    <t>161,6900</t>
  </si>
  <si>
    <t>Комплект шин для створки и рамы Patio Alversa PS ALU (с комплектом деталей) 1681-2000/4130мм, серебро</t>
  </si>
  <si>
    <t>185,9900</t>
  </si>
  <si>
    <t>Комплект шин для створки и рамы Patio Alversa PS ALU (с комплектом деталей) 1681-2000/4130мм, тёмная бронза</t>
  </si>
  <si>
    <t>198,6900</t>
  </si>
  <si>
    <t>Комплект шин для створки и рамы Patio Alversa PS ALU (с комплектом деталей) 670-930/1930 мм неокраш.</t>
  </si>
  <si>
    <t>123,7900</t>
  </si>
  <si>
    <t>Комплект шин для створки и рамы Patio Alversa PS ALU (с комплектом деталей) 670-930/1930мм серебро</t>
  </si>
  <si>
    <t>139,5900</t>
  </si>
  <si>
    <t>Комплект шин для створки и рамы Patio Alversa PS ALU (с комплектом деталей) 670-930/1930мм, черный янтарь</t>
  </si>
  <si>
    <t>139,1900</t>
  </si>
  <si>
    <t>Комплект шин для створки и рамы Patio Alversa PS ALU (с комплектом деталей) 670-930/1930мм,тёмная бронза</t>
  </si>
  <si>
    <t>147,1900</t>
  </si>
  <si>
    <t>Комплект шин для створки и рамы Patio Alversa PS ALU (с комплектом деталей) 931-1080/2230 мм неокраш.</t>
  </si>
  <si>
    <t>128,9900</t>
  </si>
  <si>
    <t>167,3700</t>
  </si>
  <si>
    <t>120,4300</t>
  </si>
  <si>
    <t>Микролифт, деталь на створке, ROTO NX</t>
  </si>
  <si>
    <t>795925</t>
  </si>
  <si>
    <t>2,2500</t>
  </si>
  <si>
    <t>22,5000</t>
  </si>
  <si>
    <t>3,0500</t>
  </si>
  <si>
    <t>2,7900</t>
  </si>
  <si>
    <t>25,0500</t>
  </si>
  <si>
    <t>13,9600</t>
  </si>
  <si>
    <t>17,5000</t>
  </si>
  <si>
    <t>14,6500</t>
  </si>
  <si>
    <t>41,8000</t>
  </si>
  <si>
    <t>72,4300</t>
  </si>
  <si>
    <t>27,1100</t>
  </si>
  <si>
    <t>28,6100</t>
  </si>
  <si>
    <t>32,1900</t>
  </si>
  <si>
    <t>34,1300</t>
  </si>
  <si>
    <t>39,5300</t>
  </si>
  <si>
    <t>32,6000</t>
  </si>
  <si>
    <t>54,7000</t>
  </si>
  <si>
    <t>39,9800</t>
  </si>
  <si>
    <t>38,0700</t>
  </si>
  <si>
    <t>40,0400</t>
  </si>
  <si>
    <t>45,8400</t>
  </si>
  <si>
    <t>48,1400</t>
  </si>
  <si>
    <t>55,1400</t>
  </si>
  <si>
    <t>63,9300</t>
  </si>
  <si>
    <t>27,4600</t>
  </si>
  <si>
    <t>2,7500</t>
  </si>
  <si>
    <t>2880,00</t>
  </si>
  <si>
    <t>6,3600</t>
  </si>
  <si>
    <t>35,0900</t>
  </si>
  <si>
    <t>103,7900</t>
  </si>
  <si>
    <t>35,00</t>
  </si>
  <si>
    <t>74,5900</t>
  </si>
  <si>
    <t>42,6600</t>
  </si>
  <si>
    <t>Набор микропроветривателя левый</t>
  </si>
  <si>
    <t>782305</t>
  </si>
  <si>
    <t>27,0900</t>
  </si>
  <si>
    <t>Набор микропроветривателя правый</t>
  </si>
  <si>
    <t>782306</t>
  </si>
  <si>
    <t>40,0900</t>
  </si>
  <si>
    <t>28,8100</t>
  </si>
  <si>
    <t>49,00</t>
  </si>
  <si>
    <t>58,1766</t>
  </si>
  <si>
    <t>29,1900</t>
  </si>
  <si>
    <t>48,1200</t>
  </si>
  <si>
    <t>5,46</t>
  </si>
  <si>
    <t>5,8100</t>
  </si>
  <si>
    <t>8,9900</t>
  </si>
  <si>
    <t>9,9600</t>
  </si>
  <si>
    <t>7,9700</t>
  </si>
  <si>
    <t>37,0800</t>
  </si>
  <si>
    <t>10,9800</t>
  </si>
  <si>
    <t>172,3600</t>
  </si>
  <si>
    <t>114,2115</t>
  </si>
  <si>
    <t>246,1500</t>
  </si>
  <si>
    <t>27,9900</t>
  </si>
  <si>
    <t>42,0900</t>
  </si>
  <si>
    <t>363,3900</t>
  </si>
  <si>
    <t>Накладка верхней петли на створку, чер</t>
  </si>
  <si>
    <t>492348</t>
  </si>
  <si>
    <t>0,3700</t>
  </si>
  <si>
    <t>0,9600</t>
  </si>
  <si>
    <t>15500,00</t>
  </si>
  <si>
    <t>1,38</t>
  </si>
  <si>
    <t>Накладка нижней петли на створку лев чер.</t>
  </si>
  <si>
    <t>493505</t>
  </si>
  <si>
    <t>1,4900</t>
  </si>
  <si>
    <t>0,67</t>
  </si>
  <si>
    <t>18,7500</t>
  </si>
  <si>
    <t>1,0000</t>
  </si>
  <si>
    <t>36,3800</t>
  </si>
  <si>
    <t>8,94</t>
  </si>
  <si>
    <t>18,1800</t>
  </si>
  <si>
    <t>7,74</t>
  </si>
  <si>
    <t>6,4243</t>
  </si>
  <si>
    <t>999,00</t>
  </si>
  <si>
    <t>7,7751</t>
  </si>
  <si>
    <t>1980,00</t>
  </si>
  <si>
    <t>4,4000</t>
  </si>
  <si>
    <t>25,5800</t>
  </si>
  <si>
    <t>5,5800</t>
  </si>
  <si>
    <t>4,1800</t>
  </si>
  <si>
    <t>11,6300</t>
  </si>
  <si>
    <t>21,2500</t>
  </si>
  <si>
    <t>46,9800</t>
  </si>
  <si>
    <t>14,2500</t>
  </si>
  <si>
    <t>14,5700</t>
  </si>
  <si>
    <t>7,3700</t>
  </si>
  <si>
    <t>258052</t>
  </si>
  <si>
    <t>Ножницы на раму ALU 12/18/9  801-1400   L</t>
  </si>
  <si>
    <t>010-6</t>
  </si>
  <si>
    <t>11,4400</t>
  </si>
  <si>
    <t>11,5700</t>
  </si>
  <si>
    <t>16,2900</t>
  </si>
  <si>
    <t>15,6900</t>
  </si>
  <si>
    <t>55,00</t>
  </si>
  <si>
    <t>15,8900</t>
  </si>
  <si>
    <t>6,6200</t>
  </si>
  <si>
    <t>6,62</t>
  </si>
  <si>
    <t>11,6600</t>
  </si>
  <si>
    <t>10,7300</t>
  </si>
  <si>
    <t>67,6900</t>
  </si>
  <si>
    <t>68,0900</t>
  </si>
  <si>
    <t>67,0900</t>
  </si>
  <si>
    <t>67,2900</t>
  </si>
  <si>
    <t>12,1000</t>
  </si>
  <si>
    <t>11,3200</t>
  </si>
  <si>
    <t>10,4200</t>
  </si>
  <si>
    <t>2500,00</t>
  </si>
  <si>
    <t>1,7600</t>
  </si>
  <si>
    <t>1,4800</t>
  </si>
  <si>
    <t>2,2956</t>
  </si>
  <si>
    <t>9600,00</t>
  </si>
  <si>
    <t>10,6000</t>
  </si>
  <si>
    <t>Ножницы страховочные  Тип.1 TS B1</t>
  </si>
  <si>
    <t>AMFP0010-100120</t>
  </si>
  <si>
    <t>21,7300</t>
  </si>
  <si>
    <t>6,3100</t>
  </si>
  <si>
    <t>30,5300</t>
  </si>
  <si>
    <t>0,8500</t>
  </si>
  <si>
    <t>0,7100</t>
  </si>
  <si>
    <t>0,5600</t>
  </si>
  <si>
    <t>0,4100</t>
  </si>
  <si>
    <t>84,1740</t>
  </si>
  <si>
    <t>Ограничитель поворота створки Roto V01</t>
  </si>
  <si>
    <t>10,0000</t>
  </si>
  <si>
    <t>0,7200</t>
  </si>
  <si>
    <t>1,0200</t>
  </si>
  <si>
    <t>Опора под угловой переключатель Roto</t>
  </si>
  <si>
    <t>684282</t>
  </si>
  <si>
    <t>3,6400</t>
  </si>
  <si>
    <t>2,7800</t>
  </si>
  <si>
    <t>51,9700</t>
  </si>
  <si>
    <t>0,6500</t>
  </si>
  <si>
    <t>0,5100</t>
  </si>
  <si>
    <t>0,7300</t>
  </si>
  <si>
    <t>1,6400</t>
  </si>
  <si>
    <t>0,9300</t>
  </si>
  <si>
    <t>68,8200</t>
  </si>
  <si>
    <t>5,32</t>
  </si>
  <si>
    <t>7,1200</t>
  </si>
  <si>
    <t>17,7100</t>
  </si>
  <si>
    <t>4,6000</t>
  </si>
  <si>
    <t>19,9700</t>
  </si>
  <si>
    <t>15,5100</t>
  </si>
  <si>
    <t>15,57</t>
  </si>
  <si>
    <t>44,9000</t>
  </si>
  <si>
    <t>53,8900</t>
  </si>
  <si>
    <t>47,3400</t>
  </si>
  <si>
    <t>420,00</t>
  </si>
  <si>
    <t>47,6200</t>
  </si>
  <si>
    <t>2,9300</t>
  </si>
  <si>
    <t>660,00</t>
  </si>
  <si>
    <t>112,5900</t>
  </si>
  <si>
    <t>23,1300</t>
  </si>
  <si>
    <t>23,1400</t>
  </si>
  <si>
    <t>5,5661</t>
  </si>
  <si>
    <t>5,9202</t>
  </si>
  <si>
    <t>9,7200</t>
  </si>
  <si>
    <t>Петли поворотные/фрамужные (компект из 2х петель) до 50 кг.,коричневые (R05.4), Roto T300</t>
  </si>
  <si>
    <t>6,7300</t>
  </si>
  <si>
    <t>2,8475</t>
  </si>
  <si>
    <t>11,06</t>
  </si>
  <si>
    <t>9,88</t>
  </si>
  <si>
    <t>9,75</t>
  </si>
  <si>
    <t>Петля дверная Roto Solid B белая RAL9016</t>
  </si>
  <si>
    <t>816000</t>
  </si>
  <si>
    <t>15,3000</t>
  </si>
  <si>
    <t>Петля дверная Roto Solid B коричневая RAL8019</t>
  </si>
  <si>
    <t>816569</t>
  </si>
  <si>
    <t>805,00</t>
  </si>
  <si>
    <t>14,6700</t>
  </si>
  <si>
    <t>13,3000</t>
  </si>
  <si>
    <t>4,1000</t>
  </si>
  <si>
    <t>27,6400</t>
  </si>
  <si>
    <t>8,1500</t>
  </si>
  <si>
    <t>10,3100</t>
  </si>
  <si>
    <t>10,4779</t>
  </si>
  <si>
    <t>3,9900</t>
  </si>
  <si>
    <t>8,1100</t>
  </si>
  <si>
    <t>10,2200</t>
  </si>
  <si>
    <t>0,3600</t>
  </si>
  <si>
    <t>21,5000</t>
  </si>
  <si>
    <t>3600,00</t>
  </si>
  <si>
    <t>11,9600</t>
  </si>
  <si>
    <t>0,5500</t>
  </si>
  <si>
    <t>0,6700</t>
  </si>
  <si>
    <t>4,5300</t>
  </si>
  <si>
    <t>1,1500</t>
  </si>
  <si>
    <t>Подкладка под доп ножницы/фрам ножницы алюминий, ROTO NT</t>
  </si>
  <si>
    <t>348148</t>
  </si>
  <si>
    <t>0,8700</t>
  </si>
  <si>
    <t>1,2100</t>
  </si>
  <si>
    <t>0,1835</t>
  </si>
  <si>
    <t>0,16</t>
  </si>
  <si>
    <t>0,2160</t>
  </si>
  <si>
    <t>8,54</t>
  </si>
  <si>
    <t>43200,00</t>
  </si>
  <si>
    <t>2,4750</t>
  </si>
  <si>
    <t>486009</t>
  </si>
  <si>
    <t>Прижим средний скрытый часть на раму  Alu паз 16мм Roto NT</t>
  </si>
  <si>
    <t>5,9500</t>
  </si>
  <si>
    <t>1,0400</t>
  </si>
  <si>
    <t>5,9400</t>
  </si>
  <si>
    <t>21,85</t>
  </si>
  <si>
    <t>143,1000</t>
  </si>
  <si>
    <t>157,1300</t>
  </si>
  <si>
    <t>109,4100</t>
  </si>
  <si>
    <t>70,8000</t>
  </si>
  <si>
    <t>74,6300</t>
  </si>
  <si>
    <t>39,00</t>
  </si>
  <si>
    <t>116,49</t>
  </si>
  <si>
    <t>23,6000</t>
  </si>
  <si>
    <t>88,2000</t>
  </si>
  <si>
    <t>64,3600</t>
  </si>
  <si>
    <t>51,0000</t>
  </si>
  <si>
    <t>42,1400</t>
  </si>
  <si>
    <t>47,5900</t>
  </si>
  <si>
    <t>55,1800</t>
  </si>
  <si>
    <t>91,7500</t>
  </si>
  <si>
    <t>48,1100</t>
  </si>
  <si>
    <t>37,0700</t>
  </si>
  <si>
    <t>29,7900</t>
  </si>
  <si>
    <t>78,6824</t>
  </si>
  <si>
    <t>96,4600</t>
  </si>
  <si>
    <t>62,5000</t>
  </si>
  <si>
    <t>100000,00</t>
  </si>
  <si>
    <t>5,7400</t>
  </si>
  <si>
    <t>MHGA2010-525010</t>
  </si>
  <si>
    <t>Ручка ALU Globe PSK comfort запираемая на ключ, серебро</t>
  </si>
  <si>
    <t>149,8300</t>
  </si>
  <si>
    <t>MHSA2010-525010</t>
  </si>
  <si>
    <t>Ручка ALU Sl-Line PSK comfort запираемая на ключ, серебро</t>
  </si>
  <si>
    <t>19,2600</t>
  </si>
  <si>
    <t>Ручка HS односторонняя с отв. под проф цилиндр EV 1 silber (серебро)</t>
  </si>
  <si>
    <t>PMHB0020-524012</t>
  </si>
  <si>
    <t>61,7700</t>
  </si>
  <si>
    <t>29,8000</t>
  </si>
  <si>
    <t>27,8400</t>
  </si>
  <si>
    <t>19,8400</t>
  </si>
  <si>
    <t>17,0600</t>
  </si>
  <si>
    <t>20,6600</t>
  </si>
  <si>
    <t>26,3400</t>
  </si>
  <si>
    <t>22,1400</t>
  </si>
  <si>
    <t>560,00</t>
  </si>
  <si>
    <t>10,4900</t>
  </si>
  <si>
    <t>12,7900</t>
  </si>
  <si>
    <t>15,2900</t>
  </si>
  <si>
    <t>9,2900</t>
  </si>
  <si>
    <t>11,8400</t>
  </si>
  <si>
    <t>7,8200</t>
  </si>
  <si>
    <t>34,9000</t>
  </si>
  <si>
    <t>34,5600</t>
  </si>
  <si>
    <t>7,5000</t>
  </si>
  <si>
    <t>22,4300</t>
  </si>
  <si>
    <t>7,7900</t>
  </si>
  <si>
    <t>6,55</t>
  </si>
  <si>
    <t>7,3100</t>
  </si>
  <si>
    <t>23,7300</t>
  </si>
  <si>
    <t>31,3000</t>
  </si>
  <si>
    <t>26,0800</t>
  </si>
  <si>
    <t>33,4100</t>
  </si>
  <si>
    <t>21,5300</t>
  </si>
  <si>
    <t>7,6200</t>
  </si>
  <si>
    <t>7,2500</t>
  </si>
  <si>
    <t>17,4400</t>
  </si>
  <si>
    <t>82,0200</t>
  </si>
  <si>
    <t>18,5800</t>
  </si>
  <si>
    <t>5,9300</t>
  </si>
  <si>
    <t>5,60</t>
  </si>
  <si>
    <t>4,1200</t>
  </si>
  <si>
    <t>61,0900</t>
  </si>
  <si>
    <t>13,12</t>
  </si>
  <si>
    <t>7,5900</t>
  </si>
  <si>
    <t>5,1700</t>
  </si>
  <si>
    <t>6,1900</t>
  </si>
  <si>
    <t>6,0700</t>
  </si>
  <si>
    <t>4,3500</t>
  </si>
  <si>
    <t>3,61</t>
  </si>
  <si>
    <t>MMDB0050-524010</t>
  </si>
  <si>
    <t>MMDB0050-524120</t>
  </si>
  <si>
    <t>72,6200</t>
  </si>
  <si>
    <t>26,9900</t>
  </si>
  <si>
    <t>2,0300</t>
  </si>
  <si>
    <t>7,4400</t>
  </si>
  <si>
    <t>1100,00</t>
  </si>
  <si>
    <t>9,7100</t>
  </si>
  <si>
    <t>7,6500</t>
  </si>
  <si>
    <t>10,4600</t>
  </si>
  <si>
    <t>5,1400</t>
  </si>
  <si>
    <t>4,65</t>
  </si>
  <si>
    <t>8,3900</t>
  </si>
  <si>
    <t>Сторона запорная VS LM-DG B1/20</t>
  </si>
  <si>
    <t>219706</t>
  </si>
  <si>
    <t>3,3400</t>
  </si>
  <si>
    <t>21,9500</t>
  </si>
  <si>
    <t>12,50</t>
  </si>
  <si>
    <t>4,6694</t>
  </si>
  <si>
    <t>12,9300</t>
  </si>
  <si>
    <t>7,8000</t>
  </si>
  <si>
    <t>10,3400</t>
  </si>
  <si>
    <t>10,46</t>
  </si>
  <si>
    <t>6,84</t>
  </si>
  <si>
    <t>7,4200</t>
  </si>
  <si>
    <t>4,4700</t>
  </si>
  <si>
    <t>2,3800</t>
  </si>
  <si>
    <t>8,3700</t>
  </si>
  <si>
    <t>4,45</t>
  </si>
  <si>
    <t>0,10</t>
  </si>
  <si>
    <t>0,05</t>
  </si>
  <si>
    <t>0,55</t>
  </si>
  <si>
    <t>1,2400</t>
  </si>
  <si>
    <t>93,6000</t>
  </si>
  <si>
    <t>7,1240</t>
  </si>
  <si>
    <t>7,51</t>
  </si>
  <si>
    <t>10,0800</t>
  </si>
  <si>
    <t>649,7700</t>
  </si>
  <si>
    <t>13,9900</t>
  </si>
  <si>
    <t>3,0113</t>
  </si>
  <si>
    <t>26,1285</t>
  </si>
  <si>
    <t>3,2029</t>
  </si>
  <si>
    <t>4,2600</t>
  </si>
  <si>
    <t>3,01</t>
  </si>
  <si>
    <t>10,8300</t>
  </si>
  <si>
    <t>16,1000</t>
  </si>
  <si>
    <t>239155 Ножницы фрамужные LM TS B1</t>
  </si>
  <si>
    <t>Ножницы страховочные  Тип. 2 TS B1</t>
  </si>
  <si>
    <t>SI247006 Ножницы дополнительные LM 4200</t>
  </si>
  <si>
    <t>ширина 390-500</t>
  </si>
  <si>
    <t>Ножницы на 390</t>
  </si>
  <si>
    <t>Петля на створке</t>
  </si>
  <si>
    <t>34,8986</t>
  </si>
  <si>
    <t>0,23</t>
  </si>
  <si>
    <t>0,2175</t>
  </si>
  <si>
    <t>8,7300</t>
  </si>
  <si>
    <t>34,4351</t>
  </si>
  <si>
    <t>13,48</t>
  </si>
  <si>
    <t>12,6578</t>
  </si>
  <si>
    <t>33,9919</t>
  </si>
  <si>
    <t>0,57</t>
  </si>
  <si>
    <t>0,5365</t>
  </si>
  <si>
    <t>34,5088</t>
  </si>
  <si>
    <t>2,67</t>
  </si>
  <si>
    <t>2,5084</t>
  </si>
  <si>
    <t>1,1900</t>
  </si>
  <si>
    <t>35,0734</t>
  </si>
  <si>
    <t>1,79</t>
  </si>
  <si>
    <t>1,6725</t>
  </si>
  <si>
    <t>34,9083</t>
  </si>
  <si>
    <t>0,56</t>
  </si>
  <si>
    <t>0,5220</t>
  </si>
  <si>
    <t>18,5300</t>
  </si>
  <si>
    <t>28,6896</t>
  </si>
  <si>
    <t>20,09</t>
  </si>
  <si>
    <t>19,7090</t>
  </si>
  <si>
    <t>12,6600</t>
  </si>
  <si>
    <t>34,2593</t>
  </si>
  <si>
    <t>18,3559</t>
  </si>
  <si>
    <t>12,9600</t>
  </si>
  <si>
    <t>34,2741</t>
  </si>
  <si>
    <t>19,99</t>
  </si>
  <si>
    <t>18,7909</t>
  </si>
  <si>
    <t>22,3800</t>
  </si>
  <si>
    <t>111,1182</t>
  </si>
  <si>
    <t>54,27</t>
  </si>
  <si>
    <t>50,9209</t>
  </si>
  <si>
    <t>24,0500</t>
  </si>
  <si>
    <t>110,3409</t>
  </si>
  <si>
    <t>58,10</t>
  </si>
  <si>
    <t>54,7206</t>
  </si>
  <si>
    <t>39,7200</t>
  </si>
  <si>
    <t>108,8687</t>
  </si>
  <si>
    <t>95,28</t>
  </si>
  <si>
    <t>90,3744</t>
  </si>
  <si>
    <t>7,5800</t>
  </si>
  <si>
    <t>110,8903</t>
  </si>
  <si>
    <t>18,36</t>
  </si>
  <si>
    <t>17,2467</t>
  </si>
  <si>
    <t>110,3055</t>
  </si>
  <si>
    <t>16,2000</t>
  </si>
  <si>
    <t>4,8600</t>
  </si>
  <si>
    <t>104,2212</t>
  </si>
  <si>
    <t>11,40</t>
  </si>
  <si>
    <t>13,4117</t>
  </si>
  <si>
    <t>6,9100</t>
  </si>
  <si>
    <t>28,9367</t>
  </si>
  <si>
    <t>7,3496</t>
  </si>
  <si>
    <t>34,5399</t>
  </si>
  <si>
    <t>70,1000</t>
  </si>
  <si>
    <t>23,7531</t>
  </si>
  <si>
    <t>73,09</t>
  </si>
  <si>
    <t>76,8487</t>
  </si>
  <si>
    <t>21,9824</t>
  </si>
  <si>
    <t>72,04</t>
  </si>
  <si>
    <t>15,7100</t>
  </si>
  <si>
    <t>22,9066</t>
  </si>
  <si>
    <t>16,27</t>
  </si>
  <si>
    <t>17,2224</t>
  </si>
  <si>
    <t>34,5744</t>
  </si>
  <si>
    <t>4,82</t>
  </si>
  <si>
    <t>4,5237</t>
  </si>
  <si>
    <t>33,6260</t>
  </si>
  <si>
    <t>3,25</t>
  </si>
  <si>
    <t>3,0738</t>
  </si>
  <si>
    <t>194,2926</t>
  </si>
  <si>
    <t>0,37</t>
  </si>
  <si>
    <t>0,4009</t>
  </si>
  <si>
    <t>625399</t>
  </si>
  <si>
    <t>10,0200</t>
  </si>
  <si>
    <t>26,6320</t>
  </si>
  <si>
    <t>10,69</t>
  </si>
  <si>
    <t>10,5277</t>
  </si>
  <si>
    <t>625404</t>
  </si>
  <si>
    <t>36,2400</t>
  </si>
  <si>
    <t>27,1106</t>
  </si>
  <si>
    <t>38,81</t>
  </si>
  <si>
    <t>38,0761</t>
  </si>
  <si>
    <t>625453</t>
  </si>
  <si>
    <t>181,3900</t>
  </si>
  <si>
    <t>26,9774</t>
  </si>
  <si>
    <t>194,05</t>
  </si>
  <si>
    <t>190,5801</t>
  </si>
  <si>
    <t>625463</t>
  </si>
  <si>
    <t>217,3800</t>
  </si>
  <si>
    <t>26,8919</t>
  </si>
  <si>
    <t>232,40</t>
  </si>
  <si>
    <t>228,3935</t>
  </si>
  <si>
    <t>0,5200</t>
  </si>
  <si>
    <t>201,5763</t>
  </si>
  <si>
    <t>1,80</t>
  </si>
  <si>
    <t>1,8950</t>
  </si>
  <si>
    <t>1,2800</t>
  </si>
  <si>
    <t>199,5712</t>
  </si>
  <si>
    <t>4,40</t>
  </si>
  <si>
    <t>4,6647</t>
  </si>
  <si>
    <t>1,5000</t>
  </si>
  <si>
    <t>186,8678</t>
  </si>
  <si>
    <t>3,63</t>
  </si>
  <si>
    <t>4,0101</t>
  </si>
  <si>
    <t>24,4000</t>
  </si>
  <si>
    <t>23,2225</t>
  </si>
  <si>
    <t>26,7490</t>
  </si>
  <si>
    <t>8,7100</t>
  </si>
  <si>
    <t>3,72</t>
  </si>
  <si>
    <t>19,17</t>
  </si>
  <si>
    <t>3,8700</t>
  </si>
  <si>
    <t>0,5000</t>
  </si>
  <si>
    <t>29,6341</t>
  </si>
  <si>
    <t>0,5318</t>
  </si>
  <si>
    <t>0,93</t>
  </si>
  <si>
    <t>Амортизатор закрытия PSK COMFORT дерево 18 мм</t>
  </si>
  <si>
    <t>Блок питания 24V</t>
  </si>
  <si>
    <t>41</t>
  </si>
  <si>
    <t>796383</t>
  </si>
  <si>
    <t>45,2500</t>
  </si>
  <si>
    <t>95,2601</t>
  </si>
  <si>
    <t>94,1021</t>
  </si>
  <si>
    <t>74,00</t>
  </si>
  <si>
    <t>74,4415</t>
  </si>
  <si>
    <t>1,3600</t>
  </si>
  <si>
    <t>27,5241</t>
  </si>
  <si>
    <t>1,4238</t>
  </si>
  <si>
    <t>220,2478</t>
  </si>
  <si>
    <t>4,4096</t>
  </si>
  <si>
    <t>490240</t>
  </si>
  <si>
    <t>34,4483</t>
  </si>
  <si>
    <t>2,1604</t>
  </si>
  <si>
    <t>38,4726</t>
  </si>
  <si>
    <t>0,14</t>
  </si>
  <si>
    <t>0,1276</t>
  </si>
  <si>
    <t>0,2100</t>
  </si>
  <si>
    <t>31,3512</t>
  </si>
  <si>
    <t>0,2234</t>
  </si>
  <si>
    <t>821605</t>
  </si>
  <si>
    <t>148,3012</t>
  </si>
  <si>
    <t>0,1026</t>
  </si>
  <si>
    <t>Винт М5Х30</t>
  </si>
  <si>
    <t>212501</t>
  </si>
  <si>
    <t>0,1000</t>
  </si>
  <si>
    <t>41,6610</t>
  </si>
  <si>
    <t>0,1450</t>
  </si>
  <si>
    <t>5,6200</t>
  </si>
  <si>
    <t>0,0300</t>
  </si>
  <si>
    <t>39,2249</t>
  </si>
  <si>
    <t>0,0422</t>
  </si>
  <si>
    <t>Гарнитур нажимной Roto SSG 92/8 30mm D/FK Titan F9</t>
  </si>
  <si>
    <t>49</t>
  </si>
  <si>
    <t>340486</t>
  </si>
  <si>
    <t>52,8600</t>
  </si>
  <si>
    <t>43,9700</t>
  </si>
  <si>
    <t>77,8912</t>
  </si>
  <si>
    <t>32,2686</t>
  </si>
  <si>
    <t>65,9012</t>
  </si>
  <si>
    <t>35,1168</t>
  </si>
  <si>
    <t>4,81</t>
  </si>
  <si>
    <t>4,5124</t>
  </si>
  <si>
    <t>10,2000</t>
  </si>
  <si>
    <t>28,7237</t>
  </si>
  <si>
    <t>10,8490</t>
  </si>
  <si>
    <t>4,46</t>
  </si>
  <si>
    <t>17,1500</t>
  </si>
  <si>
    <t>28,1882</t>
  </si>
  <si>
    <t>18,52</t>
  </si>
  <si>
    <t>18,2412</t>
  </si>
  <si>
    <t>0,1900</t>
  </si>
  <si>
    <t>37,3339</t>
  </si>
  <si>
    <t>0,29</t>
  </si>
  <si>
    <t>0,2681</t>
  </si>
  <si>
    <t>52,5300</t>
  </si>
  <si>
    <t>Замок дверной с фал.защёлкой AS 2750 45/92/8/24/U1 (2400) 3 защелки, крюкообразные запоры (ключ)</t>
  </si>
  <si>
    <t>3498634</t>
  </si>
  <si>
    <t>87,3000</t>
  </si>
  <si>
    <t>Замок дверной с фал.защёлкой AS 3600 35/92/8/24 (2400) штыри, крюкообразные запоры (ключ) нерж. сталь</t>
  </si>
  <si>
    <t>3516129</t>
  </si>
  <si>
    <t>110,9800</t>
  </si>
  <si>
    <t>Замок дверной с фал.защёлкой AS 4350 35/92/8/P/2170/U6x24 ручка нерж. сталь</t>
  </si>
  <si>
    <t>3455116</t>
  </si>
  <si>
    <t>58,8700</t>
  </si>
  <si>
    <t>Замок дверной с фал.защёлкой BS 2300 30/92/8/P/2170/3x24 (2170) ключ</t>
  </si>
  <si>
    <t>5700016</t>
  </si>
  <si>
    <t>52,6800</t>
  </si>
  <si>
    <t>Замок дверной с фал.защёлкой BS 2300 35/92/8/P/2400/3x24 (2400) ключ</t>
  </si>
  <si>
    <t>5507258</t>
  </si>
  <si>
    <t>72,5100</t>
  </si>
  <si>
    <t>Замок дверной с фал.защёлкой BS 2300 45/92/8/P/2400/3x24 (2400) ключ</t>
  </si>
  <si>
    <t>5488106</t>
  </si>
  <si>
    <t>Замок дверной с фал.защёлкой и штырями BS 2300 55/P6//3x16 (1880-2170) (ключ)</t>
  </si>
  <si>
    <t>5497733</t>
  </si>
  <si>
    <t>81,3800</t>
  </si>
  <si>
    <t>34,4367</t>
  </si>
  <si>
    <t>11,27</t>
  </si>
  <si>
    <t>10,5844</t>
  </si>
  <si>
    <t>Замок детский на алюм. с ключом, черный Roto RO6.2 RAL9005</t>
  </si>
  <si>
    <t>210866</t>
  </si>
  <si>
    <t>10,7600</t>
  </si>
  <si>
    <t>40,9950</t>
  </si>
  <si>
    <t>12,78</t>
  </si>
  <si>
    <t>16,6964</t>
  </si>
  <si>
    <t>Замок дополнительный ASS BV1300-2TV--XP6-24S-500K-OR31-274-1</t>
  </si>
  <si>
    <t>5700959</t>
  </si>
  <si>
    <t>28,1100</t>
  </si>
  <si>
    <t>Замок с фал.защёлкой для штульп. двери AS 2750 SL 35/92/8/24/U1 (2170) 3 защелки, крюкообразные запоры (ключ)</t>
  </si>
  <si>
    <t>3492893</t>
  </si>
  <si>
    <t>Замок с электромотором E610 3592P8 1900-2200</t>
  </si>
  <si>
    <t>54</t>
  </si>
  <si>
    <t>636933</t>
  </si>
  <si>
    <t>571,8300</t>
  </si>
  <si>
    <t>565,4289</t>
  </si>
  <si>
    <t>68,9861</t>
  </si>
  <si>
    <t>68,9799</t>
  </si>
  <si>
    <t>805,0294</t>
  </si>
  <si>
    <t>40,9600</t>
  </si>
  <si>
    <t>28,6926</t>
  </si>
  <si>
    <t>44,41</t>
  </si>
  <si>
    <t>43,5661</t>
  </si>
  <si>
    <t>Запорный кронштейн VB 5/6</t>
  </si>
  <si>
    <t>728913</t>
  </si>
  <si>
    <t>2,4317</t>
  </si>
  <si>
    <t>33,4119</t>
  </si>
  <si>
    <t>1,8404</t>
  </si>
  <si>
    <t>1,0100</t>
  </si>
  <si>
    <t>28,3624</t>
  </si>
  <si>
    <t>1,09</t>
  </si>
  <si>
    <t>1,0743</t>
  </si>
  <si>
    <t>33,9511</t>
  </si>
  <si>
    <t>1,0294</t>
  </si>
  <si>
    <t>Защёлка роликовая съёмная KFV дорнмасс 35мм для замков BS</t>
  </si>
  <si>
    <t>5701612</t>
  </si>
  <si>
    <t>13,3200</t>
  </si>
  <si>
    <t>Защёлка роликовая съёмная KFV дорнмасс 45мм для замков BS</t>
  </si>
  <si>
    <t>5701614</t>
  </si>
  <si>
    <t>1,5224</t>
  </si>
  <si>
    <t>34,5649</t>
  </si>
  <si>
    <t>1,4499</t>
  </si>
  <si>
    <t>32,4278</t>
  </si>
  <si>
    <t>4,78</t>
  </si>
  <si>
    <t>4,4810</t>
  </si>
  <si>
    <t>840184</t>
  </si>
  <si>
    <t>73,0456</t>
  </si>
  <si>
    <t>17,43</t>
  </si>
  <si>
    <t>24,5304</t>
  </si>
  <si>
    <t>840186</t>
  </si>
  <si>
    <t>51,4900</t>
  </si>
  <si>
    <t>28,7313</t>
  </si>
  <si>
    <t>55,85</t>
  </si>
  <si>
    <t>54,7661</t>
  </si>
  <si>
    <t>167,9201</t>
  </si>
  <si>
    <t>33,1553</t>
  </si>
  <si>
    <t>256,80</t>
  </si>
  <si>
    <t>240,5035</t>
  </si>
  <si>
    <t>109,1401</t>
  </si>
  <si>
    <t>27,1268</t>
  </si>
  <si>
    <t>116,20</t>
  </si>
  <si>
    <t>114,2560</t>
  </si>
  <si>
    <t>212,5500</t>
  </si>
  <si>
    <t>27,1798</t>
  </si>
  <si>
    <t>227,75</t>
  </si>
  <si>
    <t>223,3188</t>
  </si>
  <si>
    <t>37,6315</t>
  </si>
  <si>
    <t>3,51</t>
  </si>
  <si>
    <t>3,2949</t>
  </si>
  <si>
    <t>25,0300</t>
  </si>
  <si>
    <t>28,7167</t>
  </si>
  <si>
    <t>27,14</t>
  </si>
  <si>
    <t>26,6225</t>
  </si>
  <si>
    <t>34,7059</t>
  </si>
  <si>
    <t>27,07</t>
  </si>
  <si>
    <t>25,3735</t>
  </si>
  <si>
    <t>49,3700</t>
  </si>
  <si>
    <t>33,2045</t>
  </si>
  <si>
    <t>75,53</t>
  </si>
  <si>
    <t>71,5824</t>
  </si>
  <si>
    <t>72,3900</t>
  </si>
  <si>
    <t>32,7742</t>
  </si>
  <si>
    <t>110,39</t>
  </si>
  <si>
    <t>103,6805</t>
  </si>
  <si>
    <t>16,9700</t>
  </si>
  <si>
    <t>33,0289</t>
  </si>
  <si>
    <t>24,98</t>
  </si>
  <si>
    <t>23,4752</t>
  </si>
  <si>
    <t>9,1700</t>
  </si>
  <si>
    <t>27,0898</t>
  </si>
  <si>
    <t>9,82</t>
  </si>
  <si>
    <t>9,6346</t>
  </si>
  <si>
    <t>32,9555</t>
  </si>
  <si>
    <t>38,69</t>
  </si>
  <si>
    <t>36,2932</t>
  </si>
  <si>
    <t>37,6801</t>
  </si>
  <si>
    <t>15,34</t>
  </si>
  <si>
    <t>14,3964</t>
  </si>
  <si>
    <t>15,7500</t>
  </si>
  <si>
    <t>27,4701</t>
  </si>
  <si>
    <t>16,4883</t>
  </si>
  <si>
    <t>13,7900</t>
  </si>
  <si>
    <t>37,9312</t>
  </si>
  <si>
    <t>20,4667</t>
  </si>
  <si>
    <t>Комплект запорных элементов Roto TF V01 ALU540</t>
  </si>
  <si>
    <t>728976</t>
  </si>
  <si>
    <t>19,8025</t>
  </si>
  <si>
    <t>10,1200</t>
  </si>
  <si>
    <t>34,5652</t>
  </si>
  <si>
    <t>15,64</t>
  </si>
  <si>
    <t>14,6732</t>
  </si>
  <si>
    <t>2,1300</t>
  </si>
  <si>
    <t>156,4974</t>
  </si>
  <si>
    <t>6,27</t>
  </si>
  <si>
    <t>5,8780</t>
  </si>
  <si>
    <t>160,7732</t>
  </si>
  <si>
    <t>6,38</t>
  </si>
  <si>
    <t>109,9101</t>
  </si>
  <si>
    <t>9,33</t>
  </si>
  <si>
    <t>10,6797</t>
  </si>
  <si>
    <t>33,2643</t>
  </si>
  <si>
    <t>21,54</t>
  </si>
  <si>
    <t>20,2075</t>
  </si>
  <si>
    <t>6,5600</t>
  </si>
  <si>
    <t>33,2776</t>
  </si>
  <si>
    <t>9,98</t>
  </si>
  <si>
    <t>9,3617</t>
  </si>
  <si>
    <t>Комплект кабельный для электрозамка EZ 3м</t>
  </si>
  <si>
    <t>633292</t>
  </si>
  <si>
    <t>21,3600</t>
  </si>
  <si>
    <t>27,8880</t>
  </si>
  <si>
    <t>65,9833</t>
  </si>
  <si>
    <t>39,7055</t>
  </si>
  <si>
    <t>2,3700</t>
  </si>
  <si>
    <t>29,1877</t>
  </si>
  <si>
    <t>2,58</t>
  </si>
  <si>
    <t>2,5208</t>
  </si>
  <si>
    <t>17,7500</t>
  </si>
  <si>
    <t>28,2062</t>
  </si>
  <si>
    <t>18,8793</t>
  </si>
  <si>
    <t>14,2600</t>
  </si>
  <si>
    <t>34,5259</t>
  </si>
  <si>
    <t>20,10</t>
  </si>
  <si>
    <t>18,8648</t>
  </si>
  <si>
    <t>14,0400</t>
  </si>
  <si>
    <t>34,0339</t>
  </si>
  <si>
    <t>21,61</t>
  </si>
  <si>
    <t>20,3568</t>
  </si>
  <si>
    <t>28,1745</t>
  </si>
  <si>
    <t>19,87</t>
  </si>
  <si>
    <t>19,5707</t>
  </si>
  <si>
    <t>148,2504</t>
  </si>
  <si>
    <t>1,46</t>
  </si>
  <si>
    <t>0,9000</t>
  </si>
  <si>
    <t>30,2566</t>
  </si>
  <si>
    <t>0,9573</t>
  </si>
  <si>
    <t>99,5571</t>
  </si>
  <si>
    <t>1,53</t>
  </si>
  <si>
    <t>1,8422</t>
  </si>
  <si>
    <t>6,4400</t>
  </si>
  <si>
    <t>28,7095</t>
  </si>
  <si>
    <t>6,98</t>
  </si>
  <si>
    <t>6,8497</t>
  </si>
  <si>
    <t>34,6723</t>
  </si>
  <si>
    <t>6,4811</t>
  </si>
  <si>
    <t>9,3700</t>
  </si>
  <si>
    <t>37,7506</t>
  </si>
  <si>
    <t>13,53</t>
  </si>
  <si>
    <t>12,6885</t>
  </si>
  <si>
    <t>27,3351</t>
  </si>
  <si>
    <t>17,89</t>
  </si>
  <si>
    <t>17,5251</t>
  </si>
  <si>
    <t>1,7500</t>
  </si>
  <si>
    <t>28,4642</t>
  </si>
  <si>
    <t>1,89</t>
  </si>
  <si>
    <t>1,8613</t>
  </si>
  <si>
    <t>13,8700</t>
  </si>
  <si>
    <t>34,2178</t>
  </si>
  <si>
    <t>21,38</t>
  </si>
  <si>
    <t>20,1103</t>
  </si>
  <si>
    <t>14,5900</t>
  </si>
  <si>
    <t>34,5980</t>
  </si>
  <si>
    <t>22,55</t>
  </si>
  <si>
    <t>21,1543</t>
  </si>
  <si>
    <t>18,1700</t>
  </si>
  <si>
    <t>28,2031</t>
  </si>
  <si>
    <t>19,63</t>
  </si>
  <si>
    <t>19,3261</t>
  </si>
  <si>
    <t>97,8100</t>
  </si>
  <si>
    <t>27,4729</t>
  </si>
  <si>
    <t>138,71</t>
  </si>
  <si>
    <t>136,0170</t>
  </si>
  <si>
    <t>27,4599</t>
  </si>
  <si>
    <t>116,79</t>
  </si>
  <si>
    <t>114,5386</t>
  </si>
  <si>
    <t>87,5500</t>
  </si>
  <si>
    <t>33,2745</t>
  </si>
  <si>
    <t>133,21</t>
  </si>
  <si>
    <t>124,9411</t>
  </si>
  <si>
    <t>27,4515</t>
  </si>
  <si>
    <t>94,15</t>
  </si>
  <si>
    <t>92,3344</t>
  </si>
  <si>
    <t>92,6999</t>
  </si>
  <si>
    <t>27,4611</t>
  </si>
  <si>
    <t>98,96</t>
  </si>
  <si>
    <t>97,0452</t>
  </si>
  <si>
    <t>73,6800</t>
  </si>
  <si>
    <t>33,2629</t>
  </si>
  <si>
    <t>112,10</t>
  </si>
  <si>
    <t>105,1475</t>
  </si>
  <si>
    <t>111,7300</t>
  </si>
  <si>
    <t>27,4583</t>
  </si>
  <si>
    <t>119,27</t>
  </si>
  <si>
    <t>116,9673</t>
  </si>
  <si>
    <t>105,3201</t>
  </si>
  <si>
    <t>32,9948</t>
  </si>
  <si>
    <t>118,01</t>
  </si>
  <si>
    <t>112,4621</t>
  </si>
  <si>
    <t>83,0200</t>
  </si>
  <si>
    <t>32,4061</t>
  </si>
  <si>
    <t>125,50</t>
  </si>
  <si>
    <t>118,4765</t>
  </si>
  <si>
    <t>71,8200</t>
  </si>
  <si>
    <t>33,2564</t>
  </si>
  <si>
    <t>109,26</t>
  </si>
  <si>
    <t>102,4931</t>
  </si>
  <si>
    <t>82,2100</t>
  </si>
  <si>
    <t>33,2649</t>
  </si>
  <si>
    <t>125,08</t>
  </si>
  <si>
    <t>117,3205</t>
  </si>
  <si>
    <t>118,2099</t>
  </si>
  <si>
    <t>27,4669</t>
  </si>
  <si>
    <t>126,19</t>
  </si>
  <si>
    <t>123,7510</t>
  </si>
  <si>
    <t>110,3001</t>
  </si>
  <si>
    <t>27,4628</t>
  </si>
  <si>
    <t>117,75</t>
  </si>
  <si>
    <t>115,4704</t>
  </si>
  <si>
    <t>126,8699</t>
  </si>
  <si>
    <t>27,4603</t>
  </si>
  <si>
    <t>135,43</t>
  </si>
  <si>
    <t>132,8169</t>
  </si>
  <si>
    <t>135,5400</t>
  </si>
  <si>
    <t>27,4553</t>
  </si>
  <si>
    <t>144,68</t>
  </si>
  <si>
    <t>141,8934</t>
  </si>
  <si>
    <t>59,0400</t>
  </si>
  <si>
    <t>33,2600</t>
  </si>
  <si>
    <t>89,82</t>
  </si>
  <si>
    <t>84,2550</t>
  </si>
  <si>
    <t>95,2201</t>
  </si>
  <si>
    <t>27,4535</t>
  </si>
  <si>
    <t>101,64</t>
  </si>
  <si>
    <t>99,6835</t>
  </si>
  <si>
    <t>94,9500</t>
  </si>
  <si>
    <t>27,4654</t>
  </si>
  <si>
    <t>101,36</t>
  </si>
  <si>
    <t>99,4008</t>
  </si>
  <si>
    <t>70,1901</t>
  </si>
  <si>
    <t>33,2765</t>
  </si>
  <si>
    <t>106,80</t>
  </si>
  <si>
    <t>100,1671</t>
  </si>
  <si>
    <t>87,9900</t>
  </si>
  <si>
    <t>27,4719</t>
  </si>
  <si>
    <t>93,94</t>
  </si>
  <si>
    <t>92,1145</t>
  </si>
  <si>
    <t>141,9100</t>
  </si>
  <si>
    <t>33,3207</t>
  </si>
  <si>
    <t>217,29</t>
  </si>
  <si>
    <t>203,2505</t>
  </si>
  <si>
    <t>146,0600</t>
  </si>
  <si>
    <t>26,5310</t>
  </si>
  <si>
    <t>155,71</t>
  </si>
  <si>
    <t>153,4601</t>
  </si>
  <si>
    <t>Крепление рамной части перехода для многозапорного замка</t>
  </si>
  <si>
    <t>619589</t>
  </si>
  <si>
    <t>10,1571</t>
  </si>
  <si>
    <t>63,5971</t>
  </si>
  <si>
    <t>14,4612</t>
  </si>
  <si>
    <t>0,7400</t>
  </si>
  <si>
    <t>214,4597</t>
  </si>
  <si>
    <t>2,6968</t>
  </si>
  <si>
    <t>8,3600</t>
  </si>
  <si>
    <t>154,2256</t>
  </si>
  <si>
    <t>17,91</t>
  </si>
  <si>
    <t>17,1537</t>
  </si>
  <si>
    <t>813631</t>
  </si>
  <si>
    <t>10,2600</t>
  </si>
  <si>
    <t>155,4051</t>
  </si>
  <si>
    <t>22,08</t>
  </si>
  <si>
    <t>21,0522</t>
  </si>
  <si>
    <t>28,5462</t>
  </si>
  <si>
    <t>4,3821</t>
  </si>
  <si>
    <t>16,7300</t>
  </si>
  <si>
    <t>33,2947</t>
  </si>
  <si>
    <t>25,46</t>
  </si>
  <si>
    <t>23,8751</t>
  </si>
  <si>
    <t>27,4585</t>
  </si>
  <si>
    <t>75,58</t>
  </si>
  <si>
    <t>74,1188</t>
  </si>
  <si>
    <t>50,8800</t>
  </si>
  <si>
    <t>27,4840</t>
  </si>
  <si>
    <t>54,32</t>
  </si>
  <si>
    <t>53,2650</t>
  </si>
  <si>
    <t>18,4800</t>
  </si>
  <si>
    <t>40,3070</t>
  </si>
  <si>
    <t>20,2591</t>
  </si>
  <si>
    <t>19,1200</t>
  </si>
  <si>
    <t>33,0819</t>
  </si>
  <si>
    <t>29,05</t>
  </si>
  <si>
    <t>27,2858</t>
  </si>
  <si>
    <t>MMZV0050-100020</t>
  </si>
  <si>
    <t>НАБОР ПЕРИМ.ОБВЯЗКИ ALU-PS VAR.SET TS B1/10</t>
  </si>
  <si>
    <t>20,1300</t>
  </si>
  <si>
    <t>19,9100</t>
  </si>
  <si>
    <t>27,5267</t>
  </si>
  <si>
    <t>20,8433</t>
  </si>
  <si>
    <t>13,3500</t>
  </si>
  <si>
    <t>33,2686</t>
  </si>
  <si>
    <t>20,31</t>
  </si>
  <si>
    <t>19,0516</t>
  </si>
  <si>
    <t>20,0700</t>
  </si>
  <si>
    <t>33,3246</t>
  </si>
  <si>
    <t>30,55</t>
  </si>
  <si>
    <t>28,6416</t>
  </si>
  <si>
    <t>33,3291</t>
  </si>
  <si>
    <t>25,83</t>
  </si>
  <si>
    <t>24,2176</t>
  </si>
  <si>
    <t>247,8901</t>
  </si>
  <si>
    <t>27,4569</t>
  </si>
  <si>
    <t>264,61</t>
  </si>
  <si>
    <t>259,5099</t>
  </si>
  <si>
    <t>799901</t>
  </si>
  <si>
    <t>274,7902</t>
  </si>
  <si>
    <t>33,2683</t>
  </si>
  <si>
    <t>418,09</t>
  </si>
  <si>
    <t>392,1485</t>
  </si>
  <si>
    <t>173,3000</t>
  </si>
  <si>
    <t>33,2668</t>
  </si>
  <si>
    <t>263,67</t>
  </si>
  <si>
    <t>247,3135</t>
  </si>
  <si>
    <t>33,2831</t>
  </si>
  <si>
    <t>418,13</t>
  </si>
  <si>
    <t>27,4446</t>
  </si>
  <si>
    <t>43,3008</t>
  </si>
  <si>
    <t>0,1740</t>
  </si>
  <si>
    <t>213,1157</t>
  </si>
  <si>
    <t>1,12</t>
  </si>
  <si>
    <t>1,1304</t>
  </si>
  <si>
    <t>35,5662</t>
  </si>
  <si>
    <t>0,78</t>
  </si>
  <si>
    <t>0,7250</t>
  </si>
  <si>
    <t>Ножницы 600 TF ALU540-10</t>
  </si>
  <si>
    <t>728970</t>
  </si>
  <si>
    <t>11,2277</t>
  </si>
  <si>
    <t>34,4880</t>
  </si>
  <si>
    <t>8,87</t>
  </si>
  <si>
    <t>8,3225</t>
  </si>
  <si>
    <t>875759</t>
  </si>
  <si>
    <t>6,7400</t>
  </si>
  <si>
    <t>34,9066</t>
  </si>
  <si>
    <t>9,53</t>
  </si>
  <si>
    <t>8,9165</t>
  </si>
  <si>
    <t>18,0200</t>
  </si>
  <si>
    <t>33,0646</t>
  </si>
  <si>
    <t>27,54</t>
  </si>
  <si>
    <t>25,8091</t>
  </si>
  <si>
    <t>Ножницы на раме 601-800/350, (12/18-9) левые, ROTO NT</t>
  </si>
  <si>
    <t>1,4100</t>
  </si>
  <si>
    <t>34,1786</t>
  </si>
  <si>
    <t>2,17</t>
  </si>
  <si>
    <t>2,0444</t>
  </si>
  <si>
    <t>Ножницы на раме 601-800/350, (12/18-9) правые, ROTO NT</t>
  </si>
  <si>
    <t>237,2466</t>
  </si>
  <si>
    <t>5,1385</t>
  </si>
  <si>
    <t>641322</t>
  </si>
  <si>
    <t>27,3900</t>
  </si>
  <si>
    <t>37,4104</t>
  </si>
  <si>
    <t>43,23</t>
  </si>
  <si>
    <t>40,6513</t>
  </si>
  <si>
    <t>4,8000</t>
  </si>
  <si>
    <t>37,0064</t>
  </si>
  <si>
    <t>7,55</t>
  </si>
  <si>
    <t>4,9000</t>
  </si>
  <si>
    <t>38,3399</t>
  </si>
  <si>
    <t>7,79</t>
  </si>
  <si>
    <t>7,2724</t>
  </si>
  <si>
    <t>31,7488</t>
  </si>
  <si>
    <t>16,94</t>
  </si>
  <si>
    <t>16,6174</t>
  </si>
  <si>
    <t>8,0300</t>
  </si>
  <si>
    <t>37,5861</t>
  </si>
  <si>
    <t>12,69</t>
  </si>
  <si>
    <t>11,9179</t>
  </si>
  <si>
    <t>6,7100</t>
  </si>
  <si>
    <t>37,6635</t>
  </si>
  <si>
    <t>10,61</t>
  </si>
  <si>
    <t>9,9588</t>
  </si>
  <si>
    <t>28,7239</t>
  </si>
  <si>
    <t>10,41</t>
  </si>
  <si>
    <t>10,2108</t>
  </si>
  <si>
    <t>258037</t>
  </si>
  <si>
    <t>1,4600</t>
  </si>
  <si>
    <t>215,8473</t>
  </si>
  <si>
    <t>4,02</t>
  </si>
  <si>
    <t>4,0391</t>
  </si>
  <si>
    <t>37,6215</t>
  </si>
  <si>
    <t>10,18</t>
  </si>
  <si>
    <t>9,5580</t>
  </si>
  <si>
    <t>37,6187</t>
  </si>
  <si>
    <t>8,82</t>
  </si>
  <si>
    <t>8,2817</t>
  </si>
  <si>
    <t>5,6500</t>
  </si>
  <si>
    <t>37,7044</t>
  </si>
  <si>
    <t>8,3855</t>
  </si>
  <si>
    <t>21,9300</t>
  </si>
  <si>
    <t>29,2399</t>
  </si>
  <si>
    <t>23,88</t>
  </si>
  <si>
    <t>23,4171</t>
  </si>
  <si>
    <t>21,1300</t>
  </si>
  <si>
    <t>29,2376</t>
  </si>
  <si>
    <t>23,01</t>
  </si>
  <si>
    <t>22,5629</t>
  </si>
  <si>
    <t>21,3900</t>
  </si>
  <si>
    <t>29,2143</t>
  </si>
  <si>
    <t>23,29</t>
  </si>
  <si>
    <t>22,8405</t>
  </si>
  <si>
    <t>28,6706</t>
  </si>
  <si>
    <t>9,21</t>
  </si>
  <si>
    <t>9,0408</t>
  </si>
  <si>
    <t>7,8700</t>
  </si>
  <si>
    <t>28,8060</t>
  </si>
  <si>
    <t>8,3707</t>
  </si>
  <si>
    <t>91,1400</t>
  </si>
  <si>
    <t>29,2175</t>
  </si>
  <si>
    <t>99,22</t>
  </si>
  <si>
    <t>97,3204</t>
  </si>
  <si>
    <t>91,6800</t>
  </si>
  <si>
    <t>29,2236</t>
  </si>
  <si>
    <t>99,82</t>
  </si>
  <si>
    <t>97,8971</t>
  </si>
  <si>
    <t>29,2386</t>
  </si>
  <si>
    <t>99,83</t>
  </si>
  <si>
    <t>90,3300</t>
  </si>
  <si>
    <t>29,2159</t>
  </si>
  <si>
    <t>98,34</t>
  </si>
  <si>
    <t>96,4555</t>
  </si>
  <si>
    <t>90,6000</t>
  </si>
  <si>
    <t>29,2266</t>
  </si>
  <si>
    <t>98,64</t>
  </si>
  <si>
    <t>96,7438</t>
  </si>
  <si>
    <t>147,0592</t>
  </si>
  <si>
    <t>15,86</t>
  </si>
  <si>
    <t>15,4258</t>
  </si>
  <si>
    <t>8,0200</t>
  </si>
  <si>
    <t>28,8047</t>
  </si>
  <si>
    <t>8,70</t>
  </si>
  <si>
    <t>8,5303</t>
  </si>
  <si>
    <t>6,1200</t>
  </si>
  <si>
    <t>125,3574</t>
  </si>
  <si>
    <t>11,62</t>
  </si>
  <si>
    <t>6,5094</t>
  </si>
  <si>
    <t>5,6300</t>
  </si>
  <si>
    <t>120,4740</t>
  </si>
  <si>
    <t>5,9882</t>
  </si>
  <si>
    <t>99,8430</t>
  </si>
  <si>
    <t>12,83</t>
  </si>
  <si>
    <t>9,1100</t>
  </si>
  <si>
    <t>28,6838</t>
  </si>
  <si>
    <t>9,6896</t>
  </si>
  <si>
    <t>28,1082</t>
  </si>
  <si>
    <t>7,89</t>
  </si>
  <si>
    <t>5,4200</t>
  </si>
  <si>
    <t>28,7577</t>
  </si>
  <si>
    <t>5,88</t>
  </si>
  <si>
    <t>5,7648</t>
  </si>
  <si>
    <t>73,4700</t>
  </si>
  <si>
    <t>34,5162</t>
  </si>
  <si>
    <t>26,2369</t>
  </si>
  <si>
    <t>45,66</t>
  </si>
  <si>
    <t>45,6621</t>
  </si>
  <si>
    <t>Ножничная направляющая Roto TF Designo Alu 735</t>
  </si>
  <si>
    <t>740839</t>
  </si>
  <si>
    <t>17,0616</t>
  </si>
  <si>
    <t>37,7445</t>
  </si>
  <si>
    <t>13,87</t>
  </si>
  <si>
    <t>13,0161</t>
  </si>
  <si>
    <t>0,4300</t>
  </si>
  <si>
    <t>36,4753</t>
  </si>
  <si>
    <t>0,6382</t>
  </si>
  <si>
    <t>623852.N</t>
  </si>
  <si>
    <t>Ограничитель открывания (комплект), при ширине створки от 1200 мм. Roto T540</t>
  </si>
  <si>
    <t>1,5800</t>
  </si>
  <si>
    <t>38,5625</t>
  </si>
  <si>
    <t>1,3654</t>
  </si>
  <si>
    <t>3,4400</t>
  </si>
  <si>
    <t>34,7036</t>
  </si>
  <si>
    <t>4,9877</t>
  </si>
  <si>
    <t>0,4700</t>
  </si>
  <si>
    <t>34,2569</t>
  </si>
  <si>
    <t>0,72</t>
  </si>
  <si>
    <t>0,6707</t>
  </si>
  <si>
    <t>2,1000</t>
  </si>
  <si>
    <t>27,5167</t>
  </si>
  <si>
    <t>2,24</t>
  </si>
  <si>
    <t>2,1984</t>
  </si>
  <si>
    <t>35,2795</t>
  </si>
  <si>
    <t>28,1861</t>
  </si>
  <si>
    <t>0,92</t>
  </si>
  <si>
    <t>0,9041</t>
  </si>
  <si>
    <t>1,2300</t>
  </si>
  <si>
    <t>4,4825</t>
  </si>
  <si>
    <t>35,7552</t>
  </si>
  <si>
    <t>1,56</t>
  </si>
  <si>
    <t>1,4480</t>
  </si>
  <si>
    <t>1,9400</t>
  </si>
  <si>
    <t>2,8239</t>
  </si>
  <si>
    <t>0,3100</t>
  </si>
  <si>
    <t>33,8051</t>
  </si>
  <si>
    <t>0,4495</t>
  </si>
  <si>
    <t>0,2400</t>
  </si>
  <si>
    <t>39,1287</t>
  </si>
  <si>
    <t>0,3562</t>
  </si>
  <si>
    <t>37,8917</t>
  </si>
  <si>
    <t>1,96</t>
  </si>
  <si>
    <t>36,0676</t>
  </si>
  <si>
    <t>0,45</t>
  </si>
  <si>
    <t>0,4205</t>
  </si>
  <si>
    <t>33,5636</t>
  </si>
  <si>
    <t>0,3710</t>
  </si>
  <si>
    <t>219,8516</t>
  </si>
  <si>
    <t>1,14</t>
  </si>
  <si>
    <t>1,1297</t>
  </si>
  <si>
    <t>260524</t>
  </si>
  <si>
    <t>141,5177</t>
  </si>
  <si>
    <t>4,2900</t>
  </si>
  <si>
    <t>28,5956</t>
  </si>
  <si>
    <t>4,5630</t>
  </si>
  <si>
    <t>15,0200</t>
  </si>
  <si>
    <t>32,6982</t>
  </si>
  <si>
    <t>22,89</t>
  </si>
  <si>
    <t>21,5124</t>
  </si>
  <si>
    <t>2,0200</t>
  </si>
  <si>
    <t>160,4479</t>
  </si>
  <si>
    <t>6,04</t>
  </si>
  <si>
    <t>5,5744</t>
  </si>
  <si>
    <t>MMBS0420-100020</t>
  </si>
  <si>
    <t>34,5795</t>
  </si>
  <si>
    <t>19,60</t>
  </si>
  <si>
    <t>18,3885</t>
  </si>
  <si>
    <t>13,4100</t>
  </si>
  <si>
    <t>34,5970</t>
  </si>
  <si>
    <t>20,73</t>
  </si>
  <si>
    <t>19,4434</t>
  </si>
  <si>
    <t>33,9281</t>
  </si>
  <si>
    <t>20,1538</t>
  </si>
  <si>
    <t>13,4000</t>
  </si>
  <si>
    <t>26,2498</t>
  </si>
  <si>
    <t>19,43</t>
  </si>
  <si>
    <t>19,4289</t>
  </si>
  <si>
    <t>12,9500</t>
  </si>
  <si>
    <t>34,4340</t>
  </si>
  <si>
    <t>18,24</t>
  </si>
  <si>
    <t>17,1318</t>
  </si>
  <si>
    <t>34,3303</t>
  </si>
  <si>
    <t>17,1450</t>
  </si>
  <si>
    <t>7,9100</t>
  </si>
  <si>
    <t>28,3287</t>
  </si>
  <si>
    <t>8,55</t>
  </si>
  <si>
    <t>8,4133</t>
  </si>
  <si>
    <t>28,3045</t>
  </si>
  <si>
    <t>8,99</t>
  </si>
  <si>
    <t>8,8494</t>
  </si>
  <si>
    <t>5,5000</t>
  </si>
  <si>
    <t>160,2931</t>
  </si>
  <si>
    <t>16,44</t>
  </si>
  <si>
    <t>15,1778</t>
  </si>
  <si>
    <t>28,1658</t>
  </si>
  <si>
    <t>18,0497</t>
  </si>
  <si>
    <t>17,5600</t>
  </si>
  <si>
    <t>28,1793</t>
  </si>
  <si>
    <t>18,96</t>
  </si>
  <si>
    <t>18,6773</t>
  </si>
  <si>
    <t>Петли поворотно-откидные, черные Roto T540</t>
  </si>
  <si>
    <t>728789</t>
  </si>
  <si>
    <t>26,2332</t>
  </si>
  <si>
    <t>34,6221</t>
  </si>
  <si>
    <t>20,72</t>
  </si>
  <si>
    <t>28,3929</t>
  </si>
  <si>
    <t>6,89</t>
  </si>
  <si>
    <t>6,7753</t>
  </si>
  <si>
    <t>28,0373</t>
  </si>
  <si>
    <t>7,1263</t>
  </si>
  <si>
    <t>26,2374</t>
  </si>
  <si>
    <t>5,92</t>
  </si>
  <si>
    <t>34,0100</t>
  </si>
  <si>
    <t>16,7481</t>
  </si>
  <si>
    <t>34,6897</t>
  </si>
  <si>
    <t>7,52</t>
  </si>
  <si>
    <t>7,0466</t>
  </si>
  <si>
    <t>9,8300</t>
  </si>
  <si>
    <t>85,2626</t>
  </si>
  <si>
    <t>20,92</t>
  </si>
  <si>
    <t>27,4953</t>
  </si>
  <si>
    <t>Петля на раме ALU DESIGNIO 180кг нижняя правая</t>
  </si>
  <si>
    <t>641329</t>
  </si>
  <si>
    <t>21,2100</t>
  </si>
  <si>
    <t>37,3791</t>
  </si>
  <si>
    <t>33,47</t>
  </si>
  <si>
    <t>31,4792</t>
  </si>
  <si>
    <t>Петля на раме ALU DESIGNIO нижняя левая</t>
  </si>
  <si>
    <t>4,4800</t>
  </si>
  <si>
    <t>37,3708</t>
  </si>
  <si>
    <t>6,45</t>
  </si>
  <si>
    <t>6,0667</t>
  </si>
  <si>
    <t>Петля на раме ALU DESIGNIO нижняя правая</t>
  </si>
  <si>
    <t>37,4305</t>
  </si>
  <si>
    <t>6,44</t>
  </si>
  <si>
    <t>6,0531</t>
  </si>
  <si>
    <t>Петля на раме ALU DESIGNO 180кг нижняя левая</t>
  </si>
  <si>
    <t>Петля на раме ALU DESIGNO верхняя левая</t>
  </si>
  <si>
    <t>37,6680</t>
  </si>
  <si>
    <t>10,63</t>
  </si>
  <si>
    <t>9,9802</t>
  </si>
  <si>
    <t>Петля на раме ALU DESIGNO верхняя правая</t>
  </si>
  <si>
    <t>7,3800</t>
  </si>
  <si>
    <t>37,6314</t>
  </si>
  <si>
    <t>9,9938</t>
  </si>
  <si>
    <t>Петля на раме ALU DESIGNO нижняя левая</t>
  </si>
  <si>
    <t>37,2198</t>
  </si>
  <si>
    <t>7,3318</t>
  </si>
  <si>
    <t>Петля на раме ALU DESIGNO нижняя правая</t>
  </si>
  <si>
    <t>Петля на раме ROTO Patio Fold ALU 7mm S25 R04.4 черная</t>
  </si>
  <si>
    <t>28,9700</t>
  </si>
  <si>
    <t>23,3033</t>
  </si>
  <si>
    <t>30,10</t>
  </si>
  <si>
    <t>31,7590</t>
  </si>
  <si>
    <t>Петля на створке ALU DESIGNO 180кг нижняя левая</t>
  </si>
  <si>
    <t>641334</t>
  </si>
  <si>
    <t>37,4439</t>
  </si>
  <si>
    <t>16,73</t>
  </si>
  <si>
    <t>15,7322</t>
  </si>
  <si>
    <t>Петля на створке ALU DESIGNO 180кг нижняя правая</t>
  </si>
  <si>
    <t>641297</t>
  </si>
  <si>
    <t>Петля на створке ALU DESIGNO нижняя правая</t>
  </si>
  <si>
    <t>37,6060</t>
  </si>
  <si>
    <t>8,38</t>
  </si>
  <si>
    <t>7,8677</t>
  </si>
  <si>
    <t>Петля на створке ROTO ALU DESIGNO нижняя  ЛЕВАЯ</t>
  </si>
  <si>
    <t>3,4700</t>
  </si>
  <si>
    <t>37,6189</t>
  </si>
  <si>
    <t>5,48</t>
  </si>
  <si>
    <t>5,1501</t>
  </si>
  <si>
    <t>Петля на створке ROTO ALU DESIGNO нижняя  ПРАВАЯ</t>
  </si>
  <si>
    <t>Петля на створке ROTO NT ALU DESIGNO нижняя  ЛЕВАЯ</t>
  </si>
  <si>
    <t>616614</t>
  </si>
  <si>
    <t>2,2700</t>
  </si>
  <si>
    <t>33,7101</t>
  </si>
  <si>
    <t>3,49</t>
  </si>
  <si>
    <t>3,3691</t>
  </si>
  <si>
    <t>Петля на створке ROTO NT ALU DESIGNO нижняя  ПРАВАЯ</t>
  </si>
  <si>
    <t>37,2772</t>
  </si>
  <si>
    <t>3,58</t>
  </si>
  <si>
    <t>Петля на створке ROTO NT нижняя 12/18/13 Алю прав</t>
  </si>
  <si>
    <t>1,8700</t>
  </si>
  <si>
    <t>123,2594</t>
  </si>
  <si>
    <t>7,2401</t>
  </si>
  <si>
    <t>Петля на створке ROTO NT нижняя 12/18/9 Алю левая</t>
  </si>
  <si>
    <t>137,1908</t>
  </si>
  <si>
    <t>6,8149</t>
  </si>
  <si>
    <t>Петля на створке ROTO NT нижняя 12/20-9 Алю левая</t>
  </si>
  <si>
    <t>2,7700</t>
  </si>
  <si>
    <t>330,1448</t>
  </si>
  <si>
    <t>10,39</t>
  </si>
  <si>
    <t>8,3988</t>
  </si>
  <si>
    <t>Петля на створке ROTO Patio Fold 30/25 мм (комплект из 3 шт.), тем. коричневая (R04.4)</t>
  </si>
  <si>
    <t>27,9526</t>
  </si>
  <si>
    <t>32,54</t>
  </si>
  <si>
    <t>33,0865</t>
  </si>
  <si>
    <t>Петля на створке поворотная Roto Designio AL</t>
  </si>
  <si>
    <t>4,7500</t>
  </si>
  <si>
    <t>37,4999</t>
  </si>
  <si>
    <t>6,4323</t>
  </si>
  <si>
    <t>Петля нижняя Roto T300 черная</t>
  </si>
  <si>
    <t>486498</t>
  </si>
  <si>
    <t>16,6404</t>
  </si>
  <si>
    <t>Петля поворотная EU неокрашенная (3 части)</t>
  </si>
  <si>
    <t>34,6000</t>
  </si>
  <si>
    <t>3,2913</t>
  </si>
  <si>
    <t>Петля поворотная EU правая коричневая 242675</t>
  </si>
  <si>
    <t>2,3400</t>
  </si>
  <si>
    <t>34,5812</t>
  </si>
  <si>
    <t>3,30</t>
  </si>
  <si>
    <t>3,0956</t>
  </si>
  <si>
    <t>Петля поворотная Siegenia неокраш.</t>
  </si>
  <si>
    <t>1,95</t>
  </si>
  <si>
    <t>Петля поворотная Siegenia серебро</t>
  </si>
  <si>
    <t>Петля поворотная для арки/трапеции Siegenia LM-RB/SF</t>
  </si>
  <si>
    <t>Петля средняя Siegenia ALU D300 серебро</t>
  </si>
  <si>
    <t>Петля фрамужная Roto AL белая</t>
  </si>
  <si>
    <t>34,3311</t>
  </si>
  <si>
    <t>3,67</t>
  </si>
  <si>
    <t>3,4508</t>
  </si>
  <si>
    <t>Петля фрамужная Roto AL клемма №2 неокрашенная</t>
  </si>
  <si>
    <t>16,9800</t>
  </si>
  <si>
    <t>28,1721</t>
  </si>
  <si>
    <t>18,34</t>
  </si>
  <si>
    <t>18,0604</t>
  </si>
  <si>
    <t>Петля фрамужная Roto AL неокрашенная</t>
  </si>
  <si>
    <t>Петля фрамужная Roto AL серебро</t>
  </si>
  <si>
    <t>34,8971</t>
  </si>
  <si>
    <t>3,3928</t>
  </si>
  <si>
    <t>34,4655</t>
  </si>
  <si>
    <t>Петля фрамужная Siegenia LM4200 коричневая.</t>
  </si>
  <si>
    <t>Петля фрамужная Siegenia LM4200 неокраш.</t>
  </si>
  <si>
    <t>Петля фрамужная Siegenia LM4200 серебр.</t>
  </si>
  <si>
    <t>Планка ответная KFV для доп. замка под штырь USB 125-06-24/31 6х24мм</t>
  </si>
  <si>
    <t>3105262</t>
  </si>
  <si>
    <t>141,3578</t>
  </si>
  <si>
    <t>0,81</t>
  </si>
  <si>
    <t>0,8098</t>
  </si>
  <si>
    <t>Планка ответная доп. замка со штырем 2325-06-24/31</t>
  </si>
  <si>
    <t>3110491</t>
  </si>
  <si>
    <t>Планка ответная-рейка для многозап. замка U24 левая</t>
  </si>
  <si>
    <t>860918</t>
  </si>
  <si>
    <t>191,6066</t>
  </si>
  <si>
    <t>53,8200</t>
  </si>
  <si>
    <t>196,1370</t>
  </si>
  <si>
    <t>Планка ответная-рейка для многозап. замка U24 правая</t>
  </si>
  <si>
    <t>860919</t>
  </si>
  <si>
    <t>185,8272</t>
  </si>
  <si>
    <t>78,4934</t>
  </si>
  <si>
    <t>217,5436</t>
  </si>
  <si>
    <t>210,00</t>
  </si>
  <si>
    <t>209,8430</t>
  </si>
  <si>
    <t>17,2200</t>
  </si>
  <si>
    <t>25,7339</t>
  </si>
  <si>
    <t>219,0752</t>
  </si>
  <si>
    <t>1,2364</t>
  </si>
  <si>
    <t>0,19</t>
  </si>
  <si>
    <t>204,0297</t>
  </si>
  <si>
    <t>0,8125</t>
  </si>
  <si>
    <t>31,9661</t>
  </si>
  <si>
    <t>0,35</t>
  </si>
  <si>
    <t>0,3335</t>
  </si>
  <si>
    <t>32,6872</t>
  </si>
  <si>
    <t>4,4222</t>
  </si>
  <si>
    <t>37,1718</t>
  </si>
  <si>
    <t>0,53</t>
  </si>
  <si>
    <t>0,5035</t>
  </si>
  <si>
    <t>35,2908</t>
  </si>
  <si>
    <t>5,35</t>
  </si>
  <si>
    <t>63,2800</t>
  </si>
  <si>
    <t>32,7029</t>
  </si>
  <si>
    <t>96,45</t>
  </si>
  <si>
    <t>90,6327</t>
  </si>
  <si>
    <t>2,7200</t>
  </si>
  <si>
    <t>26,1200</t>
  </si>
  <si>
    <t>154,1888</t>
  </si>
  <si>
    <t>55,94</t>
  </si>
  <si>
    <t>53,5950</t>
  </si>
  <si>
    <t>36,0907</t>
  </si>
  <si>
    <t>0,2156</t>
  </si>
  <si>
    <t>MHGA2010-525020</t>
  </si>
  <si>
    <t>MHSA2010-525020</t>
  </si>
  <si>
    <t>32,5124</t>
  </si>
  <si>
    <t>6,24</t>
  </si>
  <si>
    <t>5,8510</t>
  </si>
  <si>
    <t>5,8600</t>
  </si>
  <si>
    <t>6,25</t>
  </si>
  <si>
    <t>6,1347</t>
  </si>
  <si>
    <t>Ручка Roto Line 26 черный R06.2M-10306 с логотипом</t>
  </si>
  <si>
    <t>9,8700</t>
  </si>
  <si>
    <t>35,2063</t>
  </si>
  <si>
    <t>15,33</t>
  </si>
  <si>
    <t>14,3670</t>
  </si>
  <si>
    <t>12,0400</t>
  </si>
  <si>
    <t>35,1230</t>
  </si>
  <si>
    <t>18,69</t>
  </si>
  <si>
    <t>17,5257</t>
  </si>
  <si>
    <t>14,3900</t>
  </si>
  <si>
    <t>35,1328</t>
  </si>
  <si>
    <t>22,33</t>
  </si>
  <si>
    <t>20,9464</t>
  </si>
  <si>
    <t>8,7400</t>
  </si>
  <si>
    <t>35,2077</t>
  </si>
  <si>
    <t>13,57</t>
  </si>
  <si>
    <t>12,7222</t>
  </si>
  <si>
    <t>11,50</t>
  </si>
  <si>
    <t>10,8316</t>
  </si>
  <si>
    <t>26,7657</t>
  </si>
  <si>
    <t>7,92</t>
  </si>
  <si>
    <t>7,7678</t>
  </si>
  <si>
    <t>Ручка Roto Line с ключом, неокраш.</t>
  </si>
  <si>
    <t>12,5700</t>
  </si>
  <si>
    <t>32,4838</t>
  </si>
  <si>
    <t>19,13</t>
  </si>
  <si>
    <t>17,9384</t>
  </si>
  <si>
    <t>32,4856</t>
  </si>
  <si>
    <t>34,02</t>
  </si>
  <si>
    <t>31,9096</t>
  </si>
  <si>
    <t>32,4768</t>
  </si>
  <si>
    <t>33,69</t>
  </si>
  <si>
    <t>31,5956</t>
  </si>
  <si>
    <t>Ручка Roto T300 черный</t>
  </si>
  <si>
    <t>4,2500</t>
  </si>
  <si>
    <t>160,4341</t>
  </si>
  <si>
    <t>12,71</t>
  </si>
  <si>
    <t>11,7283</t>
  </si>
  <si>
    <t>6,0800</t>
  </si>
  <si>
    <t>28,6175</t>
  </si>
  <si>
    <t>6,59</t>
  </si>
  <si>
    <t>6,4668</t>
  </si>
  <si>
    <t>29,0837</t>
  </si>
  <si>
    <t>6,11</t>
  </si>
  <si>
    <t>5,9776</t>
  </si>
  <si>
    <t>8,6800</t>
  </si>
  <si>
    <t>3,8100</t>
  </si>
  <si>
    <t>159,9724</t>
  </si>
  <si>
    <t>11,38</t>
  </si>
  <si>
    <t>10,5141</t>
  </si>
  <si>
    <t>29,1300</t>
  </si>
  <si>
    <t>33,4719</t>
  </si>
  <si>
    <t>44,39</t>
  </si>
  <si>
    <t>41,5709</t>
  </si>
  <si>
    <t>Сканирующее устройство Roto по отпечатку пальца</t>
  </si>
  <si>
    <t>838622</t>
  </si>
  <si>
    <t>622,5000</t>
  </si>
  <si>
    <t>474,0960</t>
  </si>
  <si>
    <t>26,1090</t>
  </si>
  <si>
    <t>503,73</t>
  </si>
  <si>
    <t>506,2456</t>
  </si>
  <si>
    <t>MMMV0070-100030</t>
  </si>
  <si>
    <t>2,6600</t>
  </si>
  <si>
    <t>37,3069</t>
  </si>
  <si>
    <t>4,19</t>
  </si>
  <si>
    <t>3,9479</t>
  </si>
  <si>
    <t>0,5800</t>
  </si>
  <si>
    <t>34,3112</t>
  </si>
  <si>
    <t>0,8410</t>
  </si>
  <si>
    <t>12,8700</t>
  </si>
  <si>
    <t>32,8610</t>
  </si>
  <si>
    <t>18,3666</t>
  </si>
  <si>
    <t>38,1917</t>
  </si>
  <si>
    <t>1,8255</t>
  </si>
  <si>
    <t>MSBR0120-100050</t>
  </si>
  <si>
    <t>5,8900</t>
  </si>
  <si>
    <t>87,5597</t>
  </si>
  <si>
    <t>9,31</t>
  </si>
  <si>
    <t>11,9236</t>
  </si>
  <si>
    <t>7,4100</t>
  </si>
  <si>
    <t>11,0737</t>
  </si>
  <si>
    <t>34,4270</t>
  </si>
  <si>
    <t>6,2201</t>
  </si>
  <si>
    <t>85,0130</t>
  </si>
  <si>
    <t>0,64</t>
  </si>
  <si>
    <t>0,8300</t>
  </si>
  <si>
    <t>31,1968</t>
  </si>
  <si>
    <t>0,4361</t>
  </si>
  <si>
    <t>811102</t>
  </si>
  <si>
    <t>155,4395</t>
  </si>
  <si>
    <t>9,2950</t>
  </si>
  <si>
    <t>34,8962</t>
  </si>
  <si>
    <t>1,0439</t>
  </si>
  <si>
    <t>79,3600</t>
  </si>
  <si>
    <t>32,5869</t>
  </si>
  <si>
    <t>120,85</t>
  </si>
  <si>
    <t>113,6633</t>
  </si>
  <si>
    <t>6,0400</t>
  </si>
  <si>
    <t>28,7855</t>
  </si>
  <si>
    <t>0,6000</t>
  </si>
  <si>
    <t>28,6864</t>
  </si>
  <si>
    <t>12,8699</t>
  </si>
  <si>
    <t>3,2300</t>
  </si>
  <si>
    <t>28,5242</t>
  </si>
  <si>
    <t>3,50</t>
  </si>
  <si>
    <t>3,4355</t>
  </si>
  <si>
    <t>28,7527</t>
  </si>
  <si>
    <t>7,18</t>
  </si>
  <si>
    <t>7,0412</t>
  </si>
  <si>
    <t>10,1300</t>
  </si>
  <si>
    <t>147,3819</t>
  </si>
  <si>
    <t>21,11</t>
  </si>
  <si>
    <t>20,5070</t>
  </si>
  <si>
    <t>Норма упаковки2</t>
  </si>
  <si>
    <t>Поставщик3</t>
  </si>
  <si>
    <t>Товарные группы4</t>
  </si>
  <si>
    <t>В наличии5</t>
  </si>
  <si>
    <t>СА Компании6</t>
  </si>
  <si>
    <t>СА РЦ М7</t>
  </si>
  <si>
    <t>СА РЦ СПб8</t>
  </si>
  <si>
    <t>Запорная сторона VS LM-K VAR.SET TS B1/20</t>
  </si>
  <si>
    <t>999</t>
  </si>
  <si>
    <t>MMVS0330-100030</t>
  </si>
  <si>
    <t>103,0161</t>
  </si>
  <si>
    <t>85,6800</t>
  </si>
  <si>
    <t>0,6228</t>
  </si>
  <si>
    <t>74,2774</t>
  </si>
  <si>
    <t>AMFP0020-100120</t>
  </si>
  <si>
    <t>483,4400</t>
  </si>
  <si>
    <t>1,2164</t>
  </si>
  <si>
    <t>419,1022</t>
  </si>
  <si>
    <t>247006</t>
  </si>
  <si>
    <t>233,2129</t>
  </si>
  <si>
    <t>191,5000</t>
  </si>
  <si>
    <t>0,9972</t>
  </si>
  <si>
    <t>166,01</t>
  </si>
  <si>
    <t>166,0145</t>
  </si>
  <si>
    <t>239155</t>
  </si>
  <si>
    <t>225,0904</t>
  </si>
  <si>
    <t>187,8600</t>
  </si>
  <si>
    <t>1,0006</t>
  </si>
  <si>
    <t>162,86</t>
  </si>
  <si>
    <t>162,8590</t>
  </si>
  <si>
    <t>716,7826</t>
  </si>
  <si>
    <t>421,3033</t>
  </si>
  <si>
    <t>1,0420</t>
  </si>
  <si>
    <t>486,00</t>
  </si>
  <si>
    <t>485,7978</t>
  </si>
  <si>
    <t>405-1300 мм</t>
  </si>
  <si>
    <t>Ограничитель хода ручки</t>
  </si>
  <si>
    <t>Приподниматель створки</t>
  </si>
  <si>
    <t>ВН&lt;10, ФЛ&lt;10</t>
  </si>
  <si>
    <t>ВН&lt;10, ФЛ&gt;10</t>
  </si>
  <si>
    <t>ВН&gt;10</t>
  </si>
  <si>
    <t>Ножничный шпингалет</t>
  </si>
  <si>
    <t xml:space="preserve">Винт и втулка </t>
  </si>
  <si>
    <t>Крепежная кулиса</t>
  </si>
  <si>
    <t>1101 - 1600 мм</t>
  </si>
  <si>
    <t>Цена с НДСевро</t>
  </si>
  <si>
    <t>370 - 1300 мм</t>
  </si>
  <si>
    <t>370 - 1000 мм</t>
  </si>
  <si>
    <t>1001 - 1400 мм</t>
  </si>
  <si>
    <t>390 - 700 мм</t>
  </si>
  <si>
    <t>701 - 1000 мм</t>
  </si>
  <si>
    <t>1001 - 1300 мм</t>
  </si>
  <si>
    <t>1301 - 1600 мм</t>
  </si>
  <si>
    <t>500 - 1100 мм</t>
  </si>
  <si>
    <t>500 - 1200 мм</t>
  </si>
  <si>
    <t>580 - 1200 мм</t>
  </si>
  <si>
    <t>1201 - 1800 мм</t>
  </si>
  <si>
    <t>1801 - 2250 мм</t>
  </si>
  <si>
    <t>1801 - 2400 мм</t>
  </si>
  <si>
    <t>ось 10мм</t>
  </si>
  <si>
    <t>вес створки до 70 кг</t>
  </si>
  <si>
    <t>0,9139</t>
  </si>
  <si>
    <t>-28,8717</t>
  </si>
  <si>
    <t>0,9805</t>
  </si>
  <si>
    <t>2,6521</t>
  </si>
  <si>
    <t>17,9235</t>
  </si>
  <si>
    <t>2,70</t>
  </si>
  <si>
    <t>2,8455</t>
  </si>
  <si>
    <t>3,7105</t>
  </si>
  <si>
    <t>17,6671</t>
  </si>
  <si>
    <t>3,77</t>
  </si>
  <si>
    <t>3,9811</t>
  </si>
  <si>
    <t>4,0715</t>
  </si>
  <si>
    <t>17,7783</t>
  </si>
  <si>
    <t>4,14</t>
  </si>
  <si>
    <t>4,3684</t>
  </si>
  <si>
    <t>6,7326</t>
  </si>
  <si>
    <t>17,6763</t>
  </si>
  <si>
    <t>7,2235</t>
  </si>
  <si>
    <t>9,7339</t>
  </si>
  <si>
    <t>17,8064</t>
  </si>
  <si>
    <t>9,90</t>
  </si>
  <si>
    <t>10,4437</t>
  </si>
  <si>
    <t>11,5284</t>
  </si>
  <si>
    <t>17,7659</t>
  </si>
  <si>
    <t>11,72</t>
  </si>
  <si>
    <t>12,3690</t>
  </si>
  <si>
    <t>10,1765</t>
  </si>
  <si>
    <t>17,7435</t>
  </si>
  <si>
    <t>10,35</t>
  </si>
  <si>
    <t>10,9185</t>
  </si>
  <si>
    <t>9,0330</t>
  </si>
  <si>
    <t>17,5780</t>
  </si>
  <si>
    <t>9,17</t>
  </si>
  <si>
    <t>9,6917</t>
  </si>
  <si>
    <t>7,2826</t>
  </si>
  <si>
    <t>17,7151</t>
  </si>
  <si>
    <t>7,40</t>
  </si>
  <si>
    <t>7,8136</t>
  </si>
  <si>
    <t>20,9762</t>
  </si>
  <si>
    <t>17,6954</t>
  </si>
  <si>
    <t>21,32</t>
  </si>
  <si>
    <t>22,5057</t>
  </si>
  <si>
    <t>8,9309</t>
  </si>
  <si>
    <t>17,8238</t>
  </si>
  <si>
    <t>9,09</t>
  </si>
  <si>
    <t>9,5821</t>
  </si>
  <si>
    <t>2,2294</t>
  </si>
  <si>
    <t>108,7475</t>
  </si>
  <si>
    <t>84,8368</t>
  </si>
  <si>
    <t>3,56</t>
  </si>
  <si>
    <t>4,0185</t>
  </si>
  <si>
    <t>20,6732</t>
  </si>
  <si>
    <t>17,6407</t>
  </si>
  <si>
    <t>21,00</t>
  </si>
  <si>
    <t>22,1806</t>
  </si>
  <si>
    <t>36,3995</t>
  </si>
  <si>
    <t>17,6916</t>
  </si>
  <si>
    <t>36,99</t>
  </si>
  <si>
    <t>39,0536</t>
  </si>
  <si>
    <t>3,1182</t>
  </si>
  <si>
    <t>17,6001</t>
  </si>
  <si>
    <t>3,17</t>
  </si>
  <si>
    <t>3,3456</t>
  </si>
  <si>
    <t>ALM4200G-DK4</t>
  </si>
  <si>
    <t>Siegenia LM4200 FBS-G 1251-2400/1251-1600 (до 100 кг.) пов.отк., белый, без перед. штанги</t>
  </si>
  <si>
    <t>53</t>
  </si>
  <si>
    <t>0,0000</t>
  </si>
  <si>
    <t>103,7773</t>
  </si>
  <si>
    <t>73,0961</t>
  </si>
  <si>
    <t>ALM4200G-DK6</t>
  </si>
  <si>
    <t>94,3198</t>
  </si>
  <si>
    <t>ALM4200G-DK5</t>
  </si>
  <si>
    <t>Siegenia LM4200 FBS-G 1251-2400/601-1250  (до 100 кг.) пов.отк., белый, без перед. штанги</t>
  </si>
  <si>
    <t>81,2674</t>
  </si>
  <si>
    <t>ALM4200G-DK3</t>
  </si>
  <si>
    <t>Siegenia LM4200 FBS-G 550-1250/1251-1600 (до 100 кг.) пов.отк., белый, без перед. штанги</t>
  </si>
  <si>
    <t>85,7368</t>
  </si>
  <si>
    <t>ALM4200G-DK1</t>
  </si>
  <si>
    <t>Siegenia LM4200 FBS-G 550-1250/375-600  (до 100 кг.) пов.отк., белый, без перед. штанги</t>
  </si>
  <si>
    <t>64,5130</t>
  </si>
  <si>
    <t>ALM4200G-DK2</t>
  </si>
  <si>
    <t>Siegenia LM4200 FBS-G 550-1250/601-1250  (до 100 кг.) пов.отк., белый, без перед. штанги</t>
  </si>
  <si>
    <t>72,6843</t>
  </si>
  <si>
    <t>4,0682</t>
  </si>
  <si>
    <t>17,5721</t>
  </si>
  <si>
    <t>4,3648</t>
  </si>
  <si>
    <t>245637</t>
  </si>
  <si>
    <t>1,0166</t>
  </si>
  <si>
    <t>35,1193</t>
  </si>
  <si>
    <t>1,19</t>
  </si>
  <si>
    <t>1,0907</t>
  </si>
  <si>
    <t>18,2251</t>
  </si>
  <si>
    <t>1,04</t>
  </si>
  <si>
    <t>1,0132</t>
  </si>
  <si>
    <t>27,1030</t>
  </si>
  <si>
    <t>1,11</t>
  </si>
  <si>
    <t>1,0871</t>
  </si>
  <si>
    <t>10,7201</t>
  </si>
  <si>
    <t>185,2108</t>
  </si>
  <si>
    <t>26,40</t>
  </si>
  <si>
    <t>18,4028</t>
  </si>
  <si>
    <t>40,0000</t>
  </si>
  <si>
    <t>47,9695</t>
  </si>
  <si>
    <t>4,71</t>
  </si>
  <si>
    <t>4,4588</t>
  </si>
  <si>
    <t>95,1034</t>
  </si>
  <si>
    <t>35,0000</t>
  </si>
  <si>
    <t>37,6576</t>
  </si>
  <si>
    <t>112,37</t>
  </si>
  <si>
    <t>110,2011</t>
  </si>
  <si>
    <t>70,1991</t>
  </si>
  <si>
    <t>59,0457</t>
  </si>
  <si>
    <t>36,1493</t>
  </si>
  <si>
    <t>82,53</t>
  </si>
  <si>
    <t>96,4068</t>
  </si>
  <si>
    <t>5,8985</t>
  </si>
  <si>
    <t>17,6831</t>
  </si>
  <si>
    <t>5,99</t>
  </si>
  <si>
    <t>6,3286</t>
  </si>
  <si>
    <t>17,6366</t>
  </si>
  <si>
    <t>10,45</t>
  </si>
  <si>
    <t>11,0403</t>
  </si>
  <si>
    <t>0,3546</t>
  </si>
  <si>
    <t>21,0681</t>
  </si>
  <si>
    <t>0,3805</t>
  </si>
  <si>
    <t>49,4136</t>
  </si>
  <si>
    <t>22,3111</t>
  </si>
  <si>
    <t>52,19</t>
  </si>
  <si>
    <t>53,0167</t>
  </si>
  <si>
    <t>147,7946</t>
  </si>
  <si>
    <t>17,6850</t>
  </si>
  <si>
    <t>150,19</t>
  </si>
  <si>
    <t>158,5713</t>
  </si>
  <si>
    <t>15,8005</t>
  </si>
  <si>
    <t>33,5056</t>
  </si>
  <si>
    <t>18,21</t>
  </si>
  <si>
    <t>16,9526</t>
  </si>
  <si>
    <t>14,8356</t>
  </si>
  <si>
    <t>30,8635</t>
  </si>
  <si>
    <t>16,76</t>
  </si>
  <si>
    <t>15,9174</t>
  </si>
  <si>
    <t>14,8355</t>
  </si>
  <si>
    <t>30,8644</t>
  </si>
  <si>
    <t>15,9173</t>
  </si>
  <si>
    <t>37,4965</t>
  </si>
  <si>
    <t>-46,6536</t>
  </si>
  <si>
    <t>17,27</t>
  </si>
  <si>
    <t>40,2306</t>
  </si>
  <si>
    <t>Группа петлевая BS LM5200 проход петли 3,5 мм.,коричневая RAL8017</t>
  </si>
  <si>
    <t>17,9112</t>
  </si>
  <si>
    <t>18,6633</t>
  </si>
  <si>
    <t>18,35</t>
  </si>
  <si>
    <t>19,2172</t>
  </si>
  <si>
    <t>34,9026</t>
  </si>
  <si>
    <t>18,41</t>
  </si>
  <si>
    <t>19,5977</t>
  </si>
  <si>
    <t>38,1769</t>
  </si>
  <si>
    <t>23,38</t>
  </si>
  <si>
    <t>21,0267</t>
  </si>
  <si>
    <t>10,8652</t>
  </si>
  <si>
    <t>33,6464</t>
  </si>
  <si>
    <t>12,54</t>
  </si>
  <si>
    <t>11,6575</t>
  </si>
  <si>
    <t>11,4856</t>
  </si>
  <si>
    <t>26,4275</t>
  </si>
  <si>
    <t>12,3231</t>
  </si>
  <si>
    <t>67,3233</t>
  </si>
  <si>
    <t>16,59</t>
  </si>
  <si>
    <t>8,6922</t>
  </si>
  <si>
    <t>33,8992</t>
  </si>
  <si>
    <t>10,05</t>
  </si>
  <si>
    <t>9,3260</t>
  </si>
  <si>
    <t>19,0249</t>
  </si>
  <si>
    <t>17,7117</t>
  </si>
  <si>
    <t>19,34</t>
  </si>
  <si>
    <t>20,4121</t>
  </si>
  <si>
    <t>PDZB0060-096010</t>
  </si>
  <si>
    <t>Дистанционная деталь короткая A0029 WEISS/UNDEF</t>
  </si>
  <si>
    <t>1,0478</t>
  </si>
  <si>
    <t>60,3523</t>
  </si>
  <si>
    <t>1,4390</t>
  </si>
  <si>
    <t>PDZB0250-099010</t>
  </si>
  <si>
    <t>Дистанционная деталь нижняя A0029 B1</t>
  </si>
  <si>
    <t>9,0000</t>
  </si>
  <si>
    <t>19,2826</t>
  </si>
  <si>
    <t>60,3428</t>
  </si>
  <si>
    <t>26,70</t>
  </si>
  <si>
    <t>26,4814</t>
  </si>
  <si>
    <t>3,6491</t>
  </si>
  <si>
    <t>17,9681</t>
  </si>
  <si>
    <t>3,9152</t>
  </si>
  <si>
    <t>3,7717</t>
  </si>
  <si>
    <t>17,3852</t>
  </si>
  <si>
    <t>3,82</t>
  </si>
  <si>
    <t>4,0467</t>
  </si>
  <si>
    <t>Дополнительный запор п/о 5200-DK (Ш створки от 1251 мм)</t>
  </si>
  <si>
    <t>4,8779</t>
  </si>
  <si>
    <t>17,6666</t>
  </si>
  <si>
    <t>4,96</t>
  </si>
  <si>
    <t>5,2336</t>
  </si>
  <si>
    <t>1,7568</t>
  </si>
  <si>
    <t>17,2800</t>
  </si>
  <si>
    <t>1,78</t>
  </si>
  <si>
    <t>1,8849</t>
  </si>
  <si>
    <t>Замок дверной с рол.защёлкой и штырями BS 2300 35/P6//3x24 (1880-2170) (ключ)</t>
  </si>
  <si>
    <t>55,1567</t>
  </si>
  <si>
    <t>110,5686</t>
  </si>
  <si>
    <t>100,29</t>
  </si>
  <si>
    <t>94,6857</t>
  </si>
  <si>
    <t>3489119</t>
  </si>
  <si>
    <t>Замок дверной с фал.защёлкой AS 2750 35/92/8/24/P6 (2400) 3 защелки, крюкообразные запоры (ключ)</t>
  </si>
  <si>
    <t>89,9200</t>
  </si>
  <si>
    <t>91,6686</t>
  </si>
  <si>
    <t>106,5171</t>
  </si>
  <si>
    <t>163,47</t>
  </si>
  <si>
    <t>157,3644</t>
  </si>
  <si>
    <t>3492892</t>
  </si>
  <si>
    <t>Замок дверной с фал.защёлкой AS 2750 35/92/8/24/U1 (2170) 3 защелки, крюкообразные запоры (ключ)</t>
  </si>
  <si>
    <t>86,1863</t>
  </si>
  <si>
    <t>110,8311</t>
  </si>
  <si>
    <t>156,90</t>
  </si>
  <si>
    <t>147,9531</t>
  </si>
  <si>
    <t>109,3134</t>
  </si>
  <si>
    <t>165,68</t>
  </si>
  <si>
    <t>3487079</t>
  </si>
  <si>
    <t>Замок дверной с фал.защёлкой AS 2750 55/92/8/24/P6 (2170) 3 защелки, крюкообразные запоры (ключ)</t>
  </si>
  <si>
    <t>116,5279</t>
  </si>
  <si>
    <t>109,9689</t>
  </si>
  <si>
    <t>211,27</t>
  </si>
  <si>
    <t>200,0396</t>
  </si>
  <si>
    <t>3471332</t>
  </si>
  <si>
    <t>Замок дверной с фал.защёлкой AS 4350 35/92/8/P/2170/U6x24 ручка</t>
  </si>
  <si>
    <t>79,9100</t>
  </si>
  <si>
    <t>83,9001</t>
  </si>
  <si>
    <t>100,5258</t>
  </si>
  <si>
    <t>145,27</t>
  </si>
  <si>
    <t>144,0285</t>
  </si>
  <si>
    <t>61,8159</t>
  </si>
  <si>
    <t>110,4034</t>
  </si>
  <si>
    <t>112,31</t>
  </si>
  <si>
    <t>106,1173</t>
  </si>
  <si>
    <t>55,3088</t>
  </si>
  <si>
    <t>109,5461</t>
  </si>
  <si>
    <t>100,08</t>
  </si>
  <si>
    <t>94,9468</t>
  </si>
  <si>
    <t>76,1316</t>
  </si>
  <si>
    <t>109,7433</t>
  </si>
  <si>
    <t>137,88</t>
  </si>
  <si>
    <t>130,6926</t>
  </si>
  <si>
    <t>85,4538</t>
  </si>
  <si>
    <t>110,5286</t>
  </si>
  <si>
    <t>155,34</t>
  </si>
  <si>
    <t>146,6957</t>
  </si>
  <si>
    <t>29,5204</t>
  </si>
  <si>
    <t>110,5089</t>
  </si>
  <si>
    <t>53,66</t>
  </si>
  <si>
    <t>50,6767</t>
  </si>
  <si>
    <t>42,2565</t>
  </si>
  <si>
    <t>104,97</t>
  </si>
  <si>
    <t>17,6318</t>
  </si>
  <si>
    <t>17,6918</t>
  </si>
  <si>
    <t>17,92</t>
  </si>
  <si>
    <t>18,9175</t>
  </si>
  <si>
    <t>16,4668</t>
  </si>
  <si>
    <t>17,6765</t>
  </si>
  <si>
    <t>17,6675</t>
  </si>
  <si>
    <t>16,9309</t>
  </si>
  <si>
    <t>17,6384</t>
  </si>
  <si>
    <t>18,1654</t>
  </si>
  <si>
    <t>2,7456</t>
  </si>
  <si>
    <t>17,4803</t>
  </si>
  <si>
    <t>2,79</t>
  </si>
  <si>
    <t>2,9458</t>
  </si>
  <si>
    <t>0,3486</t>
  </si>
  <si>
    <t>19,6305</t>
  </si>
  <si>
    <t>0,36</t>
  </si>
  <si>
    <t>0,3740</t>
  </si>
  <si>
    <t>8,7331</t>
  </si>
  <si>
    <t>17,5432</t>
  </si>
  <si>
    <t>8,86</t>
  </si>
  <si>
    <t>9,3699</t>
  </si>
  <si>
    <t>Запорная группа арочного окна LM-RB/SF TS B1/20</t>
  </si>
  <si>
    <t>6,6000</t>
  </si>
  <si>
    <t>5,7700</t>
  </si>
  <si>
    <t>25,4060</t>
  </si>
  <si>
    <t>6,1907</t>
  </si>
  <si>
    <t>Запорная сторона LM-RB/SF TS B1/20</t>
  </si>
  <si>
    <t>25,3529</t>
  </si>
  <si>
    <t>22,38</t>
  </si>
  <si>
    <t>11,1485</t>
  </si>
  <si>
    <t>17,7089</t>
  </si>
  <si>
    <t>11,33</t>
  </si>
  <si>
    <t>11,9614</t>
  </si>
  <si>
    <t>13,9834</t>
  </si>
  <si>
    <t>102,6008</t>
  </si>
  <si>
    <t>24,46</t>
  </si>
  <si>
    <t>24,0048</t>
  </si>
  <si>
    <t>696,8357</t>
  </si>
  <si>
    <t>37,6696</t>
  </si>
  <si>
    <t>823,43</t>
  </si>
  <si>
    <t>807,4584</t>
  </si>
  <si>
    <t>19,5241</t>
  </si>
  <si>
    <t>17,6547</t>
  </si>
  <si>
    <t>19,84</t>
  </si>
  <si>
    <t>20,9477</t>
  </si>
  <si>
    <t>78,6176</t>
  </si>
  <si>
    <t>128,8820</t>
  </si>
  <si>
    <t>155,38</t>
  </si>
  <si>
    <t>134,9602</t>
  </si>
  <si>
    <t>128,0395</t>
  </si>
  <si>
    <t>154,80</t>
  </si>
  <si>
    <t>78,9035</t>
  </si>
  <si>
    <t>182,5633</t>
  </si>
  <si>
    <t>192,52</t>
  </si>
  <si>
    <t>135,4510</t>
  </si>
  <si>
    <t>116,1245</t>
  </si>
  <si>
    <t>128,0400</t>
  </si>
  <si>
    <t>228,66</t>
  </si>
  <si>
    <t>199,3471</t>
  </si>
  <si>
    <t>79,0017</t>
  </si>
  <si>
    <t>128,0175</t>
  </si>
  <si>
    <t>155,55</t>
  </si>
  <si>
    <t>135,6196</t>
  </si>
  <si>
    <t>91,1249</t>
  </si>
  <si>
    <t>154,7338</t>
  </si>
  <si>
    <t>200,44</t>
  </si>
  <si>
    <t>156,4311</t>
  </si>
  <si>
    <t>94,8219</t>
  </si>
  <si>
    <t>90,0395</t>
  </si>
  <si>
    <t>155,60</t>
  </si>
  <si>
    <t>162,7776</t>
  </si>
  <si>
    <t>86,3009</t>
  </si>
  <si>
    <t>128,0307</t>
  </si>
  <si>
    <t>169,93</t>
  </si>
  <si>
    <t>148,1499</t>
  </si>
  <si>
    <t>104,1297</t>
  </si>
  <si>
    <t>90,0363</t>
  </si>
  <si>
    <t>170,87</t>
  </si>
  <si>
    <t>178,7560</t>
  </si>
  <si>
    <t>PMPF5140-512010</t>
  </si>
  <si>
    <t>Комплект направляющих шин PSK 160 ALU 2000мм коричневый RAL 8022</t>
  </si>
  <si>
    <t>100,5068</t>
  </si>
  <si>
    <t>180,28</t>
  </si>
  <si>
    <t>107,2058</t>
  </si>
  <si>
    <t>187,3942</t>
  </si>
  <si>
    <t>266,04</t>
  </si>
  <si>
    <t>184,0366</t>
  </si>
  <si>
    <t>55,3897</t>
  </si>
  <si>
    <t>170,0857</t>
  </si>
  <si>
    <t>129,18</t>
  </si>
  <si>
    <t>95,0857</t>
  </si>
  <si>
    <t>55,3898</t>
  </si>
  <si>
    <t>128,0380</t>
  </si>
  <si>
    <t>109,07</t>
  </si>
  <si>
    <t>95,0858</t>
  </si>
  <si>
    <t>PMPF5100-512010</t>
  </si>
  <si>
    <t>Комплект направляющих шин PSK 160 ALU 870мм, коричневый (Ral 8022)</t>
  </si>
  <si>
    <t>55,3896</t>
  </si>
  <si>
    <t>100,4945</t>
  </si>
  <si>
    <t>95,89</t>
  </si>
  <si>
    <t>95,0855</t>
  </si>
  <si>
    <t>Комплект петель Siegenia ALU axxent PLUS-D A0004 правый</t>
  </si>
  <si>
    <t>53,2911</t>
  </si>
  <si>
    <t>17,6924</t>
  </si>
  <si>
    <t>54,16</t>
  </si>
  <si>
    <t>57,1769</t>
  </si>
  <si>
    <t>ALM2200EUL-DK4</t>
  </si>
  <si>
    <t>Комплект поворотно-откидной Siegenia ALU 2200 FBS-EUL 1251-2400/375-600 (до 80 кг.) белый</t>
  </si>
  <si>
    <t>69,7506</t>
  </si>
  <si>
    <t>ALM2200EUL-DK5</t>
  </si>
  <si>
    <t>Комплект поворотно-откидной Siegenia ALU 2200 FBS-EUL 1251-2400/601-1250 (до 80 кг.) белый</t>
  </si>
  <si>
    <t>71,6962</t>
  </si>
  <si>
    <t>ALM2200EUL-DK6</t>
  </si>
  <si>
    <t>84,7486</t>
  </si>
  <si>
    <t>ALM2200EUL-DK3</t>
  </si>
  <si>
    <t>Комплект поворотно-откидной Siegenia ALU 2200 FBS-EUL 550-1250/1251-1600 (до 80 кг.) белый</t>
  </si>
  <si>
    <t>76,1655</t>
  </si>
  <si>
    <t>ALM2200EUL-DK1</t>
  </si>
  <si>
    <t>Комплект поворотно-откидной Siegenia ALU 2200 FBS-EUL 550-1250/375-600  (до 80 кг.)  белый</t>
  </si>
  <si>
    <t>61,1675</t>
  </si>
  <si>
    <t>ALM2200EUL-DK2</t>
  </si>
  <si>
    <t>Комплект поворотно-откидной Siegenia ALU 2200 FBS-EUL 550-1250/601-1250  (до 80 кг.) белый</t>
  </si>
  <si>
    <t>63,1131</t>
  </si>
  <si>
    <t>ALM2200G-DK4</t>
  </si>
  <si>
    <t>Комплект поворотно-откидной Siegenia ALU 2200 FBS-G 1251-2400/375-600 (до 80 кг.) белый</t>
  </si>
  <si>
    <t>68,7455</t>
  </si>
  <si>
    <t>ALM2200G-DK5</t>
  </si>
  <si>
    <t>Комплект поворотно-откидной Siegenia ALU 2200 FBS-G 1251-2400/601-1250 (до 80 кг.) белый</t>
  </si>
  <si>
    <t>70,6911</t>
  </si>
  <si>
    <t>ALM2200G-DK6</t>
  </si>
  <si>
    <t>83,7435</t>
  </si>
  <si>
    <t>ALM2200G-DK3</t>
  </si>
  <si>
    <t>Комплект поворотно-откидной Siegenia ALU 2200 FBS-G 550-1250/1251-1600 (до 80 кг.) белый</t>
  </si>
  <si>
    <t>75,1604</t>
  </si>
  <si>
    <t>ALM2200G-DK1</t>
  </si>
  <si>
    <t>Комплект поворотно-откидной Siegenia ALU 2200 FBS-G 550-1250/375-600  (до 80 кг.) белый</t>
  </si>
  <si>
    <t>60,1624</t>
  </si>
  <si>
    <t>ALM2200G-DK2</t>
  </si>
  <si>
    <t>Комплект поворотно-откидной Siegenia ALU 2200 FBS-G 550-1250/601-1250  (до 80 кг.) белый</t>
  </si>
  <si>
    <t>62,1080</t>
  </si>
  <si>
    <t>ALM4200EUL-DK1</t>
  </si>
  <si>
    <t>Комплект поворотно-откидной Siegenia ALU 5200 FBS-EUL 550-1250/375-600  (до 100 кг.) белый</t>
  </si>
  <si>
    <t>65,5181</t>
  </si>
  <si>
    <t>ALM2200-DF4</t>
  </si>
  <si>
    <t>Комплект поворотный Siegenia ALU 2200 DF 1251-2400/1251-1600  (до 80 кг.) белый</t>
  </si>
  <si>
    <t>67,7353</t>
  </si>
  <si>
    <t>ALM2200-DF3</t>
  </si>
  <si>
    <t>Комплект поворотный Siegenia ALU 2200 DF 1251-2400/375-1250  (до 80 кг.) белый</t>
  </si>
  <si>
    <t>52,3687</t>
  </si>
  <si>
    <t>ALM2200-DF2</t>
  </si>
  <si>
    <t>Комплект поворотный Siegenia ALU 2200 DF 550-1250/1251-1600  (до 80 кг.) белый</t>
  </si>
  <si>
    <t>62,7240</t>
  </si>
  <si>
    <t>ALM2200 -DF1</t>
  </si>
  <si>
    <t>Комплект поворотный Siegenia ALU 2200 DF 550-1250/375-1250  (до 80 кг.) белый</t>
  </si>
  <si>
    <t>010-8</t>
  </si>
  <si>
    <t>4,5166</t>
  </si>
  <si>
    <t>17,8485</t>
  </si>
  <si>
    <t>4,60</t>
  </si>
  <si>
    <t>4,8459</t>
  </si>
  <si>
    <t>2,9983</t>
  </si>
  <si>
    <t>17,3936</t>
  </si>
  <si>
    <t>3,04</t>
  </si>
  <si>
    <t>3,2169</t>
  </si>
  <si>
    <t>7,7611</t>
  </si>
  <si>
    <t>-36,4747</t>
  </si>
  <si>
    <t>4,26</t>
  </si>
  <si>
    <t>8,3270</t>
  </si>
  <si>
    <t>1,0176</t>
  </si>
  <si>
    <t>18,1089</t>
  </si>
  <si>
    <t>1,0918</t>
  </si>
  <si>
    <t>1,4397</t>
  </si>
  <si>
    <t>17,5556</t>
  </si>
  <si>
    <t>1,5447</t>
  </si>
  <si>
    <t>6,4834</t>
  </si>
  <si>
    <t>48,0525</t>
  </si>
  <si>
    <t>8,24</t>
  </si>
  <si>
    <t>7,7909</t>
  </si>
  <si>
    <t>TSAV4722-100040</t>
  </si>
  <si>
    <t>Кронштейн ножниц  AX C14/9 GR.2+3 TS левый</t>
  </si>
  <si>
    <t>28,0000</t>
  </si>
  <si>
    <t>27,6100</t>
  </si>
  <si>
    <t>25,3080</t>
  </si>
  <si>
    <t>29,87</t>
  </si>
  <si>
    <t>29,6232</t>
  </si>
  <si>
    <t>TSAV4721-100040</t>
  </si>
  <si>
    <t>Кронштейн ножниц  AX C14/9 GR.2+3 TS правый</t>
  </si>
  <si>
    <t>PMZB8180-100010</t>
  </si>
  <si>
    <t>Набор HS300 для KRAUSS KRLS64</t>
  </si>
  <si>
    <t>104,3400</t>
  </si>
  <si>
    <t>109,5549</t>
  </si>
  <si>
    <t>60,4080</t>
  </si>
  <si>
    <t>151,74</t>
  </si>
  <si>
    <t>150,4554</t>
  </si>
  <si>
    <t>28,9309</t>
  </si>
  <si>
    <t>48,2799</t>
  </si>
  <si>
    <t>36,82</t>
  </si>
  <si>
    <t>34,7653</t>
  </si>
  <si>
    <t>7,1471</t>
  </si>
  <si>
    <t>137,3205</t>
  </si>
  <si>
    <t>14,65</t>
  </si>
  <si>
    <t>12,2692</t>
  </si>
  <si>
    <t>128,0535</t>
  </si>
  <si>
    <t>14,07</t>
  </si>
  <si>
    <t>7,3970</t>
  </si>
  <si>
    <t>187,6650</t>
  </si>
  <si>
    <t>18,37</t>
  </si>
  <si>
    <t>12,6982</t>
  </si>
  <si>
    <t>10,8919</t>
  </si>
  <si>
    <t>127,9028</t>
  </si>
  <si>
    <t>21,43</t>
  </si>
  <si>
    <t>18,6978</t>
  </si>
  <si>
    <t>6,3535</t>
  </si>
  <si>
    <t>128,1640</t>
  </si>
  <si>
    <t>12,52</t>
  </si>
  <si>
    <t>10,9068</t>
  </si>
  <si>
    <t>48,3394</t>
  </si>
  <si>
    <t>48,2655</t>
  </si>
  <si>
    <t>61,52</t>
  </si>
  <si>
    <t>58,0878</t>
  </si>
  <si>
    <t>110,7193</t>
  </si>
  <si>
    <t>48,2737</t>
  </si>
  <si>
    <t>140,91</t>
  </si>
  <si>
    <t>133,0477</t>
  </si>
  <si>
    <t>41,7310</t>
  </si>
  <si>
    <t>48,2402</t>
  </si>
  <si>
    <t>53,10</t>
  </si>
  <si>
    <t>50,1468</t>
  </si>
  <si>
    <t>37,0131</t>
  </si>
  <si>
    <t>48,2686</t>
  </si>
  <si>
    <t>47,10</t>
  </si>
  <si>
    <t>44,4774</t>
  </si>
  <si>
    <t>33,3189</t>
  </si>
  <si>
    <t>48,2668</t>
  </si>
  <si>
    <t>42,40</t>
  </si>
  <si>
    <t>40,0382</t>
  </si>
  <si>
    <t>44,2308</t>
  </si>
  <si>
    <t>48,2303</t>
  </si>
  <si>
    <t>56,28</t>
  </si>
  <si>
    <t>53,1507</t>
  </si>
  <si>
    <t>39,3824</t>
  </si>
  <si>
    <t>48,2459</t>
  </si>
  <si>
    <t>50,11</t>
  </si>
  <si>
    <t>47,3245</t>
  </si>
  <si>
    <t>54,1204</t>
  </si>
  <si>
    <t>48,2494</t>
  </si>
  <si>
    <t>68,87</t>
  </si>
  <si>
    <t>65,0347</t>
  </si>
  <si>
    <t>32,3959</t>
  </si>
  <si>
    <t>32,4202</t>
  </si>
  <si>
    <t>38,9291</t>
  </si>
  <si>
    <t>38,4154</t>
  </si>
  <si>
    <t>128,0434</t>
  </si>
  <si>
    <t>75,64</t>
  </si>
  <si>
    <t>65,9464</t>
  </si>
  <si>
    <t>45,5623</t>
  </si>
  <si>
    <t>126,5923</t>
  </si>
  <si>
    <t>89,15</t>
  </si>
  <si>
    <t>78,2153</t>
  </si>
  <si>
    <t>17,9152</t>
  </si>
  <si>
    <t>128,1002</t>
  </si>
  <si>
    <t>35,29</t>
  </si>
  <si>
    <t>30,7544</t>
  </si>
  <si>
    <t>130,3877</t>
  </si>
  <si>
    <t>90,64</t>
  </si>
  <si>
    <t>128,0190</t>
  </si>
  <si>
    <t>89,71</t>
  </si>
  <si>
    <t>46,0271</t>
  </si>
  <si>
    <t>181,2463</t>
  </si>
  <si>
    <t>111,78</t>
  </si>
  <si>
    <t>79,0132</t>
  </si>
  <si>
    <t>181,2009</t>
  </si>
  <si>
    <t>134,49</t>
  </si>
  <si>
    <t>128,0384</t>
  </si>
  <si>
    <t>90,0432</t>
  </si>
  <si>
    <t>90,89</t>
  </si>
  <si>
    <t>Набор декоративных шин PSK COMFORT 2000мм, белый RAL 9003</t>
  </si>
  <si>
    <t>24,6757</t>
  </si>
  <si>
    <t>90,0103</t>
  </si>
  <si>
    <t>40,49</t>
  </si>
  <si>
    <t>42,3600</t>
  </si>
  <si>
    <t>PMAF5140-512010</t>
  </si>
  <si>
    <t>Набор декоративных шин PSK COMFORT 2000мм, коричневый RAL 8022</t>
  </si>
  <si>
    <t>62,5367</t>
  </si>
  <si>
    <t>100,5063</t>
  </si>
  <si>
    <t>108,27</t>
  </si>
  <si>
    <t>107,3547</t>
  </si>
  <si>
    <t>Набор декоративных шин PSK COMFORT 2000мм, серебро</t>
  </si>
  <si>
    <t>28,5909</t>
  </si>
  <si>
    <t>90,0281</t>
  </si>
  <si>
    <t>46,91</t>
  </si>
  <si>
    <t>49,0810</t>
  </si>
  <si>
    <t>33,0551</t>
  </si>
  <si>
    <t>181,2000</t>
  </si>
  <si>
    <t>80,26</t>
  </si>
  <si>
    <t>56,7446</t>
  </si>
  <si>
    <t>PMAF5100-512010</t>
  </si>
  <si>
    <t>Набор декоративных шин PSK COMFORT 870мм, коричневый (Ral 8022)</t>
  </si>
  <si>
    <t>100,5022</t>
  </si>
  <si>
    <t>57,23</t>
  </si>
  <si>
    <t>128,0691</t>
  </si>
  <si>
    <t>65,10</t>
  </si>
  <si>
    <t>2,8480</t>
  </si>
  <si>
    <t>17,5626</t>
  </si>
  <si>
    <t>2,89</t>
  </si>
  <si>
    <t>3,0557</t>
  </si>
  <si>
    <t>18,9040</t>
  </si>
  <si>
    <t>174,1684</t>
  </si>
  <si>
    <t>44,75</t>
  </si>
  <si>
    <t>32,4519</t>
  </si>
  <si>
    <t>22,0032</t>
  </si>
  <si>
    <t>17,7201</t>
  </si>
  <si>
    <t>22,37</t>
  </si>
  <si>
    <t>23,6076</t>
  </si>
  <si>
    <t>31,0538</t>
  </si>
  <si>
    <t>17,6911</t>
  </si>
  <si>
    <t>31,56</t>
  </si>
  <si>
    <t>33,3181</t>
  </si>
  <si>
    <t>80,2014</t>
  </si>
  <si>
    <t>48,2517</t>
  </si>
  <si>
    <t>102,06</t>
  </si>
  <si>
    <t>96,3753</t>
  </si>
  <si>
    <t>12,3382</t>
  </si>
  <si>
    <t>17,6910</t>
  </si>
  <si>
    <t>13,2379</t>
  </si>
  <si>
    <t>10,2442</t>
  </si>
  <si>
    <t>17,8042</t>
  </si>
  <si>
    <t>10,42</t>
  </si>
  <si>
    <t>10,9912</t>
  </si>
  <si>
    <t>62,0988</t>
  </si>
  <si>
    <t>67,8718</t>
  </si>
  <si>
    <t>90,02</t>
  </si>
  <si>
    <t>85,2824</t>
  </si>
  <si>
    <t>TMZV4220-100040</t>
  </si>
  <si>
    <t>Набор принадлежностей для скрытой петлевой группы Alu (правая +левая)</t>
  </si>
  <si>
    <t>6,1300</t>
  </si>
  <si>
    <t>6,0282</t>
  </si>
  <si>
    <t>25,3235</t>
  </si>
  <si>
    <t>6,52</t>
  </si>
  <si>
    <t>6,4678</t>
  </si>
  <si>
    <t>238691</t>
  </si>
  <si>
    <t>НАБОР РИГЕЛ.ДЕТ. HS СХЕМА G B1</t>
  </si>
  <si>
    <t>4,6100</t>
  </si>
  <si>
    <t>4,4150</t>
  </si>
  <si>
    <t>60,2821</t>
  </si>
  <si>
    <t>6,0633</t>
  </si>
  <si>
    <t>262,8585</t>
  </si>
  <si>
    <t>48,2608</t>
  </si>
  <si>
    <t>334,51</t>
  </si>
  <si>
    <t>315,8683</t>
  </si>
  <si>
    <t>175,2684</t>
  </si>
  <si>
    <t>48,2571</t>
  </si>
  <si>
    <t>223,04</t>
  </si>
  <si>
    <t>210,6142</t>
  </si>
  <si>
    <t>151,8748</t>
  </si>
  <si>
    <t>96,9312</t>
  </si>
  <si>
    <t>258,26</t>
  </si>
  <si>
    <t>260,7184</t>
  </si>
  <si>
    <t>152,0535</t>
  </si>
  <si>
    <t>96,6998</t>
  </si>
  <si>
    <t>261,0252</t>
  </si>
  <si>
    <t>PPZB5020-021010</t>
  </si>
  <si>
    <t>Накладная шина B203 S117GR350 RAL7035 B1</t>
  </si>
  <si>
    <t>49,0000</t>
  </si>
  <si>
    <t>52,2620</t>
  </si>
  <si>
    <t>60,4197</t>
  </si>
  <si>
    <t>72,39</t>
  </si>
  <si>
    <t>71,7731</t>
  </si>
  <si>
    <t>PPLB5060-524010</t>
  </si>
  <si>
    <t>Направляющая шина для профиля 5/10 GR.670 EV1</t>
  </si>
  <si>
    <t>50,2500</t>
  </si>
  <si>
    <t>52,8096</t>
  </si>
  <si>
    <t>60,3819</t>
  </si>
  <si>
    <t>73,13</t>
  </si>
  <si>
    <t>72,5252</t>
  </si>
  <si>
    <t>7,6861</t>
  </si>
  <si>
    <t>17,5985</t>
  </si>
  <si>
    <t>7,80</t>
  </si>
  <si>
    <t>8,2465</t>
  </si>
  <si>
    <t>9,0782</t>
  </si>
  <si>
    <t>18,7492</t>
  </si>
  <si>
    <t>9,7402</t>
  </si>
  <si>
    <t>4,0679</t>
  </si>
  <si>
    <t>26,0219</t>
  </si>
  <si>
    <t>4,43</t>
  </si>
  <si>
    <t>4,3645</t>
  </si>
  <si>
    <t>45,2897</t>
  </si>
  <si>
    <t>17,6879</t>
  </si>
  <si>
    <t>46,02</t>
  </si>
  <si>
    <t>48,5921</t>
  </si>
  <si>
    <t>5,1736</t>
  </si>
  <si>
    <t>25,4019</t>
  </si>
  <si>
    <t>5,5508</t>
  </si>
  <si>
    <t>9,1615</t>
  </si>
  <si>
    <t>17,6695</t>
  </si>
  <si>
    <t>9,8295</t>
  </si>
  <si>
    <t>Ножницы LM-RB/SF TS B1/20</t>
  </si>
  <si>
    <t>39,39</t>
  </si>
  <si>
    <t>1,8311</t>
  </si>
  <si>
    <t>17,2141</t>
  </si>
  <si>
    <t>1,85</t>
  </si>
  <si>
    <t>1,9646</t>
  </si>
  <si>
    <t>2,6417</t>
  </si>
  <si>
    <t>0,8301</t>
  </si>
  <si>
    <t>2,8343</t>
  </si>
  <si>
    <t>40,6480</t>
  </si>
  <si>
    <t>-0,2817</t>
  </si>
  <si>
    <t>43,6119</t>
  </si>
  <si>
    <t>32,5410</t>
  </si>
  <si>
    <t>181,2708</t>
  </si>
  <si>
    <t>79,03</t>
  </si>
  <si>
    <t>55,8621</t>
  </si>
  <si>
    <t>0,5092</t>
  </si>
  <si>
    <t>27,6594</t>
  </si>
  <si>
    <t>0,5463</t>
  </si>
  <si>
    <t>53,1055</t>
  </si>
  <si>
    <t>36,1632</t>
  </si>
  <si>
    <t>62,44</t>
  </si>
  <si>
    <t>72,9316</t>
  </si>
  <si>
    <t>1,0885</t>
  </si>
  <si>
    <t>18,3103</t>
  </si>
  <si>
    <t>1,1679</t>
  </si>
  <si>
    <t>42,3474</t>
  </si>
  <si>
    <t>42,2860</t>
  </si>
  <si>
    <t>52,03</t>
  </si>
  <si>
    <t>58,1571</t>
  </si>
  <si>
    <t>18,3497</t>
  </si>
  <si>
    <t>28,1252</t>
  </si>
  <si>
    <t>20,30</t>
  </si>
  <si>
    <t>19,6877</t>
  </si>
  <si>
    <t>MMBS0220-533020</t>
  </si>
  <si>
    <t>Петлевая сторона  ALU5200 BD3.5MM  SI-BRAUN K10</t>
  </si>
  <si>
    <t>31,5570</t>
  </si>
  <si>
    <t>19,38</t>
  </si>
  <si>
    <t>18,3040</t>
  </si>
  <si>
    <t>12,8927</t>
  </si>
  <si>
    <t>17,6703</t>
  </si>
  <si>
    <t>13,10</t>
  </si>
  <si>
    <t>13,8328</t>
  </si>
  <si>
    <t>17,8589</t>
  </si>
  <si>
    <t>12,2810</t>
  </si>
  <si>
    <t>17,31</t>
  </si>
  <si>
    <t>19,1611</t>
  </si>
  <si>
    <t>16,1718</t>
  </si>
  <si>
    <t>17,6998</t>
  </si>
  <si>
    <t>17,3510</t>
  </si>
  <si>
    <t>37,4906</t>
  </si>
  <si>
    <t>-4,6744</t>
  </si>
  <si>
    <t>30,86</t>
  </si>
  <si>
    <t>40,2243</t>
  </si>
  <si>
    <t>57,0985</t>
  </si>
  <si>
    <t>17,6843</t>
  </si>
  <si>
    <t>58,02</t>
  </si>
  <si>
    <t>61,2619</t>
  </si>
  <si>
    <t>53,2918</t>
  </si>
  <si>
    <t>17,6908</t>
  </si>
  <si>
    <t>57,1777</t>
  </si>
  <si>
    <t>-92,1600</t>
  </si>
  <si>
    <t>3,87</t>
  </si>
  <si>
    <t>162,3601</t>
  </si>
  <si>
    <t>17,6874</t>
  </si>
  <si>
    <t>164,99</t>
  </si>
  <si>
    <t>174,1989</t>
  </si>
  <si>
    <t>MMBS0050-533020</t>
  </si>
  <si>
    <t>Петлевая сторона LM-RB/SF SI-BRAUN B1/10</t>
  </si>
  <si>
    <t>21,7700</t>
  </si>
  <si>
    <t>19,1384</t>
  </si>
  <si>
    <t>25,3442</t>
  </si>
  <si>
    <t>20,71</t>
  </si>
  <si>
    <t>20,5339</t>
  </si>
  <si>
    <t>TBEV4231-100040</t>
  </si>
  <si>
    <t>Петля нижняя на раме скрытолежащая AX C14/9 правая</t>
  </si>
  <si>
    <t>22,9700</t>
  </si>
  <si>
    <t>19,5913</t>
  </si>
  <si>
    <t>25,3266</t>
  </si>
  <si>
    <t>21,20</t>
  </si>
  <si>
    <t>21,0198</t>
  </si>
  <si>
    <t>TBEV4232-100040</t>
  </si>
  <si>
    <t>2,1312</t>
  </si>
  <si>
    <t>17,9727</t>
  </si>
  <si>
    <t>2,2866</t>
  </si>
  <si>
    <t>2,5220</t>
  </si>
  <si>
    <t>30,3253</t>
  </si>
  <si>
    <t>2,84</t>
  </si>
  <si>
    <t>2,7059</t>
  </si>
  <si>
    <t>12,2754</t>
  </si>
  <si>
    <t>18,2931</t>
  </si>
  <si>
    <t>13,1705</t>
  </si>
  <si>
    <t>89,9727</t>
  </si>
  <si>
    <t>91,43</t>
  </si>
  <si>
    <t>96,5332</t>
  </si>
  <si>
    <t>20,1252</t>
  </si>
  <si>
    <t>-49,0545</t>
  </si>
  <si>
    <t>8,85</t>
  </si>
  <si>
    <t>21,5927</t>
  </si>
  <si>
    <t>6,7619</t>
  </si>
  <si>
    <t>17,7111</t>
  </si>
  <si>
    <t>6,87</t>
  </si>
  <si>
    <t>7,2550</t>
  </si>
  <si>
    <t>21,8927</t>
  </si>
  <si>
    <t>-49,0779</t>
  </si>
  <si>
    <t>9,63</t>
  </si>
  <si>
    <t>23,4890</t>
  </si>
  <si>
    <t>2,6413</t>
  </si>
  <si>
    <t>95,0175</t>
  </si>
  <si>
    <t>4,5342</t>
  </si>
  <si>
    <t>3482342</t>
  </si>
  <si>
    <t>Планка ответная KFV для центрального замка фал.защелка/ригель левая</t>
  </si>
  <si>
    <t>8,1400</t>
  </si>
  <si>
    <t>8,5454</t>
  </si>
  <si>
    <t>100,4957</t>
  </si>
  <si>
    <t>14,79</t>
  </si>
  <si>
    <t>14,6696</t>
  </si>
  <si>
    <t>3482341</t>
  </si>
  <si>
    <t>Планка ответная KFV для центрального замка фал.защелка/ригель правая</t>
  </si>
  <si>
    <t>8,6186</t>
  </si>
  <si>
    <t>98,7929</t>
  </si>
  <si>
    <t>14,7953</t>
  </si>
  <si>
    <t>3486406</t>
  </si>
  <si>
    <t>Планка ответная KFV единая (центральный замок + доп.замки) плоская левая</t>
  </si>
  <si>
    <t>3486405</t>
  </si>
  <si>
    <t>Планка ответная KFV единая (центральный замок + доп.замки) плоская правая</t>
  </si>
  <si>
    <t>1,5538</t>
  </si>
  <si>
    <t>66,5449</t>
  </si>
  <si>
    <t>2,23</t>
  </si>
  <si>
    <t>2,6674</t>
  </si>
  <si>
    <t>3478558</t>
  </si>
  <si>
    <t>Планка ответная под штырь/крюк BD25-2-0624ERQH/31R-M-B003 правая</t>
  </si>
  <si>
    <t>35,5100</t>
  </si>
  <si>
    <t>37,2889</t>
  </si>
  <si>
    <t>100,4966</t>
  </si>
  <si>
    <t>64,56</t>
  </si>
  <si>
    <t>64,0126</t>
  </si>
  <si>
    <t>3482351</t>
  </si>
  <si>
    <t>Планка ответная штырь/крюк KFV 3625-10-24Q/31 SKG 2, регулируемая универсальная</t>
  </si>
  <si>
    <t>14,4000</t>
  </si>
  <si>
    <t>6,7812</t>
  </si>
  <si>
    <t>496,1042</t>
  </si>
  <si>
    <t>34,90</t>
  </si>
  <si>
    <t>11,6411</t>
  </si>
  <si>
    <t>0,8340</t>
  </si>
  <si>
    <t>179,4020</t>
  </si>
  <si>
    <t>1,4317</t>
  </si>
  <si>
    <t>1,9798</t>
  </si>
  <si>
    <t>178,1417</t>
  </si>
  <si>
    <t>4,75</t>
  </si>
  <si>
    <t>2,1242</t>
  </si>
  <si>
    <t>1,7633</t>
  </si>
  <si>
    <t>180,9967</t>
  </si>
  <si>
    <t>3,0270</t>
  </si>
  <si>
    <t>0,1867</t>
  </si>
  <si>
    <t>18,2292</t>
  </si>
  <si>
    <t>0,2003</t>
  </si>
  <si>
    <t>0,1873</t>
  </si>
  <si>
    <t>17,8504</t>
  </si>
  <si>
    <t>0,2010</t>
  </si>
  <si>
    <t>Подкладная пластина RB/FPS A0004 EDELST.-S. K200</t>
  </si>
  <si>
    <t>24,8747</t>
  </si>
  <si>
    <t>2,40</t>
  </si>
  <si>
    <t>2,3920</t>
  </si>
  <si>
    <t>0,2082</t>
  </si>
  <si>
    <t>17,8125</t>
  </si>
  <si>
    <t>0,21</t>
  </si>
  <si>
    <t>MGIL8010-100020</t>
  </si>
  <si>
    <t>ПРИВОД ALU-30 PZ DK</t>
  </si>
  <si>
    <t>32,0544</t>
  </si>
  <si>
    <t>25,3423</t>
  </si>
  <si>
    <t>34,69</t>
  </si>
  <si>
    <t>34,3917</t>
  </si>
  <si>
    <t>MGIL8020-100010</t>
  </si>
  <si>
    <t>ПРИВОД ALU-35 PZ DK</t>
  </si>
  <si>
    <t>MGIL8020-100020</t>
  </si>
  <si>
    <t>32,0532</t>
  </si>
  <si>
    <t>25,3470</t>
  </si>
  <si>
    <t>34,3904</t>
  </si>
  <si>
    <t>27,0140</t>
  </si>
  <si>
    <t>-44,4306</t>
  </si>
  <si>
    <t>12,96</t>
  </si>
  <si>
    <t>28,9838</t>
  </si>
  <si>
    <t>Прижим средний поворотный 5200-D VS/BS</t>
  </si>
  <si>
    <t>3,7479</t>
  </si>
  <si>
    <t>45,2917</t>
  </si>
  <si>
    <t>4,70</t>
  </si>
  <si>
    <t>4,0212</t>
  </si>
  <si>
    <t>MZHG0030-100050</t>
  </si>
  <si>
    <t>Принадлежности вставной ручки GLOBE RR USH-10MM TS B10/50</t>
  </si>
  <si>
    <t>1,4620</t>
  </si>
  <si>
    <t>34,2192</t>
  </si>
  <si>
    <t>1,69</t>
  </si>
  <si>
    <t>1,5686</t>
  </si>
  <si>
    <t>1,4623</t>
  </si>
  <si>
    <t>17,4177</t>
  </si>
  <si>
    <t>1,48</t>
  </si>
  <si>
    <t>1,5689</t>
  </si>
  <si>
    <t>MZHG0020-100050</t>
  </si>
  <si>
    <t>Принадлежности вставной ручки GLOBE RR USH-9MM TS B10/50</t>
  </si>
  <si>
    <t>24,9908</t>
  </si>
  <si>
    <t>1,58</t>
  </si>
  <si>
    <t>64,3233</t>
  </si>
  <si>
    <t>170,3074</t>
  </si>
  <si>
    <t>150,13</t>
  </si>
  <si>
    <t>110,4217</t>
  </si>
  <si>
    <t>64,5649</t>
  </si>
  <si>
    <t>128,0572</t>
  </si>
  <si>
    <t>127,14</t>
  </si>
  <si>
    <t>110,8364</t>
  </si>
  <si>
    <t>64,3234</t>
  </si>
  <si>
    <t>196,8095</t>
  </si>
  <si>
    <t>164,85</t>
  </si>
  <si>
    <t>110,4218</t>
  </si>
  <si>
    <t>99,0199</t>
  </si>
  <si>
    <t>48,2613</t>
  </si>
  <si>
    <t>126,01</t>
  </si>
  <si>
    <t>118,9889</t>
  </si>
  <si>
    <t>78,6358</t>
  </si>
  <si>
    <t>48,2537</t>
  </si>
  <si>
    <t>100,06</t>
  </si>
  <si>
    <t>94,4940</t>
  </si>
  <si>
    <t>64,7220</t>
  </si>
  <si>
    <t>48,2518</t>
  </si>
  <si>
    <t>82,36</t>
  </si>
  <si>
    <t>77,7743</t>
  </si>
  <si>
    <t>72,8514</t>
  </si>
  <si>
    <t>48,2548</t>
  </si>
  <si>
    <t>92,70</t>
  </si>
  <si>
    <t>87,5431</t>
  </si>
  <si>
    <t>84,4139</t>
  </si>
  <si>
    <t>48,2493</t>
  </si>
  <si>
    <t>107,41</t>
  </si>
  <si>
    <t>101,4374</t>
  </si>
  <si>
    <t>140,1394</t>
  </si>
  <si>
    <t>48,2681</t>
  </si>
  <si>
    <t>178,35</t>
  </si>
  <si>
    <t>168,4008</t>
  </si>
  <si>
    <t>74,0644</t>
  </si>
  <si>
    <t>48,2755</t>
  </si>
  <si>
    <t>94,26</t>
  </si>
  <si>
    <t>89,0007</t>
  </si>
  <si>
    <t>56,8806</t>
  </si>
  <si>
    <t>48,2351</t>
  </si>
  <si>
    <t>72,37</t>
  </si>
  <si>
    <t>68,3515</t>
  </si>
  <si>
    <t>45,9133</t>
  </si>
  <si>
    <t>48,2802</t>
  </si>
  <si>
    <t>58,44</t>
  </si>
  <si>
    <t>55,1725</t>
  </si>
  <si>
    <t>44,5472</t>
  </si>
  <si>
    <t>119,68</t>
  </si>
  <si>
    <t>111,7730</t>
  </si>
  <si>
    <t>PRTB0320-100030</t>
  </si>
  <si>
    <t>Ригель верхний</t>
  </si>
  <si>
    <t>10,5900</t>
  </si>
  <si>
    <t>7,9446</t>
  </si>
  <si>
    <t>60,5474</t>
  </si>
  <si>
    <t>11,01</t>
  </si>
  <si>
    <t>10,9106</t>
  </si>
  <si>
    <t>185,6373</t>
  </si>
  <si>
    <t>17,6830</t>
  </si>
  <si>
    <t>188,64</t>
  </si>
  <si>
    <t>199,1734</t>
  </si>
  <si>
    <t>185,6514</t>
  </si>
  <si>
    <t>17,6807</t>
  </si>
  <si>
    <t>188,65</t>
  </si>
  <si>
    <t>199,1885</t>
  </si>
  <si>
    <t>18,5762</t>
  </si>
  <si>
    <t>39,1650</t>
  </si>
  <si>
    <t>39,1647</t>
  </si>
  <si>
    <t>30,77</t>
  </si>
  <si>
    <t>30,7746</t>
  </si>
  <si>
    <t>59,1807</t>
  </si>
  <si>
    <t>35,4898</t>
  </si>
  <si>
    <t>69,24</t>
  </si>
  <si>
    <t>81,2748</t>
  </si>
  <si>
    <t>26,3529</t>
  </si>
  <si>
    <t>42,2219</t>
  </si>
  <si>
    <t>32,36</t>
  </si>
  <si>
    <t>36,1913</t>
  </si>
  <si>
    <t>MHGS2010-500010</t>
  </si>
  <si>
    <t>Ручка LM Globe  PSK Comfort без покрытия</t>
  </si>
  <si>
    <t>30,2911</t>
  </si>
  <si>
    <t>181,2299</t>
  </si>
  <si>
    <t>73,56</t>
  </si>
  <si>
    <t>51,9997</t>
  </si>
  <si>
    <t>21,1380</t>
  </si>
  <si>
    <t>17,7226</t>
  </si>
  <si>
    <t>21,49</t>
  </si>
  <si>
    <t>22,6793</t>
  </si>
  <si>
    <t>47,3060</t>
  </si>
  <si>
    <t>-46,4382</t>
  </si>
  <si>
    <t>21,88</t>
  </si>
  <si>
    <t>50,7554</t>
  </si>
  <si>
    <t>26,8835</t>
  </si>
  <si>
    <t>128,3288</t>
  </si>
  <si>
    <t>53,00</t>
  </si>
  <si>
    <t>46,1500</t>
  </si>
  <si>
    <t>Ручка LM Globe PSK Comfort коричневая RAL 8019</t>
  </si>
  <si>
    <t>26,8752</t>
  </si>
  <si>
    <t>40,2340</t>
  </si>
  <si>
    <t>46,1358</t>
  </si>
  <si>
    <t>32,8518</t>
  </si>
  <si>
    <t>17,7083</t>
  </si>
  <si>
    <t>33,39</t>
  </si>
  <si>
    <t>35,2472</t>
  </si>
  <si>
    <t>31,1847</t>
  </si>
  <si>
    <t>17,7084</t>
  </si>
  <si>
    <t>31,70</t>
  </si>
  <si>
    <t>33,4586</t>
  </si>
  <si>
    <t>MHGS0020-504020</t>
  </si>
  <si>
    <t>Ручка Siegenia ALU GLOBE белая RAL9016</t>
  </si>
  <si>
    <t>37,1958</t>
  </si>
  <si>
    <t>38,92</t>
  </si>
  <si>
    <t>8,4737</t>
  </si>
  <si>
    <t>17,6687</t>
  </si>
  <si>
    <t>8,61</t>
  </si>
  <si>
    <t>9,0916</t>
  </si>
  <si>
    <t>8,4894</t>
  </si>
  <si>
    <t>46,4889</t>
  </si>
  <si>
    <t>10,74</t>
  </si>
  <si>
    <t>9,1084</t>
  </si>
  <si>
    <t>7,6057</t>
  </si>
  <si>
    <t>17,7133</t>
  </si>
  <si>
    <t>7,73</t>
  </si>
  <si>
    <t>8,1603</t>
  </si>
  <si>
    <t>9,0490</t>
  </si>
  <si>
    <t>28,7553</t>
  </si>
  <si>
    <t>10,06</t>
  </si>
  <si>
    <t>9,7088</t>
  </si>
  <si>
    <t>42,9754</t>
  </si>
  <si>
    <t>-43,8660</t>
  </si>
  <si>
    <t>20,83</t>
  </si>
  <si>
    <t>46,1090</t>
  </si>
  <si>
    <t>25,8268</t>
  </si>
  <si>
    <t>17,7193</t>
  </si>
  <si>
    <t>26,25</t>
  </si>
  <si>
    <t>27,7100</t>
  </si>
  <si>
    <t>26,8481</t>
  </si>
  <si>
    <t>17,7179</t>
  </si>
  <si>
    <t>27,29</t>
  </si>
  <si>
    <t>28,8058</t>
  </si>
  <si>
    <t>70,0376</t>
  </si>
  <si>
    <t>17,6739</t>
  </si>
  <si>
    <t>71,16</t>
  </si>
  <si>
    <t>75,1445</t>
  </si>
  <si>
    <t>30,2983</t>
  </si>
  <si>
    <t>17,6707</t>
  </si>
  <si>
    <t>30,79</t>
  </si>
  <si>
    <t>32,5076</t>
  </si>
  <si>
    <t>MHSS2010-503020</t>
  </si>
  <si>
    <t>Ручка SI-LINE ALU PSK белая RAL 9010</t>
  </si>
  <si>
    <t>28,6814</t>
  </si>
  <si>
    <t>25,3307</t>
  </si>
  <si>
    <t>31,04</t>
  </si>
  <si>
    <t>30,7728</t>
  </si>
  <si>
    <t>MHSS2010-504020</t>
  </si>
  <si>
    <t>Ручка SI-LINE ALU PSK белая RAL 9016</t>
  </si>
  <si>
    <t>33,8888</t>
  </si>
  <si>
    <t>8,2691</t>
  </si>
  <si>
    <t>17,7623</t>
  </si>
  <si>
    <t>8,41</t>
  </si>
  <si>
    <t>8,8721</t>
  </si>
  <si>
    <t>21,5294</t>
  </si>
  <si>
    <t>17,6900</t>
  </si>
  <si>
    <t>23,0993</t>
  </si>
  <si>
    <t>49,2724</t>
  </si>
  <si>
    <t>-46,4599</t>
  </si>
  <si>
    <t>22,78</t>
  </si>
  <si>
    <t>52,8652</t>
  </si>
  <si>
    <t>MHGS0010-533020</t>
  </si>
  <si>
    <t>Ручка Si-line LM Globe, коричневая</t>
  </si>
  <si>
    <t>5,8003</t>
  </si>
  <si>
    <t>7,6181</t>
  </si>
  <si>
    <t>17,8440</t>
  </si>
  <si>
    <t>8,1736</t>
  </si>
  <si>
    <t>8,4869</t>
  </si>
  <si>
    <t>17,6303</t>
  </si>
  <si>
    <t>8,62</t>
  </si>
  <si>
    <t>9,1057</t>
  </si>
  <si>
    <t>18,2096</t>
  </si>
  <si>
    <t>17,6613</t>
  </si>
  <si>
    <t>18,50</t>
  </si>
  <si>
    <t>19,5374</t>
  </si>
  <si>
    <t>85,6572</t>
  </si>
  <si>
    <t>-63,0599</t>
  </si>
  <si>
    <t>27,32</t>
  </si>
  <si>
    <t>91,9030</t>
  </si>
  <si>
    <t>145,2287</t>
  </si>
  <si>
    <t>17,6868</t>
  </si>
  <si>
    <t>147,58</t>
  </si>
  <si>
    <t>155,8183</t>
  </si>
  <si>
    <t>19,3932</t>
  </si>
  <si>
    <t>17,6899</t>
  </si>
  <si>
    <t>19,71</t>
  </si>
  <si>
    <t>20,8073</t>
  </si>
  <si>
    <t>5,0995</t>
  </si>
  <si>
    <t>41,4133</t>
  </si>
  <si>
    <t>6,23</t>
  </si>
  <si>
    <t>7,0033</t>
  </si>
  <si>
    <t>10,5654</t>
  </si>
  <si>
    <t>17,7052</t>
  </si>
  <si>
    <t>11,3358</t>
  </si>
  <si>
    <t>6,0442</t>
  </si>
  <si>
    <t>19,3106</t>
  </si>
  <si>
    <t>6,4849</t>
  </si>
  <si>
    <t>12,3739</t>
  </si>
  <si>
    <t>17,6481</t>
  </si>
  <si>
    <t>12,57</t>
  </si>
  <si>
    <t>13,2762</t>
  </si>
  <si>
    <t>2,3558</t>
  </si>
  <si>
    <t>665,2810</t>
  </si>
  <si>
    <t>2,5276</t>
  </si>
  <si>
    <t>Средний прижим LM-RB/SF TS B1/20</t>
  </si>
  <si>
    <t>25,4664</t>
  </si>
  <si>
    <t>3,38</t>
  </si>
  <si>
    <t>7,7862</t>
  </si>
  <si>
    <t>17,8194</t>
  </si>
  <si>
    <t>8,3539</t>
  </si>
  <si>
    <t>10,1514</t>
  </si>
  <si>
    <t>17,6730</t>
  </si>
  <si>
    <t>10,31</t>
  </si>
  <si>
    <t>10,8916</t>
  </si>
  <si>
    <t>8,1739</t>
  </si>
  <si>
    <t>17,6335</t>
  </si>
  <si>
    <t>8,30</t>
  </si>
  <si>
    <t>8,7699</t>
  </si>
  <si>
    <t>10,8153</t>
  </si>
  <si>
    <t>17,5929</t>
  </si>
  <si>
    <t>10,98</t>
  </si>
  <si>
    <t>11,6039</t>
  </si>
  <si>
    <t>5,3576</t>
  </si>
  <si>
    <t>17,4334</t>
  </si>
  <si>
    <t>5,43</t>
  </si>
  <si>
    <t>5,7483</t>
  </si>
  <si>
    <t>8,7450</t>
  </si>
  <si>
    <t>17,6640</t>
  </si>
  <si>
    <t>8,89</t>
  </si>
  <si>
    <t>9,3827</t>
  </si>
  <si>
    <t>3,4805</t>
  </si>
  <si>
    <t>48,1742</t>
  </si>
  <si>
    <t>4,1824</t>
  </si>
  <si>
    <t>39,8226</t>
  </si>
  <si>
    <t>21,0333</t>
  </si>
  <si>
    <t>41,62</t>
  </si>
  <si>
    <t>42,7263</t>
  </si>
  <si>
    <t>16,4906</t>
  </si>
  <si>
    <t>-12,2151</t>
  </si>
  <si>
    <t>17,6930</t>
  </si>
  <si>
    <t>4,9353</t>
  </si>
  <si>
    <t>17,7905</t>
  </si>
  <si>
    <t>5,02</t>
  </si>
  <si>
    <t>5,2952</t>
  </si>
  <si>
    <t>13,4781</t>
  </si>
  <si>
    <t>17,7467</t>
  </si>
  <si>
    <t>13,70</t>
  </si>
  <si>
    <t>14,4609</t>
  </si>
  <si>
    <t>8,5892</t>
  </si>
  <si>
    <t>552,5375</t>
  </si>
  <si>
    <t>48,40</t>
  </si>
  <si>
    <t>9,2155</t>
  </si>
  <si>
    <t>7,6040</t>
  </si>
  <si>
    <t>17,7397</t>
  </si>
  <si>
    <t>8,1585</t>
  </si>
  <si>
    <t>8,0621</t>
  </si>
  <si>
    <t>8,20</t>
  </si>
  <si>
    <t>3,8074</t>
  </si>
  <si>
    <t>17,5742</t>
  </si>
  <si>
    <t>4,0850</t>
  </si>
  <si>
    <t>Угловая передача левая BSU LM3100 TS B1/20</t>
  </si>
  <si>
    <t>25,4627</t>
  </si>
  <si>
    <t>Угловая передача правая BSU LM3100 TS B1/20</t>
  </si>
  <si>
    <t>222805</t>
  </si>
  <si>
    <t>Упор для ограничения хода ручки до 90° LM8200</t>
  </si>
  <si>
    <t>0,9738</t>
  </si>
  <si>
    <t>25,9425</t>
  </si>
  <si>
    <t>1,06</t>
  </si>
  <si>
    <t>1,0448</t>
  </si>
  <si>
    <t>279229</t>
  </si>
  <si>
    <t>Упор FBS A0800 TS K250</t>
  </si>
  <si>
    <t>19,4300</t>
  </si>
  <si>
    <t>0,2369</t>
  </si>
  <si>
    <t>24,2672</t>
  </si>
  <si>
    <t>0,25</t>
  </si>
  <si>
    <t>0,2542</t>
  </si>
  <si>
    <t>MHSM0040-100010</t>
  </si>
  <si>
    <t>Фиксатор.ALU SI-LI TS</t>
  </si>
  <si>
    <t>2,4400</t>
  </si>
  <si>
    <t>2,5592</t>
  </si>
  <si>
    <t>25,5574</t>
  </si>
  <si>
    <t>2,77</t>
  </si>
  <si>
    <t>2,7458</t>
  </si>
  <si>
    <t>12,7218</t>
  </si>
  <si>
    <t>36,2186</t>
  </si>
  <si>
    <t>14,96</t>
  </si>
  <si>
    <t>17,4713</t>
  </si>
  <si>
    <t>684,5697</t>
  </si>
  <si>
    <t>37,6690</t>
  </si>
  <si>
    <t>808,93</t>
  </si>
  <si>
    <t>793,2451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</si>
</sst>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\ ##0\,00"/>
  </numFmts>
  <fonts count="28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</font>
    <font>
      <sz val="20"/>
      <color theme="1"/>
      <name val="Calibri"/>
      <family val="2"/>
      <charset val="204"/>
      <scheme val="minor"/>
    </font>
    <font>
      <sz val="10"/>
      <name val="Arial Cyr"/>
      <charset val="204"/>
    </font>
    <font>
      <b/>
      <u/>
      <sz val="12"/>
      <name val="Calibri"/>
      <family val="2"/>
      <charset val="204"/>
    </font>
    <font>
      <b/>
      <sz val="12"/>
      <color indexed="10"/>
      <name val="Calibri"/>
      <family val="2"/>
      <charset val="204"/>
    </font>
    <font>
      <sz val="12"/>
      <color indexed="1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20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7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theme="7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0" fontId="11" fillId="0" borderId="0"/>
  </cellStyleXfs>
  <cellXfs count="484">
    <xf numFmtId="0" fontId="0" fillId="0" borderId="0" xfId="0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textRotation="90"/>
    </xf>
    <xf numFmtId="2" fontId="2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textRotation="90"/>
    </xf>
    <xf numFmtId="2" fontId="2" fillId="0" borderId="12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0" fontId="3" fillId="0" borderId="0" xfId="3" applyFont="1" applyBorder="1" applyAlignment="1">
      <alignment horizontal="center"/>
    </xf>
    <xf numFmtId="0" fontId="1" fillId="0" borderId="5" xfId="3" applyFont="1" applyBorder="1"/>
    <xf numFmtId="0" fontId="3" fillId="0" borderId="0" xfId="3" applyFont="1" applyBorder="1"/>
    <xf numFmtId="0" fontId="1" fillId="0" borderId="0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3" fillId="0" borderId="1" xfId="3" applyFont="1" applyBorder="1" applyAlignment="1">
      <alignment horizontal="left" vertical="center" wrapText="1"/>
    </xf>
    <xf numFmtId="0" fontId="3" fillId="0" borderId="1" xfId="3" applyFont="1" applyFill="1" applyBorder="1" applyAlignment="1"/>
    <xf numFmtId="0" fontId="3" fillId="0" borderId="8" xfId="3" applyFont="1" applyBorder="1" applyAlignment="1">
      <alignment horizontal="left" vertical="center" wrapText="1"/>
    </xf>
    <xf numFmtId="0" fontId="3" fillId="0" borderId="0" xfId="3" applyFont="1" applyFill="1" applyBorder="1" applyAlignment="1"/>
    <xf numFmtId="0" fontId="3" fillId="0" borderId="1" xfId="3" applyFont="1" applyFill="1" applyBorder="1" applyAlignment="1">
      <alignment horizontal="left" vertical="center"/>
    </xf>
    <xf numFmtId="0" fontId="3" fillId="0" borderId="0" xfId="3" applyFont="1" applyFill="1" applyBorder="1" applyAlignment="1">
      <alignment horizontal="left" vertical="center"/>
    </xf>
    <xf numFmtId="0" fontId="3" fillId="0" borderId="0" xfId="3" applyFont="1" applyBorder="1" applyAlignment="1">
      <alignment horizontal="left" vertical="center" wrapText="1"/>
    </xf>
    <xf numFmtId="0" fontId="3" fillId="0" borderId="0" xfId="3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0" xfId="3" applyFont="1" applyBorder="1" applyAlignment="1">
      <alignment horizontal="left" vertical="center"/>
    </xf>
    <xf numFmtId="0" fontId="1" fillId="0" borderId="0" xfId="3" applyFont="1" applyBorder="1" applyAlignment="1">
      <alignment horizontal="center"/>
    </xf>
    <xf numFmtId="0" fontId="3" fillId="0" borderId="0" xfId="3" applyFont="1" applyBorder="1" applyAlignment="1"/>
    <xf numFmtId="0" fontId="3" fillId="0" borderId="0" xfId="3" applyFont="1" applyBorder="1" applyAlignment="1">
      <alignment wrapText="1"/>
    </xf>
    <xf numFmtId="0" fontId="3" fillId="0" borderId="0" xfId="3" applyFont="1" applyFill="1" applyBorder="1" applyAlignment="1">
      <alignment horizontal="left"/>
    </xf>
    <xf numFmtId="0" fontId="3" fillId="0" borderId="8" xfId="3" applyFont="1" applyBorder="1" applyAlignment="1">
      <alignment horizontal="left" vertical="center"/>
    </xf>
    <xf numFmtId="0" fontId="1" fillId="0" borderId="0" xfId="3" applyFont="1" applyBorder="1" applyAlignment="1">
      <alignment horizontal="center" vertical="center" textRotation="90"/>
    </xf>
    <xf numFmtId="0" fontId="1" fillId="0" borderId="0" xfId="3" applyFont="1" applyBorder="1"/>
    <xf numFmtId="0" fontId="3" fillId="0" borderId="0" xfId="3" applyFont="1" applyBorder="1" applyAlignment="1">
      <alignment horizontal="left" wrapText="1"/>
    </xf>
    <xf numFmtId="0" fontId="3" fillId="0" borderId="0" xfId="3" applyFont="1" applyBorder="1" applyAlignment="1">
      <alignment horizontal="left"/>
    </xf>
    <xf numFmtId="0" fontId="13" fillId="0" borderId="0" xfId="3" applyFont="1" applyBorder="1"/>
    <xf numFmtId="0" fontId="1" fillId="0" borderId="0" xfId="3" applyFont="1" applyBorder="1" applyAlignment="1">
      <alignment horizontal="left"/>
    </xf>
    <xf numFmtId="0" fontId="3" fillId="0" borderId="0" xfId="3" applyFont="1" applyBorder="1" applyAlignment="1">
      <alignment horizontal="justify" vertical="center" wrapText="1"/>
    </xf>
    <xf numFmtId="0" fontId="1" fillId="0" borderId="0" xfId="3" applyFont="1" applyFill="1" applyBorder="1" applyAlignment="1"/>
    <xf numFmtId="0" fontId="3" fillId="0" borderId="0" xfId="3" applyFont="1" applyBorder="1" applyAlignment="1">
      <alignment horizontal="justify" vertical="center"/>
    </xf>
    <xf numFmtId="0" fontId="12" fillId="0" borderId="0" xfId="3" applyFont="1" applyBorder="1" applyAlignment="1"/>
    <xf numFmtId="0" fontId="1" fillId="0" borderId="0" xfId="3" applyFont="1" applyFill="1" applyBorder="1" applyAlignment="1">
      <alignment horizontal="justify" vertical="center" wrapText="1"/>
    </xf>
    <xf numFmtId="0" fontId="3" fillId="0" borderId="0" xfId="3" applyFont="1" applyFill="1" applyBorder="1" applyAlignment="1">
      <alignment horizontal="justify" vertical="center" wrapText="1"/>
    </xf>
    <xf numFmtId="0" fontId="1" fillId="0" borderId="0" xfId="3" applyFont="1" applyBorder="1" applyAlignment="1">
      <alignment horizontal="justify" vertical="center" wrapText="1"/>
    </xf>
    <xf numFmtId="2" fontId="1" fillId="0" borderId="9" xfId="0" applyNumberFormat="1" applyFont="1" applyFill="1" applyBorder="1" applyAlignment="1">
      <alignment horizontal="center" vertical="center"/>
    </xf>
    <xf numFmtId="2" fontId="3" fillId="0" borderId="0" xfId="3" applyNumberFormat="1" applyFont="1" applyBorder="1" applyAlignment="1">
      <alignment horizontal="left" vertical="center"/>
    </xf>
    <xf numFmtId="2" fontId="3" fillId="0" borderId="0" xfId="3" applyNumberFormat="1" applyFont="1" applyFill="1" applyBorder="1" applyAlignment="1">
      <alignment vertical="center"/>
    </xf>
    <xf numFmtId="2" fontId="3" fillId="0" borderId="0" xfId="3" applyNumberFormat="1" applyFont="1" applyBorder="1" applyAlignment="1">
      <alignment horizontal="center" vertical="center"/>
    </xf>
    <xf numFmtId="2" fontId="3" fillId="0" borderId="0" xfId="3" applyNumberFormat="1" applyFont="1" applyBorder="1"/>
    <xf numFmtId="2" fontId="3" fillId="0" borderId="0" xfId="3" applyNumberFormat="1" applyFont="1" applyBorder="1" applyAlignment="1">
      <alignment horizontal="justify" vertical="center" wrapText="1"/>
    </xf>
    <xf numFmtId="2" fontId="3" fillId="0" borderId="0" xfId="3" applyNumberFormat="1" applyFont="1" applyBorder="1" applyAlignment="1">
      <alignment horizontal="center"/>
    </xf>
    <xf numFmtId="2" fontId="3" fillId="0" borderId="0" xfId="3" applyNumberFormat="1" applyFont="1" applyFill="1" applyBorder="1" applyAlignment="1">
      <alignment horizontal="center" vertical="center"/>
    </xf>
    <xf numFmtId="0" fontId="1" fillId="0" borderId="5" xfId="3" applyFont="1" applyBorder="1" applyAlignment="1">
      <alignment horizontal="center"/>
    </xf>
    <xf numFmtId="0" fontId="1" fillId="0" borderId="8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 textRotation="90"/>
    </xf>
    <xf numFmtId="0" fontId="3" fillId="0" borderId="1" xfId="3" applyFont="1" applyFill="1" applyBorder="1" applyAlignment="1">
      <alignment horizontal="left" vertical="center" wrapText="1"/>
    </xf>
    <xf numFmtId="0" fontId="3" fillId="0" borderId="8" xfId="3" applyFont="1" applyFill="1" applyBorder="1" applyAlignment="1">
      <alignment horizontal="left" vertical="center" wrapText="1"/>
    </xf>
    <xf numFmtId="0" fontId="3" fillId="0" borderId="0" xfId="3" applyFont="1" applyFill="1" applyBorder="1" applyAlignment="1">
      <alignment horizontal="left" vertical="center" wrapText="1"/>
    </xf>
    <xf numFmtId="0" fontId="1" fillId="0" borderId="5" xfId="3" applyFont="1" applyBorder="1" applyAlignment="1"/>
    <xf numFmtId="0" fontId="14" fillId="0" borderId="0" xfId="3" applyFont="1" applyBorder="1" applyAlignment="1"/>
    <xf numFmtId="0" fontId="3" fillId="0" borderId="6" xfId="3" applyFont="1" applyBorder="1" applyAlignment="1">
      <alignment horizontal="center"/>
    </xf>
    <xf numFmtId="0" fontId="1" fillId="0" borderId="0" xfId="3" applyFont="1" applyBorder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15" fillId="0" borderId="0" xfId="0" applyFont="1" applyBorder="1" applyAlignment="1">
      <alignment horizontal="center"/>
    </xf>
    <xf numFmtId="2" fontId="1" fillId="0" borderId="14" xfId="0" applyNumberFormat="1" applyFont="1" applyFill="1" applyBorder="1" applyAlignment="1">
      <alignment horizontal="center" vertical="center"/>
    </xf>
    <xf numFmtId="2" fontId="3" fillId="0" borderId="0" xfId="3" applyNumberFormat="1" applyFont="1" applyFill="1" applyBorder="1" applyAlignment="1">
      <alignment horizontal="justify" vertical="center" wrapText="1"/>
    </xf>
    <xf numFmtId="2" fontId="3" fillId="0" borderId="0" xfId="3" applyNumberFormat="1" applyFont="1" applyFill="1" applyBorder="1" applyAlignment="1">
      <alignment horizontal="left" vertical="center" wrapText="1"/>
    </xf>
    <xf numFmtId="2" fontId="3" fillId="0" borderId="0" xfId="3" applyNumberFormat="1" applyFont="1" applyBorder="1" applyAlignment="1">
      <alignment horizontal="left" vertical="center" wrapText="1"/>
    </xf>
    <xf numFmtId="0" fontId="12" fillId="0" borderId="0" xfId="3" applyFont="1" applyBorder="1" applyAlignment="1">
      <alignment horizontal="left"/>
    </xf>
    <xf numFmtId="0" fontId="3" fillId="0" borderId="0" xfId="3" applyFont="1" applyFill="1" applyBorder="1"/>
    <xf numFmtId="0" fontId="3" fillId="0" borderId="0" xfId="3" applyFont="1" applyBorder="1" applyAlignment="1">
      <alignment horizontal="center" vertical="center" textRotation="90"/>
    </xf>
    <xf numFmtId="0" fontId="15" fillId="0" borderId="0" xfId="0" applyFont="1" applyBorder="1" applyAlignment="1">
      <alignment horizontal="center" vertical="center" textRotation="90"/>
    </xf>
    <xf numFmtId="0" fontId="3" fillId="0" borderId="1" xfId="3" applyFont="1" applyFill="1" applyBorder="1" applyAlignment="1">
      <alignment horizontal="center" vertical="center"/>
    </xf>
    <xf numFmtId="2" fontId="3" fillId="0" borderId="9" xfId="3" applyNumberFormat="1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2" fontId="3" fillId="0" borderId="9" xfId="3" applyNumberFormat="1" applyFont="1" applyFill="1" applyBorder="1" applyAlignment="1">
      <alignment horizontal="center" vertical="center"/>
    </xf>
    <xf numFmtId="2" fontId="3" fillId="0" borderId="9" xfId="3" applyNumberFormat="1" applyFont="1" applyBorder="1" applyAlignment="1">
      <alignment horizontal="center"/>
    </xf>
    <xf numFmtId="0" fontId="3" fillId="0" borderId="8" xfId="3" applyFont="1" applyFill="1" applyBorder="1" applyAlignment="1">
      <alignment horizontal="left" vertical="center"/>
    </xf>
    <xf numFmtId="0" fontId="3" fillId="0" borderId="1" xfId="3" applyFont="1" applyBorder="1" applyAlignment="1"/>
    <xf numFmtId="0" fontId="15" fillId="0" borderId="10" xfId="0" applyFont="1" applyBorder="1" applyAlignment="1">
      <alignment horizontal="center" vertical="center" textRotation="90"/>
    </xf>
    <xf numFmtId="0" fontId="1" fillId="0" borderId="10" xfId="3" applyFont="1" applyBorder="1"/>
    <xf numFmtId="2" fontId="3" fillId="0" borderId="9" xfId="3" applyNumberFormat="1" applyFont="1" applyBorder="1"/>
    <xf numFmtId="2" fontId="1" fillId="0" borderId="12" xfId="3" applyNumberFormat="1" applyFont="1" applyBorder="1" applyAlignment="1">
      <alignment horizontal="left" vertical="center"/>
    </xf>
    <xf numFmtId="2" fontId="1" fillId="0" borderId="12" xfId="3" applyNumberFormat="1" applyFont="1" applyFill="1" applyBorder="1" applyAlignment="1">
      <alignment vertical="center"/>
    </xf>
    <xf numFmtId="2" fontId="1" fillId="0" borderId="12" xfId="3" applyNumberFormat="1" applyFont="1" applyBorder="1" applyAlignment="1">
      <alignment horizontal="center" vertical="center"/>
    </xf>
    <xf numFmtId="2" fontId="3" fillId="0" borderId="9" xfId="3" applyNumberFormat="1" applyFont="1" applyFill="1" applyBorder="1" applyAlignment="1">
      <alignment vertical="center"/>
    </xf>
    <xf numFmtId="2" fontId="3" fillId="0" borderId="9" xfId="3" applyNumberFormat="1" applyFont="1" applyBorder="1" applyAlignment="1">
      <alignment horizontal="left" vertical="center" wrapText="1"/>
    </xf>
    <xf numFmtId="0" fontId="1" fillId="0" borderId="14" xfId="3" applyFont="1" applyBorder="1" applyAlignment="1">
      <alignment horizontal="center" vertical="center"/>
    </xf>
    <xf numFmtId="2" fontId="3" fillId="0" borderId="0" xfId="3" applyNumberFormat="1" applyFont="1" applyBorder="1" applyAlignment="1"/>
    <xf numFmtId="2" fontId="3" fillId="0" borderId="0" xfId="3" applyNumberFormat="1" applyFont="1" applyBorder="1" applyAlignment="1">
      <alignment horizontal="justify" vertical="center"/>
    </xf>
    <xf numFmtId="0" fontId="3" fillId="0" borderId="0" xfId="3" applyFont="1" applyBorder="1" applyAlignment="1">
      <alignment vertical="center" wrapText="1"/>
    </xf>
    <xf numFmtId="0" fontId="3" fillId="0" borderId="0" xfId="3" applyFont="1" applyFill="1" applyBorder="1" applyAlignment="1">
      <alignment horizontal="justify" vertical="center"/>
    </xf>
    <xf numFmtId="2" fontId="1" fillId="0" borderId="9" xfId="3" applyNumberFormat="1" applyFont="1" applyBorder="1" applyAlignment="1">
      <alignment vertical="center"/>
    </xf>
    <xf numFmtId="0" fontId="3" fillId="0" borderId="8" xfId="3" applyFont="1" applyBorder="1" applyAlignment="1">
      <alignment horizontal="left"/>
    </xf>
    <xf numFmtId="2" fontId="1" fillId="0" borderId="12" xfId="3" applyNumberFormat="1" applyFont="1" applyBorder="1" applyAlignment="1">
      <alignment vertical="center"/>
    </xf>
    <xf numFmtId="0" fontId="3" fillId="0" borderId="1" xfId="3" applyFont="1" applyBorder="1" applyAlignment="1">
      <alignment horizontal="left" wrapText="1"/>
    </xf>
    <xf numFmtId="0" fontId="3" fillId="0" borderId="5" xfId="3" applyFont="1" applyBorder="1" applyAlignment="1">
      <alignment horizontal="center" vertical="center" textRotation="90"/>
    </xf>
    <xf numFmtId="0" fontId="2" fillId="0" borderId="0" xfId="3" applyFont="1" applyFill="1" applyBorder="1" applyAlignment="1"/>
    <xf numFmtId="0" fontId="3" fillId="0" borderId="1" xfId="3" applyFont="1" applyBorder="1"/>
    <xf numFmtId="2" fontId="1" fillId="0" borderId="12" xfId="3" applyNumberFormat="1" applyFont="1" applyBorder="1" applyAlignment="1">
      <alignment horizontal="center"/>
    </xf>
    <xf numFmtId="2" fontId="3" fillId="0" borderId="9" xfId="3" applyNumberFormat="1" applyFont="1" applyBorder="1" applyAlignment="1">
      <alignment vertical="center"/>
    </xf>
    <xf numFmtId="2" fontId="1" fillId="0" borderId="12" xfId="3" applyNumberFormat="1" applyFont="1" applyFill="1" applyBorder="1" applyAlignment="1">
      <alignment horizontal="center" vertical="center"/>
    </xf>
    <xf numFmtId="0" fontId="3" fillId="0" borderId="1" xfId="3" applyFont="1" applyBorder="1" applyAlignment="1">
      <alignment vertical="center"/>
    </xf>
    <xf numFmtId="2" fontId="1" fillId="0" borderId="12" xfId="3" applyNumberFormat="1" applyFont="1" applyBorder="1" applyAlignment="1">
      <alignment horizontal="justify" vertical="center"/>
    </xf>
    <xf numFmtId="0" fontId="12" fillId="0" borderId="21" xfId="3" applyFont="1" applyBorder="1" applyAlignment="1">
      <alignment horizontal="left"/>
    </xf>
    <xf numFmtId="0" fontId="3" fillId="0" borderId="1" xfId="3" applyFont="1" applyBorder="1" applyAlignment="1">
      <alignment horizontal="left"/>
    </xf>
    <xf numFmtId="0" fontId="12" fillId="0" borderId="5" xfId="3" applyFont="1" applyBorder="1" applyAlignment="1">
      <alignment horizontal="left"/>
    </xf>
    <xf numFmtId="2" fontId="3" fillId="0" borderId="7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horizontal="center"/>
    </xf>
    <xf numFmtId="0" fontId="17" fillId="0" borderId="0" xfId="2" applyFont="1" applyFill="1" applyBorder="1" applyAlignment="1">
      <alignment vertical="center"/>
    </xf>
    <xf numFmtId="0" fontId="18" fillId="0" borderId="0" xfId="0" applyFont="1" applyBorder="1" applyAlignment="1">
      <alignment vertical="center" textRotation="90" wrapText="1"/>
    </xf>
    <xf numFmtId="0" fontId="17" fillId="0" borderId="5" xfId="2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17" fillId="0" borderId="8" xfId="2" applyFont="1" applyFill="1" applyBorder="1" applyAlignment="1">
      <alignment vertical="center"/>
    </xf>
    <xf numFmtId="0" fontId="17" fillId="3" borderId="0" xfId="2" applyFont="1" applyFill="1" applyBorder="1" applyAlignment="1">
      <alignment horizontal="left" vertical="center"/>
    </xf>
    <xf numFmtId="0" fontId="19" fillId="0" borderId="0" xfId="3" applyFont="1" applyBorder="1" applyAlignment="1">
      <alignment horizontal="left" vertical="center"/>
    </xf>
    <xf numFmtId="0" fontId="18" fillId="3" borderId="0" xfId="2" applyFont="1" applyFill="1" applyBorder="1" applyAlignment="1">
      <alignment horizontal="left" vertical="center"/>
    </xf>
    <xf numFmtId="0" fontId="17" fillId="3" borderId="5" xfId="2" applyFont="1" applyFill="1" applyBorder="1" applyAlignment="1">
      <alignment horizontal="center" vertical="center"/>
    </xf>
    <xf numFmtId="0" fontId="19" fillId="3" borderId="0" xfId="3" applyFont="1" applyFill="1" applyBorder="1" applyAlignment="1">
      <alignment horizontal="center" vertical="center" wrapText="1"/>
    </xf>
    <xf numFmtId="0" fontId="17" fillId="3" borderId="0" xfId="2" applyFont="1" applyFill="1" applyBorder="1" applyAlignment="1">
      <alignment horizontal="center" vertical="center"/>
    </xf>
    <xf numFmtId="0" fontId="20" fillId="0" borderId="0" xfId="3" applyFont="1" applyBorder="1" applyAlignment="1">
      <alignment horizontal="center" vertical="center" wrapText="1"/>
    </xf>
    <xf numFmtId="0" fontId="17" fillId="3" borderId="8" xfId="2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2" fontId="19" fillId="0" borderId="9" xfId="0" applyNumberFormat="1" applyFont="1" applyFill="1" applyBorder="1" applyAlignment="1">
      <alignment horizontal="center" vertical="center"/>
    </xf>
    <xf numFmtId="0" fontId="17" fillId="3" borderId="0" xfId="2" applyFont="1" applyFill="1" applyBorder="1" applyAlignment="1">
      <alignment vertical="center"/>
    </xf>
    <xf numFmtId="0" fontId="19" fillId="0" borderId="8" xfId="0" applyFont="1" applyFill="1" applyBorder="1" applyAlignment="1">
      <alignment horizontal="center" vertical="center" wrapText="1"/>
    </xf>
    <xf numFmtId="0" fontId="18" fillId="3" borderId="1" xfId="2" applyFont="1" applyFill="1" applyBorder="1" applyAlignment="1">
      <alignment vertical="center"/>
    </xf>
    <xf numFmtId="0" fontId="18" fillId="3" borderId="0" xfId="2" applyFont="1" applyFill="1" applyBorder="1" applyAlignment="1">
      <alignment vertical="center"/>
    </xf>
    <xf numFmtId="0" fontId="18" fillId="3" borderId="8" xfId="2" applyFont="1" applyFill="1" applyBorder="1" applyAlignment="1">
      <alignment vertical="center"/>
    </xf>
    <xf numFmtId="0" fontId="18" fillId="0" borderId="1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8" fillId="0" borderId="8" xfId="2" applyFont="1" applyFill="1" applyBorder="1" applyAlignment="1">
      <alignment vertical="center"/>
    </xf>
    <xf numFmtId="0" fontId="20" fillId="0" borderId="1" xfId="3" applyFont="1" applyBorder="1" applyAlignment="1">
      <alignment vertical="center" wrapText="1"/>
    </xf>
    <xf numFmtId="0" fontId="18" fillId="3" borderId="0" xfId="2" applyFont="1" applyFill="1" applyBorder="1" applyAlignment="1">
      <alignment vertical="center" wrapText="1"/>
    </xf>
    <xf numFmtId="0" fontId="18" fillId="0" borderId="0" xfId="2" applyFont="1" applyFill="1" applyBorder="1" applyAlignment="1">
      <alignment vertical="center" wrapText="1"/>
    </xf>
    <xf numFmtId="0" fontId="20" fillId="0" borderId="0" xfId="3" applyFont="1" applyBorder="1" applyAlignment="1">
      <alignment vertical="center" wrapText="1"/>
    </xf>
    <xf numFmtId="0" fontId="19" fillId="0" borderId="10" xfId="3" applyFont="1" applyFill="1" applyBorder="1" applyAlignment="1">
      <alignment vertical="center" textRotation="90" wrapText="1"/>
    </xf>
    <xf numFmtId="0" fontId="20" fillId="0" borderId="0" xfId="3" applyFont="1" applyBorder="1" applyAlignment="1">
      <alignment vertical="center" textRotation="90" wrapText="1"/>
    </xf>
    <xf numFmtId="0" fontId="19" fillId="0" borderId="0" xfId="3" applyFont="1" applyFill="1" applyBorder="1" applyAlignment="1">
      <alignment vertical="center" textRotation="90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9" fillId="0" borderId="8" xfId="3" applyFont="1" applyFill="1" applyBorder="1" applyAlignment="1">
      <alignment vertical="center" textRotation="90" wrapText="1"/>
    </xf>
    <xf numFmtId="0" fontId="20" fillId="3" borderId="8" xfId="3" applyFont="1" applyFill="1" applyBorder="1" applyAlignment="1">
      <alignment vertical="center" textRotation="90" wrapText="1"/>
    </xf>
    <xf numFmtId="0" fontId="20" fillId="3" borderId="0" xfId="3" applyFont="1" applyFill="1" applyBorder="1" applyAlignment="1">
      <alignment vertical="center" textRotation="90" wrapText="1"/>
    </xf>
    <xf numFmtId="0" fontId="17" fillId="3" borderId="10" xfId="2" applyFont="1" applyFill="1" applyBorder="1" applyAlignment="1">
      <alignment vertical="center"/>
    </xf>
    <xf numFmtId="2" fontId="19" fillId="0" borderId="0" xfId="3" applyNumberFormat="1" applyFont="1" applyBorder="1" applyAlignment="1">
      <alignment horizontal="left" vertical="center"/>
    </xf>
    <xf numFmtId="2" fontId="18" fillId="0" borderId="9" xfId="2" applyNumberFormat="1" applyFont="1" applyFill="1" applyBorder="1" applyAlignment="1">
      <alignment vertical="center"/>
    </xf>
    <xf numFmtId="2" fontId="18" fillId="0" borderId="0" xfId="2" applyNumberFormat="1" applyFont="1" applyFill="1" applyBorder="1" applyAlignment="1">
      <alignment vertical="center"/>
    </xf>
    <xf numFmtId="2" fontId="18" fillId="0" borderId="9" xfId="2" applyNumberFormat="1" applyFont="1" applyFill="1" applyBorder="1" applyAlignment="1">
      <alignment vertical="center" wrapText="1"/>
    </xf>
    <xf numFmtId="2" fontId="18" fillId="0" borderId="0" xfId="2" applyNumberFormat="1" applyFont="1" applyFill="1" applyBorder="1" applyAlignment="1">
      <alignment vertical="center" wrapText="1"/>
    </xf>
    <xf numFmtId="2" fontId="20" fillId="0" borderId="9" xfId="3" applyNumberFormat="1" applyFont="1" applyBorder="1" applyAlignment="1">
      <alignment vertical="center" wrapText="1"/>
    </xf>
    <xf numFmtId="2" fontId="20" fillId="0" borderId="0" xfId="3" applyNumberFormat="1" applyFont="1" applyBorder="1" applyAlignment="1">
      <alignment vertical="center" wrapText="1"/>
    </xf>
    <xf numFmtId="2" fontId="18" fillId="3" borderId="0" xfId="2" applyNumberFormat="1" applyFont="1" applyFill="1" applyBorder="1" applyAlignment="1">
      <alignment vertical="center"/>
    </xf>
    <xf numFmtId="2" fontId="18" fillId="3" borderId="9" xfId="2" applyNumberFormat="1" applyFont="1" applyFill="1" applyBorder="1" applyAlignment="1">
      <alignment vertical="center"/>
    </xf>
    <xf numFmtId="2" fontId="17" fillId="3" borderId="12" xfId="2" applyNumberFormat="1" applyFont="1" applyFill="1" applyBorder="1" applyAlignment="1">
      <alignment vertical="center"/>
    </xf>
    <xf numFmtId="2" fontId="17" fillId="3" borderId="12" xfId="2" applyNumberFormat="1" applyFont="1" applyFill="1" applyBorder="1" applyAlignment="1">
      <alignment vertical="center" wrapText="1"/>
    </xf>
    <xf numFmtId="2" fontId="19" fillId="0" borderId="12" xfId="3" applyNumberFormat="1" applyFont="1" applyBorder="1" applyAlignment="1">
      <alignment vertical="center" wrapText="1"/>
    </xf>
    <xf numFmtId="2" fontId="17" fillId="0" borderId="12" xfId="2" applyNumberFormat="1" applyFont="1" applyFill="1" applyBorder="1" applyAlignment="1">
      <alignment vertical="center"/>
    </xf>
    <xf numFmtId="2" fontId="17" fillId="0" borderId="0" xfId="2" applyNumberFormat="1" applyFont="1" applyFill="1" applyBorder="1" applyAlignment="1">
      <alignment vertical="center"/>
    </xf>
    <xf numFmtId="2" fontId="18" fillId="3" borderId="0" xfId="2" applyNumberFormat="1" applyFont="1" applyFill="1" applyBorder="1" applyAlignment="1">
      <alignment horizontal="left" vertical="center"/>
    </xf>
    <xf numFmtId="164" fontId="21" fillId="0" borderId="0" xfId="0" applyNumberFormat="1" applyFont="1"/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wrapText="1"/>
    </xf>
    <xf numFmtId="49" fontId="4" fillId="0" borderId="27" xfId="0" applyNumberFormat="1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 textRotation="90" wrapText="1"/>
    </xf>
    <xf numFmtId="0" fontId="1" fillId="0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2" fontId="1" fillId="0" borderId="2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2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0" fillId="0" borderId="1" xfId="2" applyFont="1" applyFill="1" applyBorder="1" applyAlignment="1">
      <alignment vertical="center"/>
    </xf>
    <xf numFmtId="0" fontId="0" fillId="0" borderId="8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 wrapText="1"/>
    </xf>
    <xf numFmtId="0" fontId="24" fillId="0" borderId="6" xfId="0" applyFont="1" applyFill="1" applyBorder="1" applyAlignment="1">
      <alignment vertical="center" wrapText="1"/>
    </xf>
    <xf numFmtId="2" fontId="25" fillId="0" borderId="7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2" fontId="0" fillId="0" borderId="0" xfId="0" applyNumberFormat="1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2" fontId="26" fillId="0" borderId="9" xfId="0" applyNumberFormat="1" applyFont="1" applyFill="1" applyBorder="1" applyAlignment="1">
      <alignment vertical="center"/>
    </xf>
    <xf numFmtId="2" fontId="0" fillId="0" borderId="9" xfId="0" applyNumberFormat="1" applyFont="1" applyFill="1" applyBorder="1" applyAlignment="1">
      <alignment vertical="center"/>
    </xf>
    <xf numFmtId="2" fontId="7" fillId="0" borderId="12" xfId="0" applyNumberFormat="1" applyFont="1" applyFill="1" applyBorder="1" applyAlignment="1">
      <alignment vertical="center"/>
    </xf>
    <xf numFmtId="2" fontId="24" fillId="0" borderId="0" xfId="0" applyNumberFormat="1" applyFont="1" applyFill="1" applyBorder="1" applyAlignment="1">
      <alignment vertical="center" wrapText="1"/>
    </xf>
    <xf numFmtId="2" fontId="26" fillId="0" borderId="0" xfId="0" applyNumberFormat="1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0" fillId="0" borderId="8" xfId="2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1" xfId="2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2" fontId="7" fillId="0" borderId="9" xfId="0" applyNumberFormat="1" applyFont="1" applyFill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19" fillId="0" borderId="0" xfId="3" applyFont="1" applyBorder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0" fontId="7" fillId="0" borderId="0" xfId="0" applyFont="1" applyFill="1" applyBorder="1" applyAlignment="1">
      <alignment vertical="center"/>
    </xf>
    <xf numFmtId="0" fontId="0" fillId="0" borderId="1" xfId="2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2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8" xfId="2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165" fontId="2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22" fillId="0" borderId="0" xfId="0" applyNumberFormat="1" applyFon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20" fillId="0" borderId="1" xfId="3" applyFont="1" applyBorder="1" applyAlignment="1">
      <alignment vertical="center" wrapText="1"/>
    </xf>
    <xf numFmtId="0" fontId="18" fillId="3" borderId="1" xfId="2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8" fillId="3" borderId="1" xfId="2" applyFont="1" applyFill="1" applyBorder="1" applyAlignment="1">
      <alignment vertical="center"/>
    </xf>
    <xf numFmtId="0" fontId="0" fillId="0" borderId="16" xfId="0" applyBorder="1" applyAlignment="1">
      <alignment vertical="center" wrapText="1"/>
    </xf>
    <xf numFmtId="0" fontId="3" fillId="0" borderId="18" xfId="0" applyFont="1" applyFill="1" applyBorder="1" applyAlignment="1">
      <alignment horizontal="center" wrapText="1"/>
    </xf>
    <xf numFmtId="0" fontId="4" fillId="0" borderId="18" xfId="0" applyFont="1" applyFill="1" applyBorder="1" applyAlignment="1">
      <alignment horizontal="center"/>
    </xf>
    <xf numFmtId="0" fontId="4" fillId="0" borderId="18" xfId="0" applyNumberFormat="1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 vertical="center"/>
    </xf>
    <xf numFmtId="2" fontId="3" fillId="0" borderId="29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wrapText="1"/>
    </xf>
    <xf numFmtId="0" fontId="4" fillId="0" borderId="1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29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2" fontId="4" fillId="0" borderId="29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0" fillId="0" borderId="1" xfId="3" applyFont="1" applyBorder="1" applyAlignment="1">
      <alignment vertical="center" wrapText="1"/>
    </xf>
    <xf numFmtId="0" fontId="18" fillId="3" borderId="1" xfId="2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49" fontId="27" fillId="0" borderId="30" xfId="0" applyNumberFormat="1" applyFont="1" applyBorder="1" applyAlignment="1">
      <alignment horizontal="left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1" fillId="0" borderId="17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23" xfId="0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textRotation="90"/>
    </xf>
    <xf numFmtId="0" fontId="3" fillId="0" borderId="8" xfId="0" applyFont="1" applyFill="1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8" xfId="3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0" borderId="8" xfId="3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8" xfId="3" applyFont="1" applyBorder="1" applyAlignment="1">
      <alignment horizontal="left" vertical="center"/>
    </xf>
    <xf numFmtId="0" fontId="1" fillId="0" borderId="8" xfId="3" applyFont="1" applyBorder="1" applyAlignment="1">
      <alignment horizontal="left" vertical="center" textRotation="90" wrapText="1"/>
    </xf>
    <xf numFmtId="0" fontId="0" fillId="0" borderId="8" xfId="0" applyBorder="1" applyAlignment="1">
      <alignment horizontal="left" vertical="center" textRotation="90" wrapText="1"/>
    </xf>
    <xf numFmtId="0" fontId="0" fillId="0" borderId="10" xfId="0" applyBorder="1" applyAlignment="1">
      <alignment horizontal="left" vertical="center" textRotation="90" wrapText="1"/>
    </xf>
    <xf numFmtId="0" fontId="1" fillId="2" borderId="8" xfId="3" applyFont="1" applyFill="1" applyBorder="1" applyAlignment="1">
      <alignment horizontal="center" vertical="center" textRotation="90"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3" fillId="0" borderId="17" xfId="3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/>
    </xf>
    <xf numFmtId="0" fontId="1" fillId="2" borderId="8" xfId="3" applyFont="1" applyFill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" fillId="0" borderId="8" xfId="3" applyFont="1" applyBorder="1" applyAlignment="1">
      <alignment horizontal="center" vertical="center" textRotation="90"/>
    </xf>
    <xf numFmtId="0" fontId="1" fillId="0" borderId="8" xfId="3" applyFont="1" applyBorder="1" applyAlignment="1">
      <alignment horizontal="center" vertical="center" textRotation="90" wrapText="1"/>
    </xf>
    <xf numFmtId="0" fontId="3" fillId="0" borderId="0" xfId="3" applyFont="1" applyFill="1" applyBorder="1" applyAlignment="1">
      <alignment horizontal="left" vertical="center" wrapText="1"/>
    </xf>
    <xf numFmtId="0" fontId="3" fillId="0" borderId="0" xfId="3" applyFont="1" applyBorder="1" applyAlignment="1">
      <alignment horizontal="justify" vertical="center" wrapText="1"/>
    </xf>
    <xf numFmtId="0" fontId="3" fillId="0" borderId="0" xfId="3" applyFont="1" applyFill="1" applyBorder="1" applyAlignment="1">
      <alignment horizontal="justify" vertical="center" wrapText="1"/>
    </xf>
    <xf numFmtId="0" fontId="1" fillId="2" borderId="6" xfId="3" applyFont="1" applyFill="1" applyBorder="1" applyAlignment="1">
      <alignment horizontal="center"/>
    </xf>
    <xf numFmtId="0" fontId="3" fillId="0" borderId="6" xfId="3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" fillId="2" borderId="5" xfId="3" applyFont="1" applyFill="1" applyBorder="1" applyAlignment="1">
      <alignment horizontal="center"/>
    </xf>
    <xf numFmtId="0" fontId="0" fillId="0" borderId="8" xfId="0" applyBorder="1" applyAlignment="1"/>
    <xf numFmtId="0" fontId="0" fillId="0" borderId="10" xfId="0" applyBorder="1" applyAlignment="1"/>
    <xf numFmtId="0" fontId="1" fillId="0" borderId="6" xfId="3" applyFont="1" applyBorder="1" applyAlignment="1">
      <alignment horizontal="center"/>
    </xf>
    <xf numFmtId="0" fontId="1" fillId="0" borderId="1" xfId="3" applyFont="1" applyBorder="1" applyAlignment="1">
      <alignment horizontal="center"/>
    </xf>
    <xf numFmtId="0" fontId="0" fillId="0" borderId="1" xfId="0" applyBorder="1" applyAlignment="1"/>
    <xf numFmtId="0" fontId="0" fillId="0" borderId="9" xfId="0" applyBorder="1" applyAlignment="1"/>
    <xf numFmtId="0" fontId="3" fillId="0" borderId="18" xfId="3" applyFont="1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5" xfId="3" applyFont="1" applyBorder="1" applyAlignment="1">
      <alignment horizontal="center"/>
    </xf>
    <xf numFmtId="0" fontId="0" fillId="0" borderId="10" xfId="0" applyBorder="1" applyAlignment="1">
      <alignment vertical="center" textRotation="90"/>
    </xf>
    <xf numFmtId="0" fontId="19" fillId="0" borderId="2" xfId="3" applyFont="1" applyFill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7" fillId="0" borderId="8" xfId="2" applyFont="1" applyFill="1" applyBorder="1" applyAlignment="1">
      <alignment vertical="center" textRotation="90" wrapText="1"/>
    </xf>
    <xf numFmtId="0" fontId="18" fillId="0" borderId="8" xfId="0" applyFont="1" applyBorder="1" applyAlignment="1">
      <alignment vertical="center" textRotation="90" wrapText="1"/>
    </xf>
    <xf numFmtId="0" fontId="18" fillId="0" borderId="10" xfId="0" applyFont="1" applyBorder="1" applyAlignment="1">
      <alignment vertical="center" textRotation="90" wrapText="1"/>
    </xf>
    <xf numFmtId="0" fontId="18" fillId="3" borderId="1" xfId="2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3" borderId="8" xfId="2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18" xfId="2" applyFont="1" applyFill="1" applyBorder="1" applyAlignment="1">
      <alignment vertical="center" wrapText="1"/>
    </xf>
    <xf numFmtId="0" fontId="18" fillId="0" borderId="20" xfId="2" applyFont="1" applyFill="1" applyBorder="1" applyAlignment="1">
      <alignment vertical="center" wrapText="1"/>
    </xf>
    <xf numFmtId="0" fontId="18" fillId="0" borderId="16" xfId="2" applyFont="1" applyFill="1" applyBorder="1" applyAlignment="1">
      <alignment vertical="center" wrapText="1"/>
    </xf>
    <xf numFmtId="0" fontId="18" fillId="0" borderId="17" xfId="2" applyFont="1" applyFill="1" applyBorder="1" applyAlignment="1">
      <alignment vertical="center" wrapText="1"/>
    </xf>
    <xf numFmtId="0" fontId="18" fillId="0" borderId="19" xfId="2" applyFont="1" applyFill="1" applyBorder="1" applyAlignment="1">
      <alignment vertical="center" wrapText="1"/>
    </xf>
    <xf numFmtId="0" fontId="18" fillId="0" borderId="15" xfId="2" applyFont="1" applyFill="1" applyBorder="1" applyAlignment="1">
      <alignment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8" fillId="3" borderId="1" xfId="2" applyFont="1" applyFill="1" applyBorder="1" applyAlignment="1">
      <alignment vertical="center" wrapText="1"/>
    </xf>
    <xf numFmtId="0" fontId="20" fillId="0" borderId="1" xfId="3" applyFont="1" applyBorder="1" applyAlignment="1">
      <alignment vertical="center" wrapText="1"/>
    </xf>
    <xf numFmtId="0" fontId="18" fillId="3" borderId="8" xfId="2" applyFont="1" applyFill="1" applyBorder="1" applyAlignment="1">
      <alignment vertical="center" wrapText="1"/>
    </xf>
    <xf numFmtId="0" fontId="20" fillId="0" borderId="8" xfId="3" applyFont="1" applyBorder="1" applyAlignment="1">
      <alignment vertical="center" wrapText="1"/>
    </xf>
    <xf numFmtId="0" fontId="17" fillId="3" borderId="8" xfId="2" applyFont="1" applyFill="1" applyBorder="1" applyAlignment="1">
      <alignment vertical="center" textRotation="90" wrapText="1"/>
    </xf>
    <xf numFmtId="0" fontId="19" fillId="3" borderId="8" xfId="3" applyFont="1" applyFill="1" applyBorder="1" applyAlignment="1">
      <alignment vertical="center" textRotation="90" wrapText="1"/>
    </xf>
    <xf numFmtId="0" fontId="17" fillId="0" borderId="10" xfId="0" applyFont="1" applyBorder="1" applyAlignment="1">
      <alignment vertical="center" textRotation="90" wrapText="1"/>
    </xf>
    <xf numFmtId="0" fontId="18" fillId="3" borderId="18" xfId="2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9" fillId="0" borderId="13" xfId="3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vertical="center" wrapText="1"/>
    </xf>
    <xf numFmtId="0" fontId="18" fillId="3" borderId="18" xfId="2" applyFont="1" applyFill="1" applyBorder="1" applyAlignment="1">
      <alignment vertical="center"/>
    </xf>
    <xf numFmtId="0" fontId="18" fillId="3" borderId="20" xfId="2" applyFont="1" applyFill="1" applyBorder="1" applyAlignment="1">
      <alignment vertical="center"/>
    </xf>
    <xf numFmtId="0" fontId="18" fillId="3" borderId="16" xfId="2" applyFont="1" applyFill="1" applyBorder="1" applyAlignment="1">
      <alignment vertical="center"/>
    </xf>
    <xf numFmtId="0" fontId="17" fillId="0" borderId="11" xfId="0" applyFont="1" applyBorder="1" applyAlignment="1">
      <alignment horizontal="center" vertical="center"/>
    </xf>
    <xf numFmtId="0" fontId="19" fillId="3" borderId="5" xfId="3" applyFont="1" applyFill="1" applyBorder="1" applyAlignment="1">
      <alignment horizontal="center" vertical="center" wrapText="1"/>
    </xf>
    <xf numFmtId="0" fontId="19" fillId="3" borderId="6" xfId="3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2" applyFont="1" applyFill="1" applyBorder="1" applyAlignment="1">
      <alignment vertical="center" wrapText="1"/>
    </xf>
    <xf numFmtId="0" fontId="19" fillId="0" borderId="8" xfId="3" applyFont="1" applyFill="1" applyBorder="1" applyAlignment="1">
      <alignment vertical="center" textRotation="90" wrapText="1"/>
    </xf>
    <xf numFmtId="0" fontId="19" fillId="3" borderId="10" xfId="3" applyFont="1" applyFill="1" applyBorder="1" applyAlignment="1">
      <alignment vertical="center" textRotation="90" wrapText="1"/>
    </xf>
    <xf numFmtId="0" fontId="18" fillId="3" borderId="17" xfId="2" applyFont="1" applyFill="1" applyBorder="1" applyAlignment="1">
      <alignment vertical="center"/>
    </xf>
    <xf numFmtId="0" fontId="18" fillId="3" borderId="19" xfId="2" applyFont="1" applyFill="1" applyBorder="1" applyAlignment="1">
      <alignment vertical="center"/>
    </xf>
    <xf numFmtId="0" fontId="18" fillId="3" borderId="15" xfId="2" applyFont="1" applyFill="1" applyBorder="1" applyAlignment="1">
      <alignment vertical="center"/>
    </xf>
    <xf numFmtId="0" fontId="19" fillId="0" borderId="6" xfId="3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9" fillId="0" borderId="5" xfId="3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0" fillId="0" borderId="1" xfId="2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2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</cellXfs>
  <cellStyles count="4">
    <cellStyle name="Обычный" xfId="0" builtinId="0"/>
    <cellStyle name="Обычный 2" xfId="2"/>
    <cellStyle name="Обычный 3" xfId="1"/>
    <cellStyle name="Обычный 4" xfId="3"/>
  </cellStyles>
  <dxfs count="39"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165" formatCode="#\ ##0\,00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MyGrid" displayName="MyGrid" ref="A1:AK335" totalsRowShown="0" headerRowDxfId="38" dataDxfId="37">
  <autoFilter ref="A1:AK335"/>
  <tableColumns count="37">
    <tableColumn id="1" name="Код номенклатуры" dataDxfId="36"/>
    <tableColumn id="2" name="Название номенклатуры" dataDxfId="35"/>
    <tableColumn id="3" name="Единица измерения" dataDxfId="34"/>
    <tableColumn id="4" name="Продукт-менеджер" dataDxfId="33"/>
    <tableColumn id="5" name="Поставщик" dataDxfId="32"/>
    <tableColumn id="6" name="Ценовая группа" dataDxfId="31"/>
    <tableColumn id="7" name="Код внешней номенклатуры" dataDxfId="30"/>
    <tableColumn id="8" name="Цена брутто" dataDxfId="29"/>
    <tableColumn id="9" name="Цена осн. пост." dataDxfId="28"/>
    <tableColumn id="10" name="Кол-во цены закупки" dataDxfId="27"/>
    <tableColumn id="11" name="Валюта поставки" dataDxfId="26"/>
    <tableColumn id="12" name="Себестоимость с НДС" dataDxfId="25"/>
    <tableColumn id="13" name="Наценка брутто гр(%)" dataDxfId="24"/>
    <tableColumn id="14" name="Наценка брутто ин(%)" dataDxfId="23"/>
    <tableColumn id="15" name="Брутто-цена" dataDxfId="22"/>
    <tableColumn id="16" name="ЦАП" dataDxfId="21"/>
    <tableColumn id="17" name="Валюта брутто-цены" dataDxfId="20"/>
    <tableColumn id="18" name="Заводская норма упаковки" dataDxfId="19"/>
    <tableColumn id="19" name="Норма упаковки" dataDxfId="18"/>
    <tableColumn id="20" name="Товарные группы" dataDxfId="17"/>
    <tableColumn id="21" name="В наличии" dataDxfId="16"/>
    <tableColumn id="22" name="СА Компании" dataDxfId="15"/>
    <tableColumn id="23" name="СА РЦ М" dataDxfId="14"/>
    <tableColumn id="24" name="СА РЦ СПб" dataDxfId="13"/>
    <tableColumn id="25" name="Норма упаковки2" dataDxfId="12"/>
    <tableColumn id="26" name="Номенклатурная группа" dataDxfId="11"/>
    <tableColumn id="27" name="Имя" dataDxfId="10"/>
    <tableColumn id="28" name="Страна/регион" dataDxfId="9"/>
    <tableColumn id="29" name="Поставщик3" dataDxfId="8"/>
    <tableColumn id="30" name="Код производителя" dataDxfId="7"/>
    <tableColumn id="31" name="Группа снабженцев" dataDxfId="6"/>
    <tableColumn id="32" name="Товарные группы4" dataDxfId="5"/>
    <tableColumn id="33" name="Код ТН ВЭД" dataDxfId="4"/>
    <tableColumn id="34" name="В наличии5" dataDxfId="3"/>
    <tableColumn id="35" name="СА Компании6" dataDxfId="2"/>
    <tableColumn id="36" name="СА РЦ М7" dataDxfId="1"/>
    <tableColumn id="37" name="СА РЦ СПб8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K669"/>
  <sheetViews>
    <sheetView topLeftCell="C331" zoomScaleNormal="100" workbookViewId="0">
      <selection activeCell="M338" sqref="M338"/>
    </sheetView>
  </sheetViews>
  <sheetFormatPr defaultRowHeight="14.4" x14ac:dyDescent="0.3"/>
  <cols>
    <col min="1" max="1" width="17.5546875" style="278" customWidth="1"/>
    <col min="2" max="2" width="48.44140625" style="278" customWidth="1"/>
    <col min="3" max="3" width="21.6640625" style="278" bestFit="1" customWidth="1"/>
    <col min="4" max="4" width="24.6640625" style="278" customWidth="1"/>
    <col min="5" max="5" width="20.6640625" style="278" customWidth="1"/>
    <col min="6" max="6" width="16.88671875" style="278" customWidth="1"/>
    <col min="7" max="7" width="13.88671875" style="278" customWidth="1"/>
    <col min="8" max="9" width="13.6640625" style="280" customWidth="1"/>
    <col min="10" max="10" width="20.109375" style="278" customWidth="1"/>
    <col min="11" max="11" width="15.33203125" style="280" customWidth="1"/>
    <col min="12" max="12" width="21.109375" style="292" customWidth="1"/>
    <col min="13" max="13" width="20" style="280" customWidth="1"/>
    <col min="14" max="14" width="17.77734375" style="278" customWidth="1"/>
    <col min="15" max="15" width="23.88671875" style="280" customWidth="1"/>
    <col min="16" max="16" width="20" style="280" customWidth="1"/>
    <col min="17" max="17" width="18.77734375" style="280" customWidth="1"/>
    <col min="18" max="18" width="18" style="280" customWidth="1"/>
    <col min="19" max="19" width="21.6640625" style="280" customWidth="1"/>
    <col min="20" max="20" width="22.109375" style="280" customWidth="1"/>
    <col min="21" max="21" width="9.44140625" style="280" bestFit="1" customWidth="1"/>
    <col min="22" max="22" width="21" style="278" customWidth="1"/>
    <col min="23" max="23" width="24.33203125" style="280" customWidth="1"/>
    <col min="24" max="24" width="27" style="280" customWidth="1"/>
    <col min="25" max="25" width="17.5546875" style="280" customWidth="1"/>
    <col min="26" max="26" width="24.21875" style="278" customWidth="1"/>
    <col min="27" max="27" width="19.33203125" style="278" bestFit="1" customWidth="1"/>
    <col min="28" max="28" width="16" style="278" customWidth="1"/>
    <col min="29" max="29" width="18.77734375" style="278" bestFit="1" customWidth="1"/>
    <col min="30" max="30" width="20.109375" style="278" customWidth="1"/>
    <col min="31" max="31" width="20.33203125" style="278" customWidth="1"/>
    <col min="32" max="32" width="18.5546875" style="278" customWidth="1"/>
    <col min="33" max="33" width="12.88671875" style="278" customWidth="1"/>
    <col min="34" max="34" width="11.88671875" style="278" customWidth="1"/>
    <col min="35" max="35" width="14.77734375" style="278" customWidth="1"/>
    <col min="36" max="36" width="10.33203125" style="278" customWidth="1"/>
    <col min="37" max="37" width="12" style="277" customWidth="1"/>
    <col min="38" max="16384" width="8.88671875" style="276"/>
  </cols>
  <sheetData>
    <row r="1" spans="1:37" x14ac:dyDescent="0.3">
      <c r="A1" s="278" t="s">
        <v>42</v>
      </c>
      <c r="B1" s="278" t="s">
        <v>43</v>
      </c>
      <c r="C1" s="278" t="s">
        <v>44</v>
      </c>
      <c r="D1" s="278" t="s">
        <v>65</v>
      </c>
      <c r="E1" s="278" t="s">
        <v>62</v>
      </c>
      <c r="F1" s="278" t="s">
        <v>46</v>
      </c>
      <c r="G1" s="278" t="s">
        <v>45</v>
      </c>
      <c r="H1" s="280" t="s">
        <v>47</v>
      </c>
      <c r="I1" s="280" t="s">
        <v>50</v>
      </c>
      <c r="J1" s="280" t="s">
        <v>49</v>
      </c>
      <c r="K1" s="278" t="s">
        <v>51</v>
      </c>
      <c r="L1" s="292" t="s">
        <v>52</v>
      </c>
      <c r="M1" s="280" t="s">
        <v>53</v>
      </c>
      <c r="N1" s="280" t="s">
        <v>54</v>
      </c>
      <c r="O1" s="280" t="s">
        <v>48</v>
      </c>
      <c r="P1" s="280" t="s">
        <v>55</v>
      </c>
      <c r="Q1" s="278" t="s">
        <v>56</v>
      </c>
      <c r="R1" s="280" t="s">
        <v>57</v>
      </c>
      <c r="S1" s="280" t="s">
        <v>58</v>
      </c>
      <c r="T1" s="278" t="s">
        <v>66</v>
      </c>
      <c r="U1" s="278" t="s">
        <v>68</v>
      </c>
      <c r="V1" s="278" t="s">
        <v>69</v>
      </c>
      <c r="W1" s="278" t="s">
        <v>70</v>
      </c>
      <c r="X1" s="277" t="s">
        <v>71</v>
      </c>
      <c r="Y1" s="280" t="s">
        <v>3135</v>
      </c>
      <c r="Z1" s="278" t="s">
        <v>59</v>
      </c>
      <c r="AA1" s="278" t="s">
        <v>60</v>
      </c>
      <c r="AB1" s="278" t="s">
        <v>61</v>
      </c>
      <c r="AC1" s="278" t="s">
        <v>3136</v>
      </c>
      <c r="AD1" s="278" t="s">
        <v>63</v>
      </c>
      <c r="AE1" s="278" t="s">
        <v>64</v>
      </c>
      <c r="AF1" s="278" t="s">
        <v>3137</v>
      </c>
      <c r="AG1" s="278" t="s">
        <v>67</v>
      </c>
      <c r="AH1" s="278" t="s">
        <v>3138</v>
      </c>
      <c r="AI1" s="278" t="s">
        <v>3139</v>
      </c>
      <c r="AJ1" s="278" t="s">
        <v>3140</v>
      </c>
      <c r="AK1" s="277" t="s">
        <v>3141</v>
      </c>
    </row>
    <row r="2" spans="1:37" x14ac:dyDescent="0.3">
      <c r="A2" s="219">
        <v>212008</v>
      </c>
      <c r="B2" s="278" t="s">
        <v>97</v>
      </c>
      <c r="C2" s="278" t="s">
        <v>88</v>
      </c>
      <c r="D2" s="278" t="s">
        <v>79</v>
      </c>
      <c r="E2" s="278" t="s">
        <v>111</v>
      </c>
      <c r="F2" s="278" t="s">
        <v>766</v>
      </c>
      <c r="G2" s="278" t="s">
        <v>767</v>
      </c>
      <c r="H2" s="280" t="s">
        <v>1378</v>
      </c>
      <c r="I2" s="280" t="s">
        <v>1554</v>
      </c>
      <c r="J2" s="280" t="s">
        <v>1372</v>
      </c>
      <c r="K2" s="278" t="s">
        <v>72</v>
      </c>
      <c r="L2" s="294">
        <v>0.20549999999999999</v>
      </c>
      <c r="M2" s="280" t="s">
        <v>1374</v>
      </c>
      <c r="N2" s="280" t="s">
        <v>2050</v>
      </c>
      <c r="O2" s="280" t="s">
        <v>2051</v>
      </c>
      <c r="P2" s="280" t="s">
        <v>2052</v>
      </c>
      <c r="Q2" s="278" t="s">
        <v>72</v>
      </c>
      <c r="R2" s="280" t="s">
        <v>1380</v>
      </c>
      <c r="S2" s="280" t="s">
        <v>1375</v>
      </c>
      <c r="T2" s="278" t="s">
        <v>92</v>
      </c>
      <c r="U2" s="278" t="s">
        <v>82</v>
      </c>
      <c r="V2" s="278" t="s">
        <v>81</v>
      </c>
      <c r="W2" s="278" t="s">
        <v>82</v>
      </c>
      <c r="X2" s="277" t="s">
        <v>82</v>
      </c>
      <c r="Y2" s="280" t="s">
        <v>1372</v>
      </c>
      <c r="Z2" s="278" t="s">
        <v>73</v>
      </c>
      <c r="AA2" s="278" t="s">
        <v>74</v>
      </c>
      <c r="AB2" s="278" t="s">
        <v>84</v>
      </c>
      <c r="AC2" s="278" t="s">
        <v>85</v>
      </c>
      <c r="AD2" s="278" t="s">
        <v>86</v>
      </c>
      <c r="AE2" s="278" t="s">
        <v>78</v>
      </c>
      <c r="AF2" s="278" t="s">
        <v>87</v>
      </c>
      <c r="AG2" s="278" t="s">
        <v>765</v>
      </c>
      <c r="AH2" s="278" t="s">
        <v>81</v>
      </c>
      <c r="AI2" s="278" t="s">
        <v>81</v>
      </c>
      <c r="AJ2" s="278" t="s">
        <v>81</v>
      </c>
      <c r="AK2" s="277" t="s">
        <v>81</v>
      </c>
    </row>
    <row r="3" spans="1:37" x14ac:dyDescent="0.3">
      <c r="A3" s="219">
        <v>212200</v>
      </c>
      <c r="B3" s="278" t="s">
        <v>101</v>
      </c>
      <c r="C3" s="278" t="s">
        <v>88</v>
      </c>
      <c r="D3" s="278" t="s">
        <v>79</v>
      </c>
      <c r="E3" s="278" t="s">
        <v>96</v>
      </c>
      <c r="F3" s="278" t="s">
        <v>766</v>
      </c>
      <c r="G3" s="278" t="s">
        <v>772</v>
      </c>
      <c r="H3" s="280" t="s">
        <v>1392</v>
      </c>
      <c r="I3" s="280" t="s">
        <v>2053</v>
      </c>
      <c r="J3" s="280" t="s">
        <v>1372</v>
      </c>
      <c r="K3" s="278" t="s">
        <v>72</v>
      </c>
      <c r="L3" s="294">
        <v>11.960100000000001</v>
      </c>
      <c r="M3" s="280" t="s">
        <v>1374</v>
      </c>
      <c r="N3" s="280" t="s">
        <v>2054</v>
      </c>
      <c r="O3" s="280" t="s">
        <v>2055</v>
      </c>
      <c r="P3" s="280" t="s">
        <v>2056</v>
      </c>
      <c r="Q3" s="278" t="s">
        <v>72</v>
      </c>
      <c r="R3" s="280" t="s">
        <v>1375</v>
      </c>
      <c r="S3" s="280" t="s">
        <v>1372</v>
      </c>
      <c r="T3" s="278" t="s">
        <v>92</v>
      </c>
      <c r="U3" s="278" t="s">
        <v>81</v>
      </c>
      <c r="V3" s="278" t="s">
        <v>81</v>
      </c>
      <c r="W3" s="278" t="s">
        <v>81</v>
      </c>
      <c r="X3" s="277" t="s">
        <v>81</v>
      </c>
      <c r="Y3" s="280" t="s">
        <v>1375</v>
      </c>
      <c r="Z3" s="278" t="s">
        <v>73</v>
      </c>
      <c r="AA3" s="278" t="s">
        <v>74</v>
      </c>
      <c r="AB3" s="278" t="s">
        <v>84</v>
      </c>
      <c r="AC3" s="278" t="s">
        <v>89</v>
      </c>
      <c r="AD3" s="278" t="s">
        <v>90</v>
      </c>
      <c r="AE3" s="278" t="s">
        <v>91</v>
      </c>
      <c r="AF3" s="278" t="s">
        <v>92</v>
      </c>
      <c r="AG3" s="278" t="s">
        <v>765</v>
      </c>
      <c r="AH3" s="278" t="s">
        <v>81</v>
      </c>
      <c r="AI3" s="278" t="s">
        <v>81</v>
      </c>
      <c r="AJ3" s="278" t="s">
        <v>81</v>
      </c>
      <c r="AK3" s="277" t="s">
        <v>81</v>
      </c>
    </row>
    <row r="4" spans="1:37" x14ac:dyDescent="0.3">
      <c r="A4" s="219">
        <v>212633</v>
      </c>
      <c r="B4" s="278" t="s">
        <v>103</v>
      </c>
      <c r="C4" s="278" t="s">
        <v>88</v>
      </c>
      <c r="D4" s="278" t="s">
        <v>79</v>
      </c>
      <c r="E4" s="278" t="s">
        <v>96</v>
      </c>
      <c r="F4" s="278" t="s">
        <v>766</v>
      </c>
      <c r="G4" s="278" t="s">
        <v>775</v>
      </c>
      <c r="H4" s="280" t="s">
        <v>1399</v>
      </c>
      <c r="I4" s="280" t="s">
        <v>1779</v>
      </c>
      <c r="J4" s="280" t="s">
        <v>1372</v>
      </c>
      <c r="K4" s="278" t="s">
        <v>72</v>
      </c>
      <c r="L4" s="294">
        <v>0.50690000000000002</v>
      </c>
      <c r="M4" s="280" t="s">
        <v>1374</v>
      </c>
      <c r="N4" s="280" t="s">
        <v>2057</v>
      </c>
      <c r="O4" s="280" t="s">
        <v>2058</v>
      </c>
      <c r="P4" s="280" t="s">
        <v>2059</v>
      </c>
      <c r="Q4" s="278" t="s">
        <v>72</v>
      </c>
      <c r="R4" s="280" t="s">
        <v>1375</v>
      </c>
      <c r="S4" s="280" t="s">
        <v>1375</v>
      </c>
      <c r="T4" s="278" t="s">
        <v>92</v>
      </c>
      <c r="U4" s="278" t="s">
        <v>81</v>
      </c>
      <c r="V4" s="278" t="s">
        <v>81</v>
      </c>
      <c r="W4" s="278" t="s">
        <v>81</v>
      </c>
      <c r="X4" s="277" t="s">
        <v>81</v>
      </c>
      <c r="Y4" s="280" t="s">
        <v>1377</v>
      </c>
      <c r="Z4" s="278" t="s">
        <v>73</v>
      </c>
      <c r="AA4" s="278" t="s">
        <v>74</v>
      </c>
      <c r="AB4" s="278" t="s">
        <v>84</v>
      </c>
      <c r="AC4" s="278" t="s">
        <v>89</v>
      </c>
      <c r="AD4" s="278" t="s">
        <v>90</v>
      </c>
      <c r="AE4" s="278" t="s">
        <v>78</v>
      </c>
      <c r="AF4" s="278" t="s">
        <v>92</v>
      </c>
      <c r="AG4" s="278" t="s">
        <v>765</v>
      </c>
      <c r="AH4" s="278" t="s">
        <v>81</v>
      </c>
      <c r="AI4" s="278" t="s">
        <v>81</v>
      </c>
      <c r="AJ4" s="278" t="s">
        <v>81</v>
      </c>
      <c r="AK4" s="277" t="s">
        <v>81</v>
      </c>
    </row>
    <row r="5" spans="1:37" x14ac:dyDescent="0.3">
      <c r="A5" s="219">
        <v>212637</v>
      </c>
      <c r="B5" s="278" t="s">
        <v>104</v>
      </c>
      <c r="C5" s="278" t="s">
        <v>88</v>
      </c>
      <c r="D5" s="278" t="s">
        <v>79</v>
      </c>
      <c r="E5" s="278" t="s">
        <v>96</v>
      </c>
      <c r="F5" s="278" t="s">
        <v>766</v>
      </c>
      <c r="G5" s="278" t="s">
        <v>776</v>
      </c>
      <c r="H5" s="280" t="s">
        <v>1400</v>
      </c>
      <c r="I5" s="280" t="s">
        <v>1612</v>
      </c>
      <c r="J5" s="280" t="s">
        <v>1372</v>
      </c>
      <c r="K5" s="278" t="s">
        <v>72</v>
      </c>
      <c r="L5" s="294">
        <v>2.3700999999999999</v>
      </c>
      <c r="M5" s="280" t="s">
        <v>1374</v>
      </c>
      <c r="N5" s="280" t="s">
        <v>2060</v>
      </c>
      <c r="O5" s="280" t="s">
        <v>2061</v>
      </c>
      <c r="P5" s="280" t="s">
        <v>2062</v>
      </c>
      <c r="Q5" s="278" t="s">
        <v>72</v>
      </c>
      <c r="R5" s="280" t="s">
        <v>1372</v>
      </c>
      <c r="S5" s="280" t="s">
        <v>1372</v>
      </c>
      <c r="T5" s="278" t="s">
        <v>92</v>
      </c>
      <c r="U5" s="278" t="s">
        <v>81</v>
      </c>
      <c r="V5" s="278" t="s">
        <v>81</v>
      </c>
      <c r="W5" s="278" t="s">
        <v>81</v>
      </c>
      <c r="X5" s="277" t="s">
        <v>81</v>
      </c>
      <c r="Y5" s="280" t="s">
        <v>1377</v>
      </c>
      <c r="Z5" s="278" t="s">
        <v>73</v>
      </c>
      <c r="AA5" s="278" t="s">
        <v>74</v>
      </c>
      <c r="AB5" s="278" t="s">
        <v>84</v>
      </c>
      <c r="AC5" s="278" t="s">
        <v>93</v>
      </c>
      <c r="AD5" s="278" t="s">
        <v>90</v>
      </c>
      <c r="AE5" s="278" t="s">
        <v>94</v>
      </c>
      <c r="AF5" s="278" t="s">
        <v>92</v>
      </c>
      <c r="AG5" s="278" t="s">
        <v>765</v>
      </c>
      <c r="AH5" s="278" t="s">
        <v>81</v>
      </c>
      <c r="AI5" s="278" t="s">
        <v>81</v>
      </c>
      <c r="AJ5" s="278" t="s">
        <v>81</v>
      </c>
      <c r="AK5" s="277" t="s">
        <v>81</v>
      </c>
    </row>
    <row r="6" spans="1:37" x14ac:dyDescent="0.3">
      <c r="A6" s="219">
        <v>212762</v>
      </c>
      <c r="B6" s="278" t="s">
        <v>105</v>
      </c>
      <c r="C6" s="278" t="s">
        <v>88</v>
      </c>
      <c r="D6" s="278" t="s">
        <v>79</v>
      </c>
      <c r="E6" s="278" t="s">
        <v>96</v>
      </c>
      <c r="F6" s="278" t="s">
        <v>766</v>
      </c>
      <c r="G6" s="278" t="s">
        <v>777</v>
      </c>
      <c r="H6" s="280" t="s">
        <v>1402</v>
      </c>
      <c r="I6" s="280" t="s">
        <v>2063</v>
      </c>
      <c r="J6" s="280" t="s">
        <v>1372</v>
      </c>
      <c r="K6" s="278" t="s">
        <v>72</v>
      </c>
      <c r="L6" s="294">
        <v>1.5803</v>
      </c>
      <c r="M6" s="280" t="s">
        <v>1374</v>
      </c>
      <c r="N6" s="280" t="s">
        <v>2064</v>
      </c>
      <c r="O6" s="280" t="s">
        <v>2065</v>
      </c>
      <c r="P6" s="280" t="s">
        <v>2066</v>
      </c>
      <c r="Q6" s="278" t="s">
        <v>72</v>
      </c>
      <c r="R6" s="280" t="s">
        <v>1375</v>
      </c>
      <c r="S6" s="280" t="s">
        <v>1375</v>
      </c>
      <c r="T6" s="278" t="s">
        <v>92</v>
      </c>
      <c r="U6" s="278" t="s">
        <v>81</v>
      </c>
      <c r="V6" s="278" t="s">
        <v>81</v>
      </c>
      <c r="W6" s="278" t="s">
        <v>81</v>
      </c>
      <c r="X6" s="277" t="s">
        <v>81</v>
      </c>
      <c r="Y6" s="280" t="s">
        <v>1375</v>
      </c>
      <c r="Z6" s="278" t="s">
        <v>73</v>
      </c>
      <c r="AA6" s="278" t="s">
        <v>74</v>
      </c>
      <c r="AB6" s="278" t="s">
        <v>84</v>
      </c>
      <c r="AC6" s="278" t="s">
        <v>89</v>
      </c>
      <c r="AD6" s="278" t="s">
        <v>90</v>
      </c>
      <c r="AE6" s="278" t="s">
        <v>94</v>
      </c>
      <c r="AF6" s="278" t="s">
        <v>92</v>
      </c>
      <c r="AG6" s="278" t="s">
        <v>765</v>
      </c>
      <c r="AH6" s="278" t="s">
        <v>81</v>
      </c>
      <c r="AI6" s="278" t="s">
        <v>81</v>
      </c>
      <c r="AJ6" s="278" t="s">
        <v>81</v>
      </c>
      <c r="AK6" s="277" t="s">
        <v>81</v>
      </c>
    </row>
    <row r="7" spans="1:37" x14ac:dyDescent="0.3">
      <c r="A7" s="219">
        <v>212773</v>
      </c>
      <c r="B7" s="278" t="s">
        <v>107</v>
      </c>
      <c r="C7" s="278" t="s">
        <v>88</v>
      </c>
      <c r="D7" s="278" t="s">
        <v>79</v>
      </c>
      <c r="E7" s="278" t="s">
        <v>96</v>
      </c>
      <c r="F7" s="278" t="s">
        <v>766</v>
      </c>
      <c r="G7" s="278" t="s">
        <v>780</v>
      </c>
      <c r="H7" s="280" t="s">
        <v>1407</v>
      </c>
      <c r="I7" s="280" t="s">
        <v>1900</v>
      </c>
      <c r="J7" s="280" t="s">
        <v>1372</v>
      </c>
      <c r="K7" s="278" t="s">
        <v>72</v>
      </c>
      <c r="L7" s="294">
        <v>0.49320000000000003</v>
      </c>
      <c r="M7" s="280" t="s">
        <v>1374</v>
      </c>
      <c r="N7" s="280" t="s">
        <v>2067</v>
      </c>
      <c r="O7" s="280" t="s">
        <v>2068</v>
      </c>
      <c r="P7" s="280" t="s">
        <v>2069</v>
      </c>
      <c r="Q7" s="278" t="s">
        <v>72</v>
      </c>
      <c r="R7" s="280" t="s">
        <v>1375</v>
      </c>
      <c r="S7" s="280" t="s">
        <v>1375</v>
      </c>
      <c r="T7" s="278" t="s">
        <v>92</v>
      </c>
      <c r="U7" s="278" t="s">
        <v>81</v>
      </c>
      <c r="V7" s="278" t="s">
        <v>81</v>
      </c>
      <c r="W7" s="278" t="s">
        <v>81</v>
      </c>
      <c r="X7" s="277" t="s">
        <v>81</v>
      </c>
      <c r="Y7" s="280" t="s">
        <v>1372</v>
      </c>
      <c r="Z7" s="278" t="s">
        <v>73</v>
      </c>
      <c r="AA7" s="278" t="s">
        <v>74</v>
      </c>
      <c r="AB7" s="278" t="s">
        <v>84</v>
      </c>
      <c r="AC7" s="278" t="s">
        <v>93</v>
      </c>
      <c r="AD7" s="278" t="s">
        <v>90</v>
      </c>
      <c r="AE7" s="278" t="s">
        <v>94</v>
      </c>
      <c r="AF7" s="278" t="s">
        <v>92</v>
      </c>
      <c r="AG7" s="278" t="s">
        <v>765</v>
      </c>
      <c r="AH7" s="278" t="s">
        <v>81</v>
      </c>
      <c r="AI7" s="278" t="s">
        <v>81</v>
      </c>
      <c r="AJ7" s="278" t="s">
        <v>81</v>
      </c>
      <c r="AK7" s="277" t="s">
        <v>81</v>
      </c>
    </row>
    <row r="8" spans="1:37" x14ac:dyDescent="0.3">
      <c r="A8" s="219">
        <v>378314</v>
      </c>
      <c r="B8" s="278" t="s">
        <v>114</v>
      </c>
      <c r="C8" s="278" t="s">
        <v>88</v>
      </c>
      <c r="D8" s="278" t="s">
        <v>79</v>
      </c>
      <c r="E8" s="278" t="s">
        <v>98</v>
      </c>
      <c r="F8" s="278" t="s">
        <v>766</v>
      </c>
      <c r="G8" s="278" t="s">
        <v>786</v>
      </c>
      <c r="H8" s="280" t="s">
        <v>1429</v>
      </c>
      <c r="I8" s="280" t="s">
        <v>2070</v>
      </c>
      <c r="J8" s="280" t="s">
        <v>1372</v>
      </c>
      <c r="K8" s="278" t="s">
        <v>72</v>
      </c>
      <c r="L8" s="294">
        <v>18.622699999999998</v>
      </c>
      <c r="M8" s="280" t="s">
        <v>1374</v>
      </c>
      <c r="N8" s="280" t="s">
        <v>2071</v>
      </c>
      <c r="O8" s="280" t="s">
        <v>2072</v>
      </c>
      <c r="P8" s="280" t="s">
        <v>2073</v>
      </c>
      <c r="Q8" s="278" t="s">
        <v>72</v>
      </c>
      <c r="R8" s="280" t="s">
        <v>1375</v>
      </c>
      <c r="S8" s="280" t="s">
        <v>1372</v>
      </c>
      <c r="T8" s="278" t="s">
        <v>92</v>
      </c>
      <c r="U8" s="278" t="s">
        <v>81</v>
      </c>
      <c r="V8" s="278" t="s">
        <v>81</v>
      </c>
      <c r="W8" s="278" t="s">
        <v>81</v>
      </c>
      <c r="X8" s="277" t="s">
        <v>81</v>
      </c>
      <c r="Y8" s="280" t="s">
        <v>1372</v>
      </c>
      <c r="Z8" s="278" t="s">
        <v>73</v>
      </c>
      <c r="AA8" s="278" t="s">
        <v>74</v>
      </c>
      <c r="AB8" s="278" t="s">
        <v>84</v>
      </c>
      <c r="AC8" s="278" t="s">
        <v>93</v>
      </c>
      <c r="AD8" s="278" t="s">
        <v>90</v>
      </c>
      <c r="AE8" s="278" t="s">
        <v>94</v>
      </c>
      <c r="AF8" s="278" t="s">
        <v>92</v>
      </c>
      <c r="AG8" s="278" t="s">
        <v>765</v>
      </c>
      <c r="AH8" s="278" t="s">
        <v>81</v>
      </c>
      <c r="AI8" s="278" t="s">
        <v>81</v>
      </c>
      <c r="AJ8" s="278" t="s">
        <v>81</v>
      </c>
      <c r="AK8" s="277" t="s">
        <v>81</v>
      </c>
    </row>
    <row r="9" spans="1:37" x14ac:dyDescent="0.3">
      <c r="A9" s="219">
        <v>378317</v>
      </c>
      <c r="B9" s="278" t="s">
        <v>115</v>
      </c>
      <c r="C9" s="278" t="s">
        <v>88</v>
      </c>
      <c r="D9" s="278" t="s">
        <v>79</v>
      </c>
      <c r="E9" s="278" t="s">
        <v>98</v>
      </c>
      <c r="F9" s="278" t="s">
        <v>766</v>
      </c>
      <c r="G9" s="278" t="s">
        <v>787</v>
      </c>
      <c r="H9" s="280" t="s">
        <v>1429</v>
      </c>
      <c r="I9" s="280" t="s">
        <v>2070</v>
      </c>
      <c r="J9" s="280" t="s">
        <v>1372</v>
      </c>
      <c r="K9" s="278" t="s">
        <v>72</v>
      </c>
      <c r="L9" s="294">
        <v>18.622699999999998</v>
      </c>
      <c r="M9" s="280" t="s">
        <v>1374</v>
      </c>
      <c r="N9" s="280" t="s">
        <v>2071</v>
      </c>
      <c r="O9" s="280" t="s">
        <v>2072</v>
      </c>
      <c r="P9" s="280" t="s">
        <v>2073</v>
      </c>
      <c r="Q9" s="278" t="s">
        <v>72</v>
      </c>
      <c r="R9" s="280" t="s">
        <v>1372</v>
      </c>
      <c r="S9" s="280" t="s">
        <v>1372</v>
      </c>
      <c r="T9" s="278" t="s">
        <v>92</v>
      </c>
      <c r="U9" s="278" t="s">
        <v>81</v>
      </c>
      <c r="V9" s="278" t="s">
        <v>81</v>
      </c>
      <c r="W9" s="278" t="s">
        <v>81</v>
      </c>
      <c r="X9" s="277" t="s">
        <v>81</v>
      </c>
      <c r="Y9" s="280" t="s">
        <v>1372</v>
      </c>
      <c r="Z9" s="278" t="s">
        <v>73</v>
      </c>
      <c r="AA9" s="278" t="s">
        <v>74</v>
      </c>
      <c r="AB9" s="278" t="s">
        <v>84</v>
      </c>
      <c r="AC9" s="278" t="s">
        <v>93</v>
      </c>
      <c r="AD9" s="278" t="s">
        <v>90</v>
      </c>
      <c r="AE9" s="278" t="s">
        <v>94</v>
      </c>
      <c r="AF9" s="278" t="s">
        <v>92</v>
      </c>
      <c r="AG9" s="278" t="s">
        <v>765</v>
      </c>
      <c r="AH9" s="278" t="s">
        <v>81</v>
      </c>
      <c r="AI9" s="278" t="s">
        <v>81</v>
      </c>
      <c r="AJ9" s="278" t="s">
        <v>81</v>
      </c>
      <c r="AK9" s="277" t="s">
        <v>81</v>
      </c>
    </row>
    <row r="10" spans="1:37" x14ac:dyDescent="0.3">
      <c r="A10" s="219">
        <v>378322</v>
      </c>
      <c r="B10" s="278" t="s">
        <v>116</v>
      </c>
      <c r="C10" s="278" t="s">
        <v>88</v>
      </c>
      <c r="D10" s="278" t="s">
        <v>79</v>
      </c>
      <c r="E10" s="278" t="s">
        <v>96</v>
      </c>
      <c r="F10" s="278" t="s">
        <v>766</v>
      </c>
      <c r="G10" s="278" t="s">
        <v>788</v>
      </c>
      <c r="H10" s="280" t="s">
        <v>1424</v>
      </c>
      <c r="I10" s="280" t="s">
        <v>2074</v>
      </c>
      <c r="J10" s="280" t="s">
        <v>1372</v>
      </c>
      <c r="K10" s="278" t="s">
        <v>72</v>
      </c>
      <c r="L10" s="294">
        <v>17.344200000000001</v>
      </c>
      <c r="M10" s="280" t="s">
        <v>1374</v>
      </c>
      <c r="N10" s="280" t="s">
        <v>2075</v>
      </c>
      <c r="O10" s="280" t="s">
        <v>1393</v>
      </c>
      <c r="P10" s="280" t="s">
        <v>2076</v>
      </c>
      <c r="Q10" s="278" t="s">
        <v>72</v>
      </c>
      <c r="R10" s="280" t="s">
        <v>1372</v>
      </c>
      <c r="S10" s="280" t="s">
        <v>1372</v>
      </c>
      <c r="T10" s="278" t="s">
        <v>92</v>
      </c>
      <c r="U10" s="278" t="s">
        <v>81</v>
      </c>
      <c r="V10" s="278" t="s">
        <v>81</v>
      </c>
      <c r="W10" s="278" t="s">
        <v>81</v>
      </c>
      <c r="X10" s="277" t="s">
        <v>81</v>
      </c>
      <c r="Y10" s="280" t="s">
        <v>1372</v>
      </c>
      <c r="Z10" s="278" t="s">
        <v>73</v>
      </c>
      <c r="AA10" s="278" t="s">
        <v>74</v>
      </c>
      <c r="AB10" s="278" t="s">
        <v>84</v>
      </c>
      <c r="AC10" s="278" t="s">
        <v>93</v>
      </c>
      <c r="AD10" s="278" t="s">
        <v>90</v>
      </c>
      <c r="AE10" s="278" t="s">
        <v>94</v>
      </c>
      <c r="AF10" s="278" t="s">
        <v>92</v>
      </c>
      <c r="AG10" s="278" t="s">
        <v>768</v>
      </c>
      <c r="AH10" s="278" t="s">
        <v>81</v>
      </c>
      <c r="AI10" s="278" t="s">
        <v>81</v>
      </c>
      <c r="AJ10" s="278" t="s">
        <v>81</v>
      </c>
      <c r="AK10" s="277" t="s">
        <v>81</v>
      </c>
    </row>
    <row r="11" spans="1:37" x14ac:dyDescent="0.3">
      <c r="A11" s="219">
        <v>378328</v>
      </c>
      <c r="B11" s="278" t="s">
        <v>117</v>
      </c>
      <c r="C11" s="278" t="s">
        <v>88</v>
      </c>
      <c r="D11" s="278" t="s">
        <v>79</v>
      </c>
      <c r="E11" s="278" t="s">
        <v>96</v>
      </c>
      <c r="F11" s="278" t="s">
        <v>766</v>
      </c>
      <c r="G11" s="278" t="s">
        <v>789</v>
      </c>
      <c r="H11" s="280" t="s">
        <v>1425</v>
      </c>
      <c r="I11" s="280" t="s">
        <v>2077</v>
      </c>
      <c r="J11" s="280" t="s">
        <v>1372</v>
      </c>
      <c r="K11" s="278" t="s">
        <v>72</v>
      </c>
      <c r="L11" s="294">
        <v>17.755199999999999</v>
      </c>
      <c r="M11" s="280" t="s">
        <v>1374</v>
      </c>
      <c r="N11" s="280" t="s">
        <v>2078</v>
      </c>
      <c r="O11" s="280" t="s">
        <v>2079</v>
      </c>
      <c r="P11" s="280" t="s">
        <v>2080</v>
      </c>
      <c r="Q11" s="278" t="s">
        <v>72</v>
      </c>
      <c r="R11" s="280" t="s">
        <v>1372</v>
      </c>
      <c r="S11" s="280" t="s">
        <v>1372</v>
      </c>
      <c r="T11" s="278" t="s">
        <v>92</v>
      </c>
      <c r="U11" s="278" t="s">
        <v>81</v>
      </c>
      <c r="V11" s="278" t="s">
        <v>81</v>
      </c>
      <c r="W11" s="278" t="s">
        <v>81</v>
      </c>
      <c r="X11" s="277" t="s">
        <v>81</v>
      </c>
      <c r="Y11" s="280" t="s">
        <v>1375</v>
      </c>
      <c r="Z11" s="278" t="s">
        <v>73</v>
      </c>
      <c r="AA11" s="278" t="s">
        <v>74</v>
      </c>
      <c r="AB11" s="278" t="s">
        <v>84</v>
      </c>
      <c r="AC11" s="278" t="s">
        <v>111</v>
      </c>
      <c r="AD11" s="278" t="s">
        <v>90</v>
      </c>
      <c r="AE11" s="278" t="s">
        <v>99</v>
      </c>
      <c r="AF11" s="278" t="s">
        <v>92</v>
      </c>
      <c r="AG11" s="278" t="s">
        <v>765</v>
      </c>
      <c r="AH11" s="278" t="s">
        <v>82</v>
      </c>
      <c r="AI11" s="278" t="s">
        <v>81</v>
      </c>
      <c r="AJ11" s="278" t="s">
        <v>82</v>
      </c>
      <c r="AK11" s="277" t="s">
        <v>82</v>
      </c>
    </row>
    <row r="12" spans="1:37" x14ac:dyDescent="0.3">
      <c r="A12" s="219">
        <v>477269</v>
      </c>
      <c r="B12" s="278" t="s">
        <v>119</v>
      </c>
      <c r="C12" s="278" t="s">
        <v>88</v>
      </c>
      <c r="D12" s="278" t="s">
        <v>79</v>
      </c>
      <c r="E12" s="278" t="s">
        <v>111</v>
      </c>
      <c r="F12" s="278" t="s">
        <v>784</v>
      </c>
      <c r="G12" s="278" t="s">
        <v>791</v>
      </c>
      <c r="H12" s="280" t="s">
        <v>1436</v>
      </c>
      <c r="I12" s="280" t="s">
        <v>2081</v>
      </c>
      <c r="J12" s="280" t="s">
        <v>1372</v>
      </c>
      <c r="K12" s="278" t="s">
        <v>72</v>
      </c>
      <c r="L12" s="294">
        <v>30.660599999999999</v>
      </c>
      <c r="M12" s="280" t="s">
        <v>1432</v>
      </c>
      <c r="N12" s="280" t="s">
        <v>2082</v>
      </c>
      <c r="O12" s="280" t="s">
        <v>2083</v>
      </c>
      <c r="P12" s="280" t="s">
        <v>2084</v>
      </c>
      <c r="Q12" s="278" t="s">
        <v>72</v>
      </c>
      <c r="R12" s="280" t="s">
        <v>1387</v>
      </c>
      <c r="S12" s="280" t="s">
        <v>1387</v>
      </c>
      <c r="T12" s="278" t="s">
        <v>92</v>
      </c>
      <c r="U12" s="278" t="s">
        <v>81</v>
      </c>
      <c r="V12" s="278" t="s">
        <v>81</v>
      </c>
      <c r="W12" s="278" t="s">
        <v>81</v>
      </c>
      <c r="X12" s="277" t="s">
        <v>81</v>
      </c>
      <c r="Y12" s="280" t="s">
        <v>1372</v>
      </c>
      <c r="Z12" s="278" t="s">
        <v>73</v>
      </c>
      <c r="AA12" s="278" t="s">
        <v>74</v>
      </c>
      <c r="AB12" s="278" t="s">
        <v>84</v>
      </c>
      <c r="AC12" s="278" t="s">
        <v>93</v>
      </c>
      <c r="AD12" s="278" t="s">
        <v>90</v>
      </c>
      <c r="AE12" s="278" t="s">
        <v>91</v>
      </c>
      <c r="AF12" s="278" t="s">
        <v>92</v>
      </c>
      <c r="AG12" s="278" t="s">
        <v>765</v>
      </c>
      <c r="AH12" s="278" t="s">
        <v>81</v>
      </c>
      <c r="AI12" s="278" t="s">
        <v>81</v>
      </c>
      <c r="AJ12" s="278" t="s">
        <v>81</v>
      </c>
      <c r="AK12" s="277" t="s">
        <v>81</v>
      </c>
    </row>
    <row r="13" spans="1:37" x14ac:dyDescent="0.3">
      <c r="A13" s="219">
        <v>477270</v>
      </c>
      <c r="B13" s="278" t="s">
        <v>120</v>
      </c>
      <c r="C13" s="278" t="s">
        <v>88</v>
      </c>
      <c r="D13" s="278" t="s">
        <v>79</v>
      </c>
      <c r="E13" s="278" t="s">
        <v>111</v>
      </c>
      <c r="F13" s="278" t="s">
        <v>784</v>
      </c>
      <c r="G13" s="278" t="s">
        <v>792</v>
      </c>
      <c r="H13" s="280" t="s">
        <v>1437</v>
      </c>
      <c r="I13" s="280" t="s">
        <v>2085</v>
      </c>
      <c r="J13" s="280" t="s">
        <v>1372</v>
      </c>
      <c r="K13" s="278" t="s">
        <v>72</v>
      </c>
      <c r="L13" s="294">
        <v>32.948500000000003</v>
      </c>
      <c r="M13" s="280" t="s">
        <v>1432</v>
      </c>
      <c r="N13" s="280" t="s">
        <v>2086</v>
      </c>
      <c r="O13" s="280" t="s">
        <v>2087</v>
      </c>
      <c r="P13" s="280" t="s">
        <v>2088</v>
      </c>
      <c r="Q13" s="278" t="s">
        <v>72</v>
      </c>
      <c r="R13" s="280" t="s">
        <v>1372</v>
      </c>
      <c r="S13" s="280" t="s">
        <v>1387</v>
      </c>
      <c r="T13" s="278" t="s">
        <v>92</v>
      </c>
      <c r="U13" s="278" t="s">
        <v>81</v>
      </c>
      <c r="V13" s="278" t="s">
        <v>81</v>
      </c>
      <c r="W13" s="278" t="s">
        <v>81</v>
      </c>
      <c r="X13" s="277" t="s">
        <v>81</v>
      </c>
      <c r="Y13" s="280" t="s">
        <v>1372</v>
      </c>
      <c r="Z13" s="278" t="s">
        <v>73</v>
      </c>
      <c r="AA13" s="278" t="s">
        <v>74</v>
      </c>
      <c r="AB13" s="278" t="s">
        <v>84</v>
      </c>
      <c r="AC13" s="278" t="s">
        <v>93</v>
      </c>
      <c r="AD13" s="278" t="s">
        <v>90</v>
      </c>
      <c r="AE13" s="278" t="s">
        <v>94</v>
      </c>
      <c r="AF13" s="278" t="s">
        <v>92</v>
      </c>
      <c r="AG13" s="278" t="s">
        <v>765</v>
      </c>
      <c r="AH13" s="278" t="s">
        <v>81</v>
      </c>
      <c r="AI13" s="278" t="s">
        <v>81</v>
      </c>
      <c r="AJ13" s="278" t="s">
        <v>81</v>
      </c>
      <c r="AK13" s="277" t="s">
        <v>81</v>
      </c>
    </row>
    <row r="14" spans="1:37" x14ac:dyDescent="0.3">
      <c r="A14" s="219">
        <v>477272</v>
      </c>
      <c r="B14" s="278" t="s">
        <v>121</v>
      </c>
      <c r="C14" s="278" t="s">
        <v>88</v>
      </c>
      <c r="D14" s="278" t="s">
        <v>79</v>
      </c>
      <c r="E14" s="278" t="s">
        <v>96</v>
      </c>
      <c r="F14" s="278" t="s">
        <v>784</v>
      </c>
      <c r="G14" s="278" t="s">
        <v>793</v>
      </c>
      <c r="H14" s="280" t="s">
        <v>1438</v>
      </c>
      <c r="I14" s="280" t="s">
        <v>2089</v>
      </c>
      <c r="J14" s="280" t="s">
        <v>1372</v>
      </c>
      <c r="K14" s="278" t="s">
        <v>72</v>
      </c>
      <c r="L14" s="294">
        <v>54.416400000000003</v>
      </c>
      <c r="M14" s="280" t="s">
        <v>1432</v>
      </c>
      <c r="N14" s="280" t="s">
        <v>2090</v>
      </c>
      <c r="O14" s="280" t="s">
        <v>2091</v>
      </c>
      <c r="P14" s="280" t="s">
        <v>2092</v>
      </c>
      <c r="Q14" s="278" t="s">
        <v>72</v>
      </c>
      <c r="R14" s="280" t="s">
        <v>1387</v>
      </c>
      <c r="S14" s="280" t="s">
        <v>1387</v>
      </c>
      <c r="T14" s="278" t="s">
        <v>92</v>
      </c>
      <c r="U14" s="278" t="s">
        <v>81</v>
      </c>
      <c r="V14" s="278" t="s">
        <v>81</v>
      </c>
      <c r="W14" s="278" t="s">
        <v>81</v>
      </c>
      <c r="X14" s="277" t="s">
        <v>81</v>
      </c>
      <c r="Y14" s="280" t="s">
        <v>1372</v>
      </c>
      <c r="Z14" s="278" t="s">
        <v>73</v>
      </c>
      <c r="AA14" s="278" t="s">
        <v>74</v>
      </c>
      <c r="AB14" s="278" t="s">
        <v>84</v>
      </c>
      <c r="AC14" s="278" t="s">
        <v>93</v>
      </c>
      <c r="AD14" s="278" t="s">
        <v>90</v>
      </c>
      <c r="AE14" s="278" t="s">
        <v>91</v>
      </c>
      <c r="AF14" s="278" t="s">
        <v>92</v>
      </c>
      <c r="AG14" s="278" t="s">
        <v>765</v>
      </c>
      <c r="AH14" s="278" t="s">
        <v>81</v>
      </c>
      <c r="AI14" s="278" t="s">
        <v>81</v>
      </c>
      <c r="AJ14" s="278" t="s">
        <v>81</v>
      </c>
      <c r="AK14" s="277" t="s">
        <v>81</v>
      </c>
    </row>
    <row r="15" spans="1:37" x14ac:dyDescent="0.3">
      <c r="A15" s="219">
        <v>477543</v>
      </c>
      <c r="B15" s="278" t="s">
        <v>122</v>
      </c>
      <c r="C15" s="278" t="s">
        <v>88</v>
      </c>
      <c r="D15" s="278" t="s">
        <v>79</v>
      </c>
      <c r="E15" s="278" t="s">
        <v>111</v>
      </c>
      <c r="F15" s="278" t="s">
        <v>784</v>
      </c>
      <c r="G15" s="278" t="s">
        <v>794</v>
      </c>
      <c r="H15" s="280" t="s">
        <v>1439</v>
      </c>
      <c r="I15" s="280" t="s">
        <v>2093</v>
      </c>
      <c r="J15" s="280" t="s">
        <v>1372</v>
      </c>
      <c r="K15" s="278" t="s">
        <v>72</v>
      </c>
      <c r="L15" s="294">
        <v>10.384600000000001</v>
      </c>
      <c r="M15" s="280" t="s">
        <v>1432</v>
      </c>
      <c r="N15" s="280" t="s">
        <v>2094</v>
      </c>
      <c r="O15" s="280" t="s">
        <v>2095</v>
      </c>
      <c r="P15" s="280" t="s">
        <v>2096</v>
      </c>
      <c r="Q15" s="278" t="s">
        <v>72</v>
      </c>
      <c r="R15" s="280" t="s">
        <v>1372</v>
      </c>
      <c r="S15" s="280" t="s">
        <v>1372</v>
      </c>
      <c r="T15" s="278" t="s">
        <v>92</v>
      </c>
      <c r="U15" s="278" t="s">
        <v>81</v>
      </c>
      <c r="V15" s="278" t="s">
        <v>81</v>
      </c>
      <c r="W15" s="278" t="s">
        <v>81</v>
      </c>
      <c r="X15" s="277" t="s">
        <v>81</v>
      </c>
      <c r="Y15" s="280" t="s">
        <v>1387</v>
      </c>
      <c r="Z15" s="278" t="s">
        <v>73</v>
      </c>
      <c r="AA15" s="278" t="s">
        <v>74</v>
      </c>
      <c r="AB15" s="278" t="s">
        <v>84</v>
      </c>
      <c r="AC15" s="278" t="s">
        <v>93</v>
      </c>
      <c r="AD15" s="278" t="s">
        <v>90</v>
      </c>
      <c r="AE15" s="278" t="s">
        <v>91</v>
      </c>
      <c r="AF15" s="278" t="s">
        <v>92</v>
      </c>
      <c r="AG15" s="278" t="s">
        <v>765</v>
      </c>
      <c r="AH15" s="278" t="s">
        <v>81</v>
      </c>
      <c r="AI15" s="278" t="s">
        <v>81</v>
      </c>
      <c r="AJ15" s="278" t="s">
        <v>81</v>
      </c>
      <c r="AK15" s="277" t="s">
        <v>81</v>
      </c>
    </row>
    <row r="16" spans="1:37" x14ac:dyDescent="0.3">
      <c r="A16" s="219">
        <v>477859</v>
      </c>
      <c r="B16" s="278" t="s">
        <v>123</v>
      </c>
      <c r="C16" s="278" t="s">
        <v>88</v>
      </c>
      <c r="D16" s="278" t="s">
        <v>79</v>
      </c>
      <c r="E16" s="278" t="s">
        <v>111</v>
      </c>
      <c r="F16" s="278" t="s">
        <v>784</v>
      </c>
      <c r="G16" s="278" t="s">
        <v>795</v>
      </c>
      <c r="H16" s="280" t="s">
        <v>1440</v>
      </c>
      <c r="I16" s="280" t="s">
        <v>1859</v>
      </c>
      <c r="J16" s="280" t="s">
        <v>1372</v>
      </c>
      <c r="K16" s="278" t="s">
        <v>72</v>
      </c>
      <c r="L16" s="294">
        <v>9.7544000000000004</v>
      </c>
      <c r="M16" s="280" t="s">
        <v>1432</v>
      </c>
      <c r="N16" s="280" t="s">
        <v>2097</v>
      </c>
      <c r="O16" s="280" t="s">
        <v>1430</v>
      </c>
      <c r="P16" s="280" t="s">
        <v>2098</v>
      </c>
      <c r="Q16" s="278" t="s">
        <v>72</v>
      </c>
      <c r="R16" s="280" t="s">
        <v>1372</v>
      </c>
      <c r="S16" s="280" t="s">
        <v>1372</v>
      </c>
      <c r="T16" s="278" t="s">
        <v>92</v>
      </c>
      <c r="U16" s="278" t="s">
        <v>81</v>
      </c>
      <c r="V16" s="278" t="s">
        <v>81</v>
      </c>
      <c r="W16" s="278" t="s">
        <v>81</v>
      </c>
      <c r="X16" s="277" t="s">
        <v>81</v>
      </c>
      <c r="Y16" s="280" t="s">
        <v>1372</v>
      </c>
      <c r="Z16" s="278" t="s">
        <v>73</v>
      </c>
      <c r="AA16" s="278" t="s">
        <v>74</v>
      </c>
      <c r="AB16" s="278" t="s">
        <v>84</v>
      </c>
      <c r="AC16" s="278" t="s">
        <v>93</v>
      </c>
      <c r="AD16" s="278" t="s">
        <v>90</v>
      </c>
      <c r="AE16" s="278" t="s">
        <v>94</v>
      </c>
      <c r="AF16" s="278" t="s">
        <v>92</v>
      </c>
      <c r="AG16" s="278" t="s">
        <v>765</v>
      </c>
      <c r="AH16" s="278" t="s">
        <v>81</v>
      </c>
      <c r="AI16" s="278" t="s">
        <v>81</v>
      </c>
      <c r="AJ16" s="278" t="s">
        <v>81</v>
      </c>
      <c r="AK16" s="277" t="s">
        <v>81</v>
      </c>
    </row>
    <row r="17" spans="1:37" x14ac:dyDescent="0.3">
      <c r="A17" s="219">
        <v>486481</v>
      </c>
      <c r="B17" s="278" t="s">
        <v>125</v>
      </c>
      <c r="C17" s="278" t="s">
        <v>88</v>
      </c>
      <c r="D17" s="278" t="s">
        <v>79</v>
      </c>
      <c r="E17" s="278" t="s">
        <v>111</v>
      </c>
      <c r="F17" s="278" t="s">
        <v>100</v>
      </c>
      <c r="G17" s="278" t="s">
        <v>1342</v>
      </c>
      <c r="H17" s="280" t="s">
        <v>1444</v>
      </c>
      <c r="I17" s="280" t="s">
        <v>2099</v>
      </c>
      <c r="J17" s="280" t="s">
        <v>1372</v>
      </c>
      <c r="K17" s="278" t="s">
        <v>72</v>
      </c>
      <c r="L17" s="294">
        <v>6.6581999999999999</v>
      </c>
      <c r="M17" s="280" t="s">
        <v>1389</v>
      </c>
      <c r="N17" s="280" t="s">
        <v>2100</v>
      </c>
      <c r="O17" s="280" t="s">
        <v>2101</v>
      </c>
      <c r="P17" s="280" t="s">
        <v>2102</v>
      </c>
      <c r="Q17" s="278" t="s">
        <v>72</v>
      </c>
      <c r="R17" s="280" t="s">
        <v>1377</v>
      </c>
      <c r="S17" s="280" t="s">
        <v>1377</v>
      </c>
      <c r="T17" s="278" t="s">
        <v>92</v>
      </c>
      <c r="U17" s="278" t="s">
        <v>81</v>
      </c>
      <c r="V17" s="278" t="s">
        <v>81</v>
      </c>
      <c r="W17" s="278" t="s">
        <v>81</v>
      </c>
      <c r="X17" s="277" t="s">
        <v>81</v>
      </c>
      <c r="Y17" s="280" t="s">
        <v>1372</v>
      </c>
      <c r="Z17" s="278" t="s">
        <v>73</v>
      </c>
      <c r="AA17" s="278" t="s">
        <v>74</v>
      </c>
      <c r="AB17" s="278" t="s">
        <v>84</v>
      </c>
      <c r="AC17" s="278" t="s">
        <v>93</v>
      </c>
      <c r="AD17" s="278" t="s">
        <v>90</v>
      </c>
      <c r="AE17" s="278" t="s">
        <v>91</v>
      </c>
      <c r="AF17" s="278" t="s">
        <v>92</v>
      </c>
      <c r="AG17" s="278" t="s">
        <v>765</v>
      </c>
      <c r="AH17" s="278" t="s">
        <v>81</v>
      </c>
      <c r="AI17" s="278" t="s">
        <v>81</v>
      </c>
      <c r="AJ17" s="278" t="s">
        <v>81</v>
      </c>
      <c r="AK17" s="277" t="s">
        <v>81</v>
      </c>
    </row>
    <row r="18" spans="1:37" x14ac:dyDescent="0.3">
      <c r="A18" s="219">
        <v>728965</v>
      </c>
      <c r="B18" s="278" t="s">
        <v>127</v>
      </c>
      <c r="C18" s="278" t="s">
        <v>88</v>
      </c>
      <c r="D18" s="278" t="s">
        <v>79</v>
      </c>
      <c r="E18" s="278" t="s">
        <v>98</v>
      </c>
      <c r="F18" s="278" t="s">
        <v>766</v>
      </c>
      <c r="G18" s="278" t="s">
        <v>799</v>
      </c>
      <c r="H18" s="280" t="s">
        <v>1455</v>
      </c>
      <c r="I18" s="280" t="s">
        <v>2103</v>
      </c>
      <c r="J18" s="280" t="s">
        <v>1372</v>
      </c>
      <c r="K18" s="278" t="s">
        <v>72</v>
      </c>
      <c r="L18" s="294">
        <v>6.9446000000000003</v>
      </c>
      <c r="M18" s="280" t="s">
        <v>1374</v>
      </c>
      <c r="N18" s="280" t="s">
        <v>2104</v>
      </c>
      <c r="O18" s="280" t="s">
        <v>2033</v>
      </c>
      <c r="P18" s="280" t="s">
        <v>2105</v>
      </c>
      <c r="Q18" s="278" t="s">
        <v>72</v>
      </c>
      <c r="R18" s="280" t="s">
        <v>1377</v>
      </c>
      <c r="S18" s="280" t="s">
        <v>1377</v>
      </c>
      <c r="T18" s="278" t="s">
        <v>92</v>
      </c>
      <c r="U18" s="278" t="s">
        <v>81</v>
      </c>
      <c r="V18" s="278" t="s">
        <v>81</v>
      </c>
      <c r="W18" s="278" t="s">
        <v>81</v>
      </c>
      <c r="X18" s="277" t="s">
        <v>81</v>
      </c>
      <c r="Y18" s="280" t="s">
        <v>1372</v>
      </c>
      <c r="Z18" s="278" t="s">
        <v>73</v>
      </c>
      <c r="AA18" s="278" t="s">
        <v>74</v>
      </c>
      <c r="AB18" s="278" t="s">
        <v>84</v>
      </c>
      <c r="AC18" s="278" t="s">
        <v>93</v>
      </c>
      <c r="AD18" s="278" t="s">
        <v>90</v>
      </c>
      <c r="AE18" s="278" t="s">
        <v>91</v>
      </c>
      <c r="AF18" s="278" t="s">
        <v>92</v>
      </c>
      <c r="AG18" s="278" t="s">
        <v>765</v>
      </c>
      <c r="AH18" s="278" t="s">
        <v>81</v>
      </c>
      <c r="AI18" s="278" t="s">
        <v>81</v>
      </c>
      <c r="AJ18" s="278" t="s">
        <v>81</v>
      </c>
      <c r="AK18" s="277" t="s">
        <v>81</v>
      </c>
    </row>
    <row r="19" spans="1:37" x14ac:dyDescent="0.3">
      <c r="A19" s="219">
        <v>728885</v>
      </c>
      <c r="B19" s="278" t="s">
        <v>800</v>
      </c>
      <c r="C19" s="278" t="s">
        <v>88</v>
      </c>
      <c r="D19" s="278" t="s">
        <v>79</v>
      </c>
      <c r="E19" s="278" t="s">
        <v>96</v>
      </c>
      <c r="F19" s="278" t="s">
        <v>766</v>
      </c>
      <c r="G19" s="278" t="s">
        <v>802</v>
      </c>
      <c r="H19" s="280" t="s">
        <v>1462</v>
      </c>
      <c r="I19" s="280" t="s">
        <v>1382</v>
      </c>
      <c r="J19" s="280" t="s">
        <v>1372</v>
      </c>
      <c r="K19" s="278" t="s">
        <v>72</v>
      </c>
      <c r="L19" s="294">
        <v>1.2878000000000001</v>
      </c>
      <c r="M19" s="280" t="s">
        <v>1374</v>
      </c>
      <c r="N19" s="280" t="s">
        <v>2106</v>
      </c>
      <c r="O19" s="280" t="s">
        <v>1434</v>
      </c>
      <c r="P19" s="280" t="s">
        <v>1383</v>
      </c>
      <c r="Q19" s="278" t="s">
        <v>72</v>
      </c>
      <c r="R19" s="280" t="s">
        <v>1372</v>
      </c>
      <c r="S19" s="280" t="s">
        <v>1372</v>
      </c>
      <c r="T19" s="278" t="s">
        <v>92</v>
      </c>
      <c r="U19" s="278" t="s">
        <v>82</v>
      </c>
      <c r="V19" s="278" t="s">
        <v>82</v>
      </c>
      <c r="W19" s="278" t="s">
        <v>81</v>
      </c>
      <c r="X19" s="277" t="s">
        <v>81</v>
      </c>
      <c r="Y19" s="280" t="s">
        <v>1372</v>
      </c>
      <c r="Z19" s="278" t="s">
        <v>73</v>
      </c>
      <c r="AA19" s="278" t="s">
        <v>74</v>
      </c>
      <c r="AB19" s="278" t="s">
        <v>84</v>
      </c>
      <c r="AC19" s="278" t="s">
        <v>98</v>
      </c>
      <c r="AD19" s="278" t="s">
        <v>90</v>
      </c>
      <c r="AE19" s="278" t="s">
        <v>78</v>
      </c>
      <c r="AF19" s="278" t="s">
        <v>92</v>
      </c>
      <c r="AG19" s="278" t="s">
        <v>765</v>
      </c>
      <c r="AH19" s="278" t="s">
        <v>81</v>
      </c>
      <c r="AI19" s="278" t="s">
        <v>81</v>
      </c>
      <c r="AJ19" s="278" t="s">
        <v>81</v>
      </c>
      <c r="AK19" s="277" t="s">
        <v>81</v>
      </c>
    </row>
    <row r="20" spans="1:37" x14ac:dyDescent="0.3">
      <c r="A20" s="219">
        <v>212768</v>
      </c>
      <c r="B20" s="278" t="s">
        <v>800</v>
      </c>
      <c r="C20" s="278" t="s">
        <v>88</v>
      </c>
      <c r="D20" s="278" t="s">
        <v>79</v>
      </c>
      <c r="E20" s="278" t="s">
        <v>98</v>
      </c>
      <c r="F20" s="278" t="s">
        <v>766</v>
      </c>
      <c r="G20" s="278" t="s">
        <v>801</v>
      </c>
      <c r="H20" s="280" t="s">
        <v>1457</v>
      </c>
      <c r="I20" s="280" t="s">
        <v>1459</v>
      </c>
      <c r="J20" s="280" t="s">
        <v>1372</v>
      </c>
      <c r="K20" s="278" t="s">
        <v>72</v>
      </c>
      <c r="L20" s="294">
        <v>1.1769000000000001</v>
      </c>
      <c r="M20" s="280" t="s">
        <v>1374</v>
      </c>
      <c r="N20" s="280" t="s">
        <v>1460</v>
      </c>
      <c r="O20" s="280" t="s">
        <v>1458</v>
      </c>
      <c r="P20" s="280" t="s">
        <v>1461</v>
      </c>
      <c r="Q20" s="278" t="s">
        <v>72</v>
      </c>
      <c r="R20" s="280" t="s">
        <v>1375</v>
      </c>
      <c r="S20" s="280" t="s">
        <v>1375</v>
      </c>
      <c r="T20" s="278" t="s">
        <v>92</v>
      </c>
      <c r="U20" s="278" t="s">
        <v>82</v>
      </c>
      <c r="V20" s="278" t="s">
        <v>81</v>
      </c>
      <c r="W20" s="278" t="s">
        <v>81</v>
      </c>
      <c r="X20" s="277" t="s">
        <v>81</v>
      </c>
      <c r="Y20" s="280" t="s">
        <v>1372</v>
      </c>
      <c r="Z20" s="278" t="s">
        <v>73</v>
      </c>
      <c r="AA20" s="278" t="s">
        <v>74</v>
      </c>
      <c r="AB20" s="278" t="s">
        <v>84</v>
      </c>
      <c r="AC20" s="278" t="s">
        <v>93</v>
      </c>
      <c r="AD20" s="278" t="s">
        <v>90</v>
      </c>
      <c r="AE20" s="278" t="s">
        <v>94</v>
      </c>
      <c r="AF20" s="278" t="s">
        <v>92</v>
      </c>
      <c r="AG20" s="278" t="s">
        <v>765</v>
      </c>
      <c r="AH20" s="278" t="s">
        <v>81</v>
      </c>
      <c r="AI20" s="278" t="s">
        <v>81</v>
      </c>
      <c r="AJ20" s="278" t="s">
        <v>81</v>
      </c>
      <c r="AK20" s="277" t="s">
        <v>81</v>
      </c>
    </row>
    <row r="21" spans="1:37" x14ac:dyDescent="0.3">
      <c r="A21" s="219">
        <v>212770</v>
      </c>
      <c r="B21" s="278" t="s">
        <v>803</v>
      </c>
      <c r="C21" s="278" t="s">
        <v>88</v>
      </c>
      <c r="D21" s="278" t="s">
        <v>79</v>
      </c>
      <c r="E21" s="278" t="s">
        <v>98</v>
      </c>
      <c r="F21" s="278" t="s">
        <v>766</v>
      </c>
      <c r="G21" s="278" t="s">
        <v>779</v>
      </c>
      <c r="H21" s="280" t="s">
        <v>1405</v>
      </c>
      <c r="I21" s="280" t="s">
        <v>1464</v>
      </c>
      <c r="J21" s="280" t="s">
        <v>1372</v>
      </c>
      <c r="K21" s="278" t="s">
        <v>72</v>
      </c>
      <c r="L21" s="294">
        <v>0.72370000000000001</v>
      </c>
      <c r="M21" s="280" t="s">
        <v>1374</v>
      </c>
      <c r="N21" s="280" t="s">
        <v>1465</v>
      </c>
      <c r="O21" s="280" t="s">
        <v>1463</v>
      </c>
      <c r="P21" s="280" t="s">
        <v>1466</v>
      </c>
      <c r="Q21" s="278" t="s">
        <v>72</v>
      </c>
      <c r="R21" s="280" t="s">
        <v>1375</v>
      </c>
      <c r="S21" s="280" t="s">
        <v>1375</v>
      </c>
      <c r="T21" s="278" t="s">
        <v>92</v>
      </c>
      <c r="U21" s="278" t="s">
        <v>82</v>
      </c>
      <c r="V21" s="278" t="s">
        <v>81</v>
      </c>
      <c r="W21" s="278" t="s">
        <v>81</v>
      </c>
      <c r="X21" s="277" t="s">
        <v>81</v>
      </c>
      <c r="Y21" s="280" t="s">
        <v>1372</v>
      </c>
      <c r="Z21" s="278" t="s">
        <v>73</v>
      </c>
      <c r="AA21" s="278" t="s">
        <v>74</v>
      </c>
      <c r="AB21" s="278" t="s">
        <v>84</v>
      </c>
      <c r="AC21" s="278" t="s">
        <v>93</v>
      </c>
      <c r="AD21" s="278" t="s">
        <v>90</v>
      </c>
      <c r="AE21" s="278" t="s">
        <v>91</v>
      </c>
      <c r="AF21" s="278" t="s">
        <v>92</v>
      </c>
      <c r="AG21" s="278" t="s">
        <v>771</v>
      </c>
      <c r="AH21" s="278" t="s">
        <v>81</v>
      </c>
      <c r="AI21" s="278" t="s">
        <v>81</v>
      </c>
      <c r="AJ21" s="278" t="s">
        <v>81</v>
      </c>
      <c r="AK21" s="277" t="s">
        <v>81</v>
      </c>
    </row>
    <row r="22" spans="1:37" x14ac:dyDescent="0.3">
      <c r="A22" s="219">
        <v>739804</v>
      </c>
      <c r="B22" s="278" t="s">
        <v>139</v>
      </c>
      <c r="C22" s="278" t="s">
        <v>83</v>
      </c>
      <c r="D22" s="278" t="s">
        <v>79</v>
      </c>
      <c r="E22" s="278" t="s">
        <v>98</v>
      </c>
      <c r="F22" s="278" t="s">
        <v>138</v>
      </c>
      <c r="G22" s="278" t="s">
        <v>807</v>
      </c>
      <c r="H22" s="280" t="s">
        <v>1475</v>
      </c>
      <c r="I22" s="280" t="s">
        <v>2107</v>
      </c>
      <c r="J22" s="280" t="s">
        <v>1372</v>
      </c>
      <c r="K22" s="278" t="s">
        <v>72</v>
      </c>
      <c r="L22" s="294">
        <v>70.450500000000005</v>
      </c>
      <c r="M22" s="280" t="s">
        <v>1472</v>
      </c>
      <c r="N22" s="280" t="s">
        <v>2108</v>
      </c>
      <c r="O22" s="280" t="s">
        <v>2109</v>
      </c>
      <c r="P22" s="280" t="s">
        <v>2110</v>
      </c>
      <c r="Q22" s="278" t="s">
        <v>72</v>
      </c>
      <c r="R22" s="280" t="s">
        <v>1372</v>
      </c>
      <c r="S22" s="280" t="s">
        <v>1372</v>
      </c>
      <c r="T22" s="278" t="s">
        <v>106</v>
      </c>
      <c r="U22" s="278" t="s">
        <v>81</v>
      </c>
      <c r="V22" s="278" t="s">
        <v>81</v>
      </c>
      <c r="W22" s="278" t="s">
        <v>81</v>
      </c>
      <c r="X22" s="277" t="s">
        <v>81</v>
      </c>
      <c r="Y22" s="280" t="s">
        <v>1372</v>
      </c>
      <c r="Z22" s="278" t="s">
        <v>73</v>
      </c>
      <c r="AA22" s="278" t="s">
        <v>74</v>
      </c>
      <c r="AB22" s="278" t="s">
        <v>84</v>
      </c>
      <c r="AC22" s="278" t="s">
        <v>93</v>
      </c>
      <c r="AD22" s="278" t="s">
        <v>90</v>
      </c>
      <c r="AE22" s="278" t="s">
        <v>91</v>
      </c>
      <c r="AF22" s="278" t="s">
        <v>92</v>
      </c>
      <c r="AG22" s="278" t="s">
        <v>771</v>
      </c>
      <c r="AH22" s="278" t="s">
        <v>81</v>
      </c>
      <c r="AI22" s="278" t="s">
        <v>81</v>
      </c>
      <c r="AJ22" s="278" t="s">
        <v>81</v>
      </c>
      <c r="AK22" s="277" t="s">
        <v>81</v>
      </c>
    </row>
    <row r="23" spans="1:37" x14ac:dyDescent="0.3">
      <c r="A23" s="219">
        <v>739895</v>
      </c>
      <c r="B23" s="278" t="s">
        <v>140</v>
      </c>
      <c r="C23" s="278" t="s">
        <v>83</v>
      </c>
      <c r="D23" s="278" t="s">
        <v>79</v>
      </c>
      <c r="E23" s="278" t="s">
        <v>98</v>
      </c>
      <c r="F23" s="278" t="s">
        <v>138</v>
      </c>
      <c r="G23" s="278" t="s">
        <v>808</v>
      </c>
      <c r="H23" s="280" t="s">
        <v>1475</v>
      </c>
      <c r="I23" s="280" t="s">
        <v>2107</v>
      </c>
      <c r="J23" s="280" t="s">
        <v>1372</v>
      </c>
      <c r="K23" s="278" t="s">
        <v>72</v>
      </c>
      <c r="L23" s="294">
        <v>70.450500000000005</v>
      </c>
      <c r="M23" s="280" t="s">
        <v>1472</v>
      </c>
      <c r="N23" s="280" t="s">
        <v>2111</v>
      </c>
      <c r="O23" s="280" t="s">
        <v>2112</v>
      </c>
      <c r="P23" s="280" t="s">
        <v>2110</v>
      </c>
      <c r="Q23" s="278" t="s">
        <v>72</v>
      </c>
      <c r="R23" s="280" t="s">
        <v>1372</v>
      </c>
      <c r="S23" s="280" t="s">
        <v>1372</v>
      </c>
      <c r="T23" s="278" t="s">
        <v>106</v>
      </c>
      <c r="U23" s="278" t="s">
        <v>81</v>
      </c>
      <c r="V23" s="278" t="s">
        <v>81</v>
      </c>
      <c r="W23" s="278" t="s">
        <v>81</v>
      </c>
      <c r="X23" s="277" t="s">
        <v>81</v>
      </c>
      <c r="Y23" s="280" t="s">
        <v>1372</v>
      </c>
      <c r="Z23" s="278" t="s">
        <v>73</v>
      </c>
      <c r="AA23" s="278" t="s">
        <v>74</v>
      </c>
      <c r="AB23" s="278" t="s">
        <v>84</v>
      </c>
      <c r="AC23" s="278" t="s">
        <v>96</v>
      </c>
      <c r="AD23" s="278" t="s">
        <v>90</v>
      </c>
      <c r="AE23" s="278" t="s">
        <v>78</v>
      </c>
      <c r="AF23" s="278" t="s">
        <v>92</v>
      </c>
      <c r="AG23" s="278" t="s">
        <v>765</v>
      </c>
      <c r="AH23" s="278" t="s">
        <v>81</v>
      </c>
      <c r="AI23" s="278" t="s">
        <v>81</v>
      </c>
      <c r="AJ23" s="278" t="s">
        <v>81</v>
      </c>
      <c r="AK23" s="277" t="s">
        <v>81</v>
      </c>
    </row>
    <row r="24" spans="1:37" x14ac:dyDescent="0.3">
      <c r="A24" s="219">
        <v>739897</v>
      </c>
      <c r="B24" s="278" t="s">
        <v>141</v>
      </c>
      <c r="C24" s="278" t="s">
        <v>83</v>
      </c>
      <c r="D24" s="278" t="s">
        <v>79</v>
      </c>
      <c r="E24" s="278" t="s">
        <v>98</v>
      </c>
      <c r="F24" s="278" t="s">
        <v>138</v>
      </c>
      <c r="G24" s="278" t="s">
        <v>1344</v>
      </c>
      <c r="H24" s="280" t="s">
        <v>1476</v>
      </c>
      <c r="I24" s="280" t="s">
        <v>2113</v>
      </c>
      <c r="J24" s="280" t="s">
        <v>1372</v>
      </c>
      <c r="K24" s="278" t="s">
        <v>72</v>
      </c>
      <c r="L24" s="294">
        <v>15.788600000000001</v>
      </c>
      <c r="M24" s="280" t="s">
        <v>1472</v>
      </c>
      <c r="N24" s="280" t="s">
        <v>2114</v>
      </c>
      <c r="O24" s="280" t="s">
        <v>2115</v>
      </c>
      <c r="P24" s="280" t="s">
        <v>2116</v>
      </c>
      <c r="Q24" s="278" t="s">
        <v>72</v>
      </c>
      <c r="R24" s="280" t="s">
        <v>1372</v>
      </c>
      <c r="S24" s="280" t="s">
        <v>1372</v>
      </c>
      <c r="T24" s="278" t="s">
        <v>106</v>
      </c>
      <c r="U24" s="278" t="s">
        <v>81</v>
      </c>
      <c r="V24" s="278" t="s">
        <v>81</v>
      </c>
      <c r="W24" s="278" t="s">
        <v>81</v>
      </c>
      <c r="X24" s="277" t="s">
        <v>81</v>
      </c>
      <c r="Y24" s="280" t="s">
        <v>1372</v>
      </c>
      <c r="Z24" s="278" t="s">
        <v>73</v>
      </c>
      <c r="AA24" s="278" t="s">
        <v>74</v>
      </c>
      <c r="AB24" s="278" t="s">
        <v>84</v>
      </c>
      <c r="AC24" s="278" t="s">
        <v>93</v>
      </c>
      <c r="AD24" s="278" t="s">
        <v>90</v>
      </c>
      <c r="AE24" s="278" t="s">
        <v>91</v>
      </c>
      <c r="AF24" s="278" t="s">
        <v>92</v>
      </c>
      <c r="AG24" s="278" t="s">
        <v>765</v>
      </c>
      <c r="AH24" s="278" t="s">
        <v>81</v>
      </c>
      <c r="AI24" s="278" t="s">
        <v>81</v>
      </c>
      <c r="AJ24" s="278" t="s">
        <v>81</v>
      </c>
      <c r="AK24" s="277" t="s">
        <v>81</v>
      </c>
    </row>
    <row r="25" spans="1:37" x14ac:dyDescent="0.3">
      <c r="A25" s="219">
        <v>331011</v>
      </c>
      <c r="B25" s="278" t="s">
        <v>142</v>
      </c>
      <c r="C25" s="278" t="s">
        <v>88</v>
      </c>
      <c r="D25" s="278" t="s">
        <v>79</v>
      </c>
      <c r="E25" s="278" t="s">
        <v>96</v>
      </c>
      <c r="F25" s="278" t="s">
        <v>766</v>
      </c>
      <c r="G25" s="278" t="s">
        <v>809</v>
      </c>
      <c r="H25" s="280" t="s">
        <v>1478</v>
      </c>
      <c r="I25" s="280" t="s">
        <v>1500</v>
      </c>
      <c r="J25" s="280" t="s">
        <v>1372</v>
      </c>
      <c r="K25" s="278" t="s">
        <v>72</v>
      </c>
      <c r="L25" s="294">
        <v>4.2744</v>
      </c>
      <c r="M25" s="280" t="s">
        <v>1374</v>
      </c>
      <c r="N25" s="280" t="s">
        <v>2117</v>
      </c>
      <c r="O25" s="280" t="s">
        <v>2118</v>
      </c>
      <c r="P25" s="280" t="s">
        <v>2119</v>
      </c>
      <c r="Q25" s="278" t="s">
        <v>72</v>
      </c>
      <c r="R25" s="280" t="s">
        <v>1372</v>
      </c>
      <c r="S25" s="280" t="s">
        <v>1372</v>
      </c>
      <c r="T25" s="278" t="s">
        <v>92</v>
      </c>
      <c r="U25" s="278" t="s">
        <v>81</v>
      </c>
      <c r="V25" s="278" t="s">
        <v>81</v>
      </c>
      <c r="W25" s="278" t="s">
        <v>81</v>
      </c>
      <c r="X25" s="277" t="s">
        <v>81</v>
      </c>
      <c r="Y25" s="280" t="s">
        <v>1372</v>
      </c>
      <c r="Z25" s="278" t="s">
        <v>73</v>
      </c>
      <c r="AA25" s="278" t="s">
        <v>74</v>
      </c>
      <c r="AB25" s="278" t="s">
        <v>84</v>
      </c>
      <c r="AC25" s="278" t="s">
        <v>93</v>
      </c>
      <c r="AD25" s="278" t="s">
        <v>90</v>
      </c>
      <c r="AE25" s="278" t="s">
        <v>91</v>
      </c>
      <c r="AF25" s="278" t="s">
        <v>92</v>
      </c>
      <c r="AG25" s="278" t="s">
        <v>765</v>
      </c>
      <c r="AH25" s="278" t="s">
        <v>81</v>
      </c>
      <c r="AI25" s="278" t="s">
        <v>81</v>
      </c>
      <c r="AJ25" s="278" t="s">
        <v>81</v>
      </c>
      <c r="AK25" s="277" t="s">
        <v>81</v>
      </c>
    </row>
    <row r="26" spans="1:37" x14ac:dyDescent="0.3">
      <c r="A26" s="219">
        <v>331012</v>
      </c>
      <c r="B26" s="278" t="s">
        <v>143</v>
      </c>
      <c r="C26" s="278" t="s">
        <v>88</v>
      </c>
      <c r="D26" s="278" t="s">
        <v>79</v>
      </c>
      <c r="E26" s="278" t="s">
        <v>96</v>
      </c>
      <c r="F26" s="278" t="s">
        <v>766</v>
      </c>
      <c r="G26" s="278" t="s">
        <v>810</v>
      </c>
      <c r="H26" s="280" t="s">
        <v>1479</v>
      </c>
      <c r="I26" s="280" t="s">
        <v>1537</v>
      </c>
      <c r="J26" s="280" t="s">
        <v>1372</v>
      </c>
      <c r="K26" s="278" t="s">
        <v>72</v>
      </c>
      <c r="L26" s="294">
        <v>2.9043999999999999</v>
      </c>
      <c r="M26" s="280" t="s">
        <v>1374</v>
      </c>
      <c r="N26" s="280" t="s">
        <v>2120</v>
      </c>
      <c r="O26" s="280" t="s">
        <v>2121</v>
      </c>
      <c r="P26" s="280" t="s">
        <v>2122</v>
      </c>
      <c r="Q26" s="278" t="s">
        <v>72</v>
      </c>
      <c r="R26" s="280" t="s">
        <v>1387</v>
      </c>
      <c r="S26" s="280" t="s">
        <v>1387</v>
      </c>
      <c r="T26" s="278" t="s">
        <v>92</v>
      </c>
      <c r="U26" s="278" t="s">
        <v>81</v>
      </c>
      <c r="V26" s="278" t="s">
        <v>81</v>
      </c>
      <c r="W26" s="278" t="s">
        <v>81</v>
      </c>
      <c r="X26" s="277" t="s">
        <v>81</v>
      </c>
      <c r="Y26" s="280" t="s">
        <v>1372</v>
      </c>
      <c r="Z26" s="278" t="s">
        <v>73</v>
      </c>
      <c r="AA26" s="278" t="s">
        <v>74</v>
      </c>
      <c r="AB26" s="278" t="s">
        <v>84</v>
      </c>
      <c r="AC26" s="278" t="s">
        <v>96</v>
      </c>
      <c r="AD26" s="278" t="s">
        <v>90</v>
      </c>
      <c r="AE26" s="278" t="s">
        <v>78</v>
      </c>
      <c r="AF26" s="278" t="s">
        <v>92</v>
      </c>
      <c r="AG26" s="278" t="s">
        <v>765</v>
      </c>
      <c r="AH26" s="278" t="s">
        <v>81</v>
      </c>
      <c r="AI26" s="278" t="s">
        <v>81</v>
      </c>
      <c r="AJ26" s="278" t="s">
        <v>81</v>
      </c>
      <c r="AK26" s="277" t="s">
        <v>81</v>
      </c>
    </row>
    <row r="27" spans="1:37" x14ac:dyDescent="0.3">
      <c r="A27" s="219">
        <v>624462</v>
      </c>
      <c r="B27" s="278" t="s">
        <v>147</v>
      </c>
      <c r="C27" s="278" t="s">
        <v>88</v>
      </c>
      <c r="D27" s="278" t="s">
        <v>79</v>
      </c>
      <c r="E27" s="278" t="s">
        <v>96</v>
      </c>
      <c r="F27" s="278" t="s">
        <v>148</v>
      </c>
      <c r="G27" s="278" t="s">
        <v>813</v>
      </c>
      <c r="H27" s="280" t="s">
        <v>1485</v>
      </c>
      <c r="I27" s="280" t="s">
        <v>1556</v>
      </c>
      <c r="J27" s="280" t="s">
        <v>1372</v>
      </c>
      <c r="K27" s="278" t="s">
        <v>72</v>
      </c>
      <c r="L27" s="294">
        <v>0.1507</v>
      </c>
      <c r="M27" s="280" t="s">
        <v>1470</v>
      </c>
      <c r="N27" s="280" t="s">
        <v>2123</v>
      </c>
      <c r="O27" s="280" t="s">
        <v>2124</v>
      </c>
      <c r="P27" s="280" t="s">
        <v>2125</v>
      </c>
      <c r="Q27" s="278" t="s">
        <v>72</v>
      </c>
      <c r="R27" s="280" t="s">
        <v>1486</v>
      </c>
      <c r="S27" s="280" t="s">
        <v>1375</v>
      </c>
      <c r="T27" s="278" t="s">
        <v>146</v>
      </c>
      <c r="U27" s="278" t="s">
        <v>81</v>
      </c>
      <c r="V27" s="278" t="s">
        <v>81</v>
      </c>
      <c r="W27" s="278" t="s">
        <v>81</v>
      </c>
      <c r="X27" s="277" t="s">
        <v>81</v>
      </c>
      <c r="Y27" s="280" t="s">
        <v>1372</v>
      </c>
      <c r="Z27" s="278" t="s">
        <v>73</v>
      </c>
      <c r="AA27" s="278" t="s">
        <v>74</v>
      </c>
      <c r="AB27" s="278" t="s">
        <v>84</v>
      </c>
      <c r="AC27" s="278" t="s">
        <v>93</v>
      </c>
      <c r="AD27" s="278" t="s">
        <v>90</v>
      </c>
      <c r="AE27" s="278" t="s">
        <v>91</v>
      </c>
      <c r="AF27" s="278" t="s">
        <v>92</v>
      </c>
      <c r="AG27" s="278" t="s">
        <v>765</v>
      </c>
      <c r="AH27" s="278" t="s">
        <v>81</v>
      </c>
      <c r="AI27" s="278" t="s">
        <v>81</v>
      </c>
      <c r="AJ27" s="278" t="s">
        <v>81</v>
      </c>
      <c r="AK27" s="277" t="s">
        <v>81</v>
      </c>
    </row>
    <row r="28" spans="1:37" x14ac:dyDescent="0.3">
      <c r="A28" s="219">
        <v>625399</v>
      </c>
      <c r="B28" s="278" t="s">
        <v>149</v>
      </c>
      <c r="C28" s="278" t="s">
        <v>88</v>
      </c>
      <c r="D28" s="278" t="s">
        <v>79</v>
      </c>
      <c r="E28" s="278" t="s">
        <v>98</v>
      </c>
      <c r="F28" s="278" t="s">
        <v>108</v>
      </c>
      <c r="G28" s="278" t="s">
        <v>2126</v>
      </c>
      <c r="H28" s="280" t="s">
        <v>1488</v>
      </c>
      <c r="I28" s="280" t="s">
        <v>2127</v>
      </c>
      <c r="J28" s="280" t="s">
        <v>1372</v>
      </c>
      <c r="K28" s="278" t="s">
        <v>72</v>
      </c>
      <c r="L28" s="294">
        <v>10.0701</v>
      </c>
      <c r="M28" s="280" t="s">
        <v>1410</v>
      </c>
      <c r="N28" s="280" t="s">
        <v>2128</v>
      </c>
      <c r="O28" s="280" t="s">
        <v>2129</v>
      </c>
      <c r="P28" s="280" t="s">
        <v>2130</v>
      </c>
      <c r="Q28" s="278" t="s">
        <v>72</v>
      </c>
      <c r="R28" s="280" t="s">
        <v>1489</v>
      </c>
      <c r="S28" s="280" t="s">
        <v>1372</v>
      </c>
      <c r="T28" s="278" t="s">
        <v>106</v>
      </c>
      <c r="U28" s="278" t="s">
        <v>81</v>
      </c>
      <c r="V28" s="278" t="s">
        <v>81</v>
      </c>
      <c r="W28" s="278" t="s">
        <v>81</v>
      </c>
      <c r="X28" s="277" t="s">
        <v>81</v>
      </c>
      <c r="Y28" s="280" t="s">
        <v>1372</v>
      </c>
      <c r="Z28" s="278" t="s">
        <v>73</v>
      </c>
      <c r="AA28" s="278" t="s">
        <v>74</v>
      </c>
      <c r="AB28" s="278" t="s">
        <v>84</v>
      </c>
      <c r="AC28" s="278" t="s">
        <v>93</v>
      </c>
      <c r="AD28" s="278" t="s">
        <v>90</v>
      </c>
      <c r="AE28" s="278" t="s">
        <v>94</v>
      </c>
      <c r="AF28" s="278" t="s">
        <v>92</v>
      </c>
      <c r="AG28" s="278" t="s">
        <v>765</v>
      </c>
      <c r="AH28" s="278" t="s">
        <v>81</v>
      </c>
      <c r="AI28" s="278" t="s">
        <v>81</v>
      </c>
      <c r="AJ28" s="278" t="s">
        <v>81</v>
      </c>
      <c r="AK28" s="277" t="s">
        <v>81</v>
      </c>
    </row>
    <row r="29" spans="1:37" x14ac:dyDescent="0.3">
      <c r="A29" s="219">
        <v>625404</v>
      </c>
      <c r="B29" s="278" t="s">
        <v>150</v>
      </c>
      <c r="C29" s="278" t="s">
        <v>88</v>
      </c>
      <c r="D29" s="278" t="s">
        <v>79</v>
      </c>
      <c r="E29" s="278" t="s">
        <v>98</v>
      </c>
      <c r="F29" s="278" t="s">
        <v>108</v>
      </c>
      <c r="G29" s="278" t="s">
        <v>2131</v>
      </c>
      <c r="H29" s="280" t="s">
        <v>1491</v>
      </c>
      <c r="I29" s="280" t="s">
        <v>2132</v>
      </c>
      <c r="J29" s="280" t="s">
        <v>1372</v>
      </c>
      <c r="K29" s="278" t="s">
        <v>72</v>
      </c>
      <c r="L29" s="294">
        <v>36.421199999999999</v>
      </c>
      <c r="M29" s="280" t="s">
        <v>1410</v>
      </c>
      <c r="N29" s="280" t="s">
        <v>2133</v>
      </c>
      <c r="O29" s="280" t="s">
        <v>2134</v>
      </c>
      <c r="P29" s="280" t="s">
        <v>2135</v>
      </c>
      <c r="Q29" s="278" t="s">
        <v>72</v>
      </c>
      <c r="R29" s="280" t="s">
        <v>1492</v>
      </c>
      <c r="S29" s="280" t="s">
        <v>1372</v>
      </c>
      <c r="T29" s="278" t="s">
        <v>106</v>
      </c>
      <c r="U29" s="278" t="s">
        <v>81</v>
      </c>
      <c r="V29" s="278" t="s">
        <v>81</v>
      </c>
      <c r="W29" s="278" t="s">
        <v>81</v>
      </c>
      <c r="X29" s="277" t="s">
        <v>81</v>
      </c>
      <c r="Y29" s="280" t="s">
        <v>1372</v>
      </c>
      <c r="Z29" s="278" t="s">
        <v>73</v>
      </c>
      <c r="AA29" s="278" t="s">
        <v>74</v>
      </c>
      <c r="AB29" s="278" t="s">
        <v>84</v>
      </c>
      <c r="AC29" s="278" t="s">
        <v>93</v>
      </c>
      <c r="AD29" s="278" t="s">
        <v>90</v>
      </c>
      <c r="AE29" s="278" t="s">
        <v>94</v>
      </c>
      <c r="AF29" s="278" t="s">
        <v>92</v>
      </c>
      <c r="AG29" s="278" t="s">
        <v>765</v>
      </c>
      <c r="AH29" s="278" t="s">
        <v>81</v>
      </c>
      <c r="AI29" s="278" t="s">
        <v>81</v>
      </c>
      <c r="AJ29" s="278" t="s">
        <v>81</v>
      </c>
      <c r="AK29" s="277" t="s">
        <v>81</v>
      </c>
    </row>
    <row r="30" spans="1:37" x14ac:dyDescent="0.3">
      <c r="A30" s="219">
        <v>625453</v>
      </c>
      <c r="B30" s="278" t="s">
        <v>151</v>
      </c>
      <c r="C30" s="278" t="s">
        <v>88</v>
      </c>
      <c r="D30" s="278" t="s">
        <v>79</v>
      </c>
      <c r="E30" s="278" t="s">
        <v>98</v>
      </c>
      <c r="F30" s="278" t="s">
        <v>108</v>
      </c>
      <c r="G30" s="278" t="s">
        <v>2136</v>
      </c>
      <c r="H30" s="280" t="s">
        <v>1495</v>
      </c>
      <c r="I30" s="280" t="s">
        <v>2137</v>
      </c>
      <c r="J30" s="280" t="s">
        <v>1372</v>
      </c>
      <c r="K30" s="278" t="s">
        <v>72</v>
      </c>
      <c r="L30" s="294">
        <v>182.297</v>
      </c>
      <c r="M30" s="280" t="s">
        <v>1410</v>
      </c>
      <c r="N30" s="280" t="s">
        <v>2138</v>
      </c>
      <c r="O30" s="280" t="s">
        <v>2139</v>
      </c>
      <c r="P30" s="280" t="s">
        <v>2140</v>
      </c>
      <c r="Q30" s="278" t="s">
        <v>72</v>
      </c>
      <c r="R30" s="280" t="s">
        <v>1494</v>
      </c>
      <c r="S30" s="280" t="s">
        <v>1372</v>
      </c>
      <c r="T30" s="278" t="s">
        <v>106</v>
      </c>
      <c r="U30" s="278" t="s">
        <v>81</v>
      </c>
      <c r="V30" s="278" t="s">
        <v>81</v>
      </c>
      <c r="W30" s="278" t="s">
        <v>81</v>
      </c>
      <c r="X30" s="277" t="s">
        <v>81</v>
      </c>
      <c r="Y30" s="280" t="s">
        <v>1372</v>
      </c>
      <c r="Z30" s="278" t="s">
        <v>73</v>
      </c>
      <c r="AA30" s="278" t="s">
        <v>74</v>
      </c>
      <c r="AB30" s="278" t="s">
        <v>84</v>
      </c>
      <c r="AC30" s="278" t="s">
        <v>93</v>
      </c>
      <c r="AD30" s="278" t="s">
        <v>90</v>
      </c>
      <c r="AE30" s="278" t="s">
        <v>91</v>
      </c>
      <c r="AF30" s="278" t="s">
        <v>92</v>
      </c>
      <c r="AG30" s="278" t="s">
        <v>765</v>
      </c>
      <c r="AH30" s="278" t="s">
        <v>81</v>
      </c>
      <c r="AI30" s="278" t="s">
        <v>81</v>
      </c>
      <c r="AJ30" s="278" t="s">
        <v>81</v>
      </c>
      <c r="AK30" s="277" t="s">
        <v>81</v>
      </c>
    </row>
    <row r="31" spans="1:37" x14ac:dyDescent="0.3">
      <c r="A31" s="219">
        <v>625463</v>
      </c>
      <c r="B31" s="278" t="s">
        <v>152</v>
      </c>
      <c r="C31" s="278" t="s">
        <v>88</v>
      </c>
      <c r="D31" s="278" t="s">
        <v>79</v>
      </c>
      <c r="E31" s="278" t="s">
        <v>98</v>
      </c>
      <c r="F31" s="278" t="s">
        <v>108</v>
      </c>
      <c r="G31" s="278" t="s">
        <v>2141</v>
      </c>
      <c r="H31" s="280" t="s">
        <v>1496</v>
      </c>
      <c r="I31" s="280" t="s">
        <v>2142</v>
      </c>
      <c r="J31" s="280" t="s">
        <v>1372</v>
      </c>
      <c r="K31" s="278" t="s">
        <v>72</v>
      </c>
      <c r="L31" s="294">
        <v>218.46690000000001</v>
      </c>
      <c r="M31" s="280" t="s">
        <v>1410</v>
      </c>
      <c r="N31" s="280" t="s">
        <v>2143</v>
      </c>
      <c r="O31" s="280" t="s">
        <v>2144</v>
      </c>
      <c r="P31" s="280" t="s">
        <v>2145</v>
      </c>
      <c r="Q31" s="278" t="s">
        <v>72</v>
      </c>
      <c r="R31" s="280" t="s">
        <v>1494</v>
      </c>
      <c r="S31" s="280" t="s">
        <v>1372</v>
      </c>
      <c r="T31" s="278" t="s">
        <v>106</v>
      </c>
      <c r="U31" s="278" t="s">
        <v>81</v>
      </c>
      <c r="V31" s="278" t="s">
        <v>81</v>
      </c>
      <c r="W31" s="278" t="s">
        <v>81</v>
      </c>
      <c r="X31" s="277" t="s">
        <v>81</v>
      </c>
      <c r="Y31" s="280" t="s">
        <v>1372</v>
      </c>
      <c r="Z31" s="278" t="s">
        <v>73</v>
      </c>
      <c r="AA31" s="278" t="s">
        <v>74</v>
      </c>
      <c r="AB31" s="278" t="s">
        <v>84</v>
      </c>
      <c r="AC31" s="278" t="s">
        <v>93</v>
      </c>
      <c r="AD31" s="278" t="s">
        <v>90</v>
      </c>
      <c r="AE31" s="278" t="s">
        <v>102</v>
      </c>
      <c r="AF31" s="278" t="s">
        <v>92</v>
      </c>
      <c r="AG31" s="278" t="s">
        <v>765</v>
      </c>
      <c r="AH31" s="278" t="s">
        <v>81</v>
      </c>
      <c r="AI31" s="278" t="s">
        <v>81</v>
      </c>
      <c r="AJ31" s="278" t="s">
        <v>81</v>
      </c>
      <c r="AK31" s="277" t="s">
        <v>81</v>
      </c>
    </row>
    <row r="32" spans="1:37" x14ac:dyDescent="0.3">
      <c r="A32" s="219">
        <v>627148</v>
      </c>
      <c r="B32" s="278" t="s">
        <v>153</v>
      </c>
      <c r="C32" s="278" t="s">
        <v>88</v>
      </c>
      <c r="D32" s="278" t="s">
        <v>79</v>
      </c>
      <c r="E32" s="278" t="s">
        <v>96</v>
      </c>
      <c r="F32" s="278" t="s">
        <v>148</v>
      </c>
      <c r="G32" s="278" t="s">
        <v>814</v>
      </c>
      <c r="H32" s="280" t="s">
        <v>1497</v>
      </c>
      <c r="I32" s="280" t="s">
        <v>2146</v>
      </c>
      <c r="J32" s="280" t="s">
        <v>1372</v>
      </c>
      <c r="K32" s="278" t="s">
        <v>72</v>
      </c>
      <c r="L32" s="294">
        <v>0.71240000000000003</v>
      </c>
      <c r="M32" s="280" t="s">
        <v>1470</v>
      </c>
      <c r="N32" s="280" t="s">
        <v>2147</v>
      </c>
      <c r="O32" s="280" t="s">
        <v>2148</v>
      </c>
      <c r="P32" s="280" t="s">
        <v>2149</v>
      </c>
      <c r="Q32" s="278" t="s">
        <v>72</v>
      </c>
      <c r="R32" s="280" t="s">
        <v>1372</v>
      </c>
      <c r="S32" s="280" t="s">
        <v>1372</v>
      </c>
      <c r="T32" s="278" t="s">
        <v>92</v>
      </c>
      <c r="U32" s="278" t="s">
        <v>82</v>
      </c>
      <c r="V32" s="278" t="s">
        <v>81</v>
      </c>
      <c r="W32" s="278" t="s">
        <v>81</v>
      </c>
      <c r="X32" s="277" t="s">
        <v>81</v>
      </c>
      <c r="Y32" s="280" t="s">
        <v>1375</v>
      </c>
      <c r="Z32" s="278" t="s">
        <v>73</v>
      </c>
      <c r="AA32" s="278" t="s">
        <v>74</v>
      </c>
      <c r="AB32" s="278" t="s">
        <v>84</v>
      </c>
      <c r="AC32" s="278" t="s">
        <v>96</v>
      </c>
      <c r="AD32" s="278" t="s">
        <v>90</v>
      </c>
      <c r="AE32" s="278" t="s">
        <v>99</v>
      </c>
      <c r="AF32" s="278" t="s">
        <v>92</v>
      </c>
      <c r="AG32" s="278" t="s">
        <v>765</v>
      </c>
      <c r="AH32" s="278" t="s">
        <v>82</v>
      </c>
      <c r="AI32" s="278" t="s">
        <v>81</v>
      </c>
      <c r="AJ32" s="278" t="s">
        <v>81</v>
      </c>
      <c r="AK32" s="277" t="s">
        <v>81</v>
      </c>
    </row>
    <row r="33" spans="1:37" x14ac:dyDescent="0.3">
      <c r="A33" s="219">
        <v>627150</v>
      </c>
      <c r="B33" s="278" t="s">
        <v>154</v>
      </c>
      <c r="C33" s="278" t="s">
        <v>88</v>
      </c>
      <c r="D33" s="278" t="s">
        <v>79</v>
      </c>
      <c r="E33" s="278" t="s">
        <v>96</v>
      </c>
      <c r="F33" s="278" t="s">
        <v>148</v>
      </c>
      <c r="G33" s="278" t="s">
        <v>815</v>
      </c>
      <c r="H33" s="280" t="s">
        <v>1499</v>
      </c>
      <c r="I33" s="280" t="s">
        <v>2150</v>
      </c>
      <c r="J33" s="280" t="s">
        <v>1372</v>
      </c>
      <c r="K33" s="278" t="s">
        <v>72</v>
      </c>
      <c r="L33" s="294">
        <v>1.7536</v>
      </c>
      <c r="M33" s="280" t="s">
        <v>1470</v>
      </c>
      <c r="N33" s="280" t="s">
        <v>2151</v>
      </c>
      <c r="O33" s="280" t="s">
        <v>2152</v>
      </c>
      <c r="P33" s="280" t="s">
        <v>2153</v>
      </c>
      <c r="Q33" s="278" t="s">
        <v>72</v>
      </c>
      <c r="R33" s="280" t="s">
        <v>1375</v>
      </c>
      <c r="S33" s="280" t="s">
        <v>1375</v>
      </c>
      <c r="T33" s="278" t="s">
        <v>146</v>
      </c>
      <c r="U33" s="278" t="s">
        <v>82</v>
      </c>
      <c r="V33" s="278" t="s">
        <v>81</v>
      </c>
      <c r="W33" s="278" t="s">
        <v>81</v>
      </c>
      <c r="X33" s="277" t="s">
        <v>81</v>
      </c>
      <c r="Y33" s="280" t="s">
        <v>1375</v>
      </c>
      <c r="Z33" s="278" t="s">
        <v>73</v>
      </c>
      <c r="AA33" s="278" t="s">
        <v>74</v>
      </c>
      <c r="AB33" s="278" t="s">
        <v>84</v>
      </c>
      <c r="AC33" s="278" t="s">
        <v>93</v>
      </c>
      <c r="AD33" s="278" t="s">
        <v>90</v>
      </c>
      <c r="AE33" s="278" t="s">
        <v>78</v>
      </c>
      <c r="AF33" s="278" t="s">
        <v>92</v>
      </c>
      <c r="AG33" s="278" t="s">
        <v>773</v>
      </c>
      <c r="AH33" s="278" t="s">
        <v>81</v>
      </c>
      <c r="AI33" s="278" t="s">
        <v>81</v>
      </c>
      <c r="AJ33" s="278" t="s">
        <v>81</v>
      </c>
      <c r="AK33" s="277" t="s">
        <v>81</v>
      </c>
    </row>
    <row r="34" spans="1:37" x14ac:dyDescent="0.3">
      <c r="A34" s="219">
        <v>629913</v>
      </c>
      <c r="B34" s="278" t="s">
        <v>155</v>
      </c>
      <c r="C34" s="278" t="s">
        <v>88</v>
      </c>
      <c r="D34" s="278" t="s">
        <v>79</v>
      </c>
      <c r="E34" s="278" t="s">
        <v>98</v>
      </c>
      <c r="F34" s="278" t="s">
        <v>148</v>
      </c>
      <c r="G34" s="278" t="s">
        <v>816</v>
      </c>
      <c r="H34" s="280" t="s">
        <v>1500</v>
      </c>
      <c r="I34" s="280" t="s">
        <v>2154</v>
      </c>
      <c r="J34" s="280" t="s">
        <v>1372</v>
      </c>
      <c r="K34" s="278" t="s">
        <v>72</v>
      </c>
      <c r="L34" s="294">
        <v>1.5075000000000001</v>
      </c>
      <c r="M34" s="280" t="s">
        <v>1470</v>
      </c>
      <c r="N34" s="280" t="s">
        <v>2155</v>
      </c>
      <c r="O34" s="280" t="s">
        <v>2156</v>
      </c>
      <c r="P34" s="280" t="s">
        <v>2157</v>
      </c>
      <c r="Q34" s="278" t="s">
        <v>72</v>
      </c>
      <c r="R34" s="280" t="s">
        <v>1486</v>
      </c>
      <c r="S34" s="280" t="s">
        <v>1375</v>
      </c>
      <c r="T34" s="278" t="s">
        <v>146</v>
      </c>
      <c r="U34" s="278" t="s">
        <v>81</v>
      </c>
      <c r="V34" s="278" t="s">
        <v>81</v>
      </c>
      <c r="W34" s="278" t="s">
        <v>81</v>
      </c>
      <c r="X34" s="277" t="s">
        <v>81</v>
      </c>
      <c r="Y34" s="280" t="s">
        <v>1372</v>
      </c>
      <c r="Z34" s="278" t="s">
        <v>73</v>
      </c>
      <c r="AA34" s="278" t="s">
        <v>74</v>
      </c>
      <c r="AB34" s="278" t="s">
        <v>84</v>
      </c>
      <c r="AC34" s="278" t="s">
        <v>93</v>
      </c>
      <c r="AD34" s="278" t="s">
        <v>90</v>
      </c>
      <c r="AE34" s="278" t="s">
        <v>91</v>
      </c>
      <c r="AF34" s="278" t="s">
        <v>92</v>
      </c>
      <c r="AG34" s="278" t="s">
        <v>771</v>
      </c>
      <c r="AH34" s="278" t="s">
        <v>81</v>
      </c>
      <c r="AI34" s="278" t="s">
        <v>81</v>
      </c>
      <c r="AJ34" s="278" t="s">
        <v>81</v>
      </c>
      <c r="AK34" s="277" t="s">
        <v>81</v>
      </c>
    </row>
    <row r="35" spans="1:37" x14ac:dyDescent="0.3">
      <c r="A35" s="219">
        <v>734492</v>
      </c>
      <c r="B35" s="278" t="s">
        <v>156</v>
      </c>
      <c r="C35" s="278" t="s">
        <v>83</v>
      </c>
      <c r="D35" s="278" t="s">
        <v>79</v>
      </c>
      <c r="E35" s="278" t="s">
        <v>98</v>
      </c>
      <c r="F35" s="278" t="s">
        <v>138</v>
      </c>
      <c r="G35" s="278" t="s">
        <v>805</v>
      </c>
      <c r="H35" s="280" t="s">
        <v>1473</v>
      </c>
      <c r="I35" s="280" t="s">
        <v>2158</v>
      </c>
      <c r="J35" s="280" t="s">
        <v>1372</v>
      </c>
      <c r="K35" s="278" t="s">
        <v>72</v>
      </c>
      <c r="L35" s="294">
        <v>24.521999999999998</v>
      </c>
      <c r="M35" s="280" t="s">
        <v>1472</v>
      </c>
      <c r="N35" s="280" t="s">
        <v>2159</v>
      </c>
      <c r="O35" s="280" t="s">
        <v>1482</v>
      </c>
      <c r="P35" s="280" t="s">
        <v>2160</v>
      </c>
      <c r="Q35" s="278" t="s">
        <v>72</v>
      </c>
      <c r="R35" s="280" t="s">
        <v>1372</v>
      </c>
      <c r="S35" s="280" t="s">
        <v>1372</v>
      </c>
      <c r="T35" s="278" t="s">
        <v>106</v>
      </c>
      <c r="U35" s="278" t="s">
        <v>81</v>
      </c>
      <c r="V35" s="278" t="s">
        <v>81</v>
      </c>
      <c r="W35" s="278" t="s">
        <v>81</v>
      </c>
      <c r="X35" s="277" t="s">
        <v>81</v>
      </c>
      <c r="Y35" s="280" t="s">
        <v>1377</v>
      </c>
      <c r="Z35" s="278" t="s">
        <v>73</v>
      </c>
      <c r="AA35" s="278" t="s">
        <v>74</v>
      </c>
      <c r="AB35" s="278" t="s">
        <v>84</v>
      </c>
      <c r="AC35" s="278" t="s">
        <v>93</v>
      </c>
      <c r="AD35" s="278" t="s">
        <v>90</v>
      </c>
      <c r="AE35" s="278" t="s">
        <v>94</v>
      </c>
      <c r="AF35" s="278" t="s">
        <v>92</v>
      </c>
      <c r="AG35" s="278" t="s">
        <v>765</v>
      </c>
      <c r="AH35" s="278" t="s">
        <v>81</v>
      </c>
      <c r="AI35" s="278" t="s">
        <v>81</v>
      </c>
      <c r="AJ35" s="278" t="s">
        <v>81</v>
      </c>
      <c r="AK35" s="277" t="s">
        <v>81</v>
      </c>
    </row>
    <row r="36" spans="1:37" x14ac:dyDescent="0.3">
      <c r="A36" s="219">
        <v>334754</v>
      </c>
      <c r="B36" s="278" t="s">
        <v>1539</v>
      </c>
      <c r="C36" s="278" t="s">
        <v>88</v>
      </c>
      <c r="D36" s="278" t="s">
        <v>79</v>
      </c>
      <c r="E36" s="278" t="s">
        <v>98</v>
      </c>
      <c r="F36" s="278" t="s">
        <v>766</v>
      </c>
      <c r="G36" s="278" t="s">
        <v>837</v>
      </c>
      <c r="H36" s="280" t="s">
        <v>1407</v>
      </c>
      <c r="I36" s="280" t="s">
        <v>2165</v>
      </c>
      <c r="J36" s="280" t="s">
        <v>1372</v>
      </c>
      <c r="K36" s="278" t="s">
        <v>72</v>
      </c>
      <c r="L36" s="294">
        <v>0.50249999999999995</v>
      </c>
      <c r="M36" s="280" t="s">
        <v>1374</v>
      </c>
      <c r="N36" s="280" t="s">
        <v>2166</v>
      </c>
      <c r="O36" s="280" t="s">
        <v>2029</v>
      </c>
      <c r="P36" s="280" t="s">
        <v>2167</v>
      </c>
      <c r="Q36" s="278" t="s">
        <v>72</v>
      </c>
      <c r="R36" s="280" t="s">
        <v>1372</v>
      </c>
      <c r="S36" s="280" t="s">
        <v>1372</v>
      </c>
      <c r="T36" s="278" t="s">
        <v>92</v>
      </c>
      <c r="U36" s="278" t="s">
        <v>82</v>
      </c>
      <c r="V36" s="278" t="s">
        <v>82</v>
      </c>
      <c r="W36" s="278" t="s">
        <v>81</v>
      </c>
      <c r="X36" s="277" t="s">
        <v>81</v>
      </c>
      <c r="Y36" s="280" t="s">
        <v>1411</v>
      </c>
      <c r="Z36" s="278" t="s">
        <v>73</v>
      </c>
      <c r="AA36" s="278" t="s">
        <v>74</v>
      </c>
      <c r="AB36" s="278" t="s">
        <v>84</v>
      </c>
      <c r="AC36" s="278" t="s">
        <v>89</v>
      </c>
      <c r="AD36" s="278" t="s">
        <v>90</v>
      </c>
      <c r="AE36" s="278" t="s">
        <v>78</v>
      </c>
      <c r="AF36" s="278" t="s">
        <v>106</v>
      </c>
      <c r="AG36" s="278" t="s">
        <v>765</v>
      </c>
      <c r="AH36" s="278" t="s">
        <v>81</v>
      </c>
      <c r="AI36" s="278" t="s">
        <v>81</v>
      </c>
      <c r="AJ36" s="278" t="s">
        <v>81</v>
      </c>
      <c r="AK36" s="277" t="s">
        <v>81</v>
      </c>
    </row>
    <row r="37" spans="1:37" x14ac:dyDescent="0.3">
      <c r="A37" s="219">
        <v>796383</v>
      </c>
      <c r="B37" s="278" t="s">
        <v>2170</v>
      </c>
      <c r="C37" s="278" t="s">
        <v>88</v>
      </c>
      <c r="D37" s="278" t="s">
        <v>79</v>
      </c>
      <c r="E37" s="278" t="s">
        <v>98</v>
      </c>
      <c r="F37" s="278" t="s">
        <v>2171</v>
      </c>
      <c r="G37" s="278" t="s">
        <v>2172</v>
      </c>
      <c r="H37" s="280" t="s">
        <v>2173</v>
      </c>
      <c r="I37" s="280" t="s">
        <v>2173</v>
      </c>
      <c r="J37" s="280" t="s">
        <v>1372</v>
      </c>
      <c r="K37" s="278" t="s">
        <v>72</v>
      </c>
      <c r="L37" s="294">
        <v>45.476300000000002</v>
      </c>
      <c r="M37" s="280" t="s">
        <v>2174</v>
      </c>
      <c r="N37" s="280" t="s">
        <v>2175</v>
      </c>
      <c r="O37" s="280" t="s">
        <v>2176</v>
      </c>
      <c r="P37" s="280" t="s">
        <v>2177</v>
      </c>
      <c r="Q37" s="278" t="s">
        <v>72</v>
      </c>
      <c r="R37" s="280" t="s">
        <v>1375</v>
      </c>
      <c r="S37" s="280" t="s">
        <v>1372</v>
      </c>
      <c r="T37" s="278" t="s">
        <v>1347</v>
      </c>
      <c r="U37" s="278" t="s">
        <v>81</v>
      </c>
      <c r="V37" s="278" t="s">
        <v>81</v>
      </c>
      <c r="W37" s="278" t="s">
        <v>81</v>
      </c>
      <c r="X37" s="277" t="s">
        <v>81</v>
      </c>
      <c r="Y37" s="280" t="s">
        <v>1413</v>
      </c>
      <c r="Z37" s="278" t="s">
        <v>73</v>
      </c>
      <c r="AA37" s="278" t="s">
        <v>74</v>
      </c>
      <c r="AB37" s="278" t="s">
        <v>84</v>
      </c>
      <c r="AC37" s="278" t="s">
        <v>89</v>
      </c>
      <c r="AD37" s="278" t="s">
        <v>90</v>
      </c>
      <c r="AE37" s="278" t="s">
        <v>78</v>
      </c>
      <c r="AF37" s="278" t="s">
        <v>106</v>
      </c>
      <c r="AG37" s="278" t="s">
        <v>765</v>
      </c>
      <c r="AH37" s="278" t="s">
        <v>81</v>
      </c>
      <c r="AI37" s="278" t="s">
        <v>81</v>
      </c>
      <c r="AJ37" s="278" t="s">
        <v>81</v>
      </c>
      <c r="AK37" s="277" t="s">
        <v>81</v>
      </c>
    </row>
    <row r="38" spans="1:37" x14ac:dyDescent="0.3">
      <c r="A38" s="219">
        <v>786328</v>
      </c>
      <c r="B38" s="278" t="s">
        <v>183</v>
      </c>
      <c r="C38" s="278" t="s">
        <v>88</v>
      </c>
      <c r="D38" s="278" t="s">
        <v>79</v>
      </c>
      <c r="E38" s="278" t="s">
        <v>98</v>
      </c>
      <c r="F38" s="278" t="s">
        <v>184</v>
      </c>
      <c r="G38" s="278" t="s">
        <v>840</v>
      </c>
      <c r="H38" s="280" t="s">
        <v>1545</v>
      </c>
      <c r="I38" s="280" t="s">
        <v>2178</v>
      </c>
      <c r="J38" s="280" t="s">
        <v>1372</v>
      </c>
      <c r="K38" s="278" t="s">
        <v>72</v>
      </c>
      <c r="L38" s="294">
        <v>1.3668</v>
      </c>
      <c r="M38" s="280" t="s">
        <v>1398</v>
      </c>
      <c r="N38" s="280" t="s">
        <v>2179</v>
      </c>
      <c r="O38" s="280" t="s">
        <v>1434</v>
      </c>
      <c r="P38" s="280" t="s">
        <v>2180</v>
      </c>
      <c r="Q38" s="278" t="s">
        <v>72</v>
      </c>
      <c r="R38" s="280" t="s">
        <v>1372</v>
      </c>
      <c r="S38" s="280" t="s">
        <v>1372</v>
      </c>
      <c r="T38" s="278" t="s">
        <v>106</v>
      </c>
      <c r="U38" s="278" t="s">
        <v>82</v>
      </c>
      <c r="V38" s="278" t="s">
        <v>81</v>
      </c>
      <c r="W38" s="278" t="s">
        <v>81</v>
      </c>
      <c r="X38" s="277" t="s">
        <v>81</v>
      </c>
      <c r="Y38" s="280" t="s">
        <v>1414</v>
      </c>
      <c r="Z38" s="278" t="s">
        <v>73</v>
      </c>
      <c r="AA38" s="278" t="s">
        <v>74</v>
      </c>
      <c r="AB38" s="278" t="s">
        <v>84</v>
      </c>
      <c r="AC38" s="278" t="s">
        <v>89</v>
      </c>
      <c r="AD38" s="278" t="s">
        <v>90</v>
      </c>
      <c r="AE38" s="278" t="s">
        <v>78</v>
      </c>
      <c r="AF38" s="278" t="s">
        <v>106</v>
      </c>
      <c r="AG38" s="278" t="s">
        <v>765</v>
      </c>
      <c r="AH38" s="278" t="s">
        <v>81</v>
      </c>
      <c r="AI38" s="278" t="s">
        <v>81</v>
      </c>
      <c r="AJ38" s="278" t="s">
        <v>81</v>
      </c>
      <c r="AK38" s="277" t="s">
        <v>81</v>
      </c>
    </row>
    <row r="39" spans="1:37" x14ac:dyDescent="0.3">
      <c r="A39" s="219">
        <v>339436</v>
      </c>
      <c r="B39" s="278" t="s">
        <v>1546</v>
      </c>
      <c r="C39" s="278" t="s">
        <v>88</v>
      </c>
      <c r="D39" s="278" t="s">
        <v>79</v>
      </c>
      <c r="E39" s="278" t="s">
        <v>111</v>
      </c>
      <c r="F39" s="278" t="s">
        <v>148</v>
      </c>
      <c r="G39" s="278" t="s">
        <v>1547</v>
      </c>
      <c r="H39" s="280" t="s">
        <v>1462</v>
      </c>
      <c r="I39" s="280" t="s">
        <v>1911</v>
      </c>
      <c r="J39" s="280" t="s">
        <v>1372</v>
      </c>
      <c r="K39" s="278" t="s">
        <v>72</v>
      </c>
      <c r="L39" s="294">
        <v>1.6577</v>
      </c>
      <c r="M39" s="280" t="s">
        <v>1470</v>
      </c>
      <c r="N39" s="280" t="s">
        <v>2181</v>
      </c>
      <c r="O39" s="280" t="s">
        <v>2026</v>
      </c>
      <c r="P39" s="280" t="s">
        <v>2182</v>
      </c>
      <c r="Q39" s="278" t="s">
        <v>72</v>
      </c>
      <c r="R39" s="280" t="s">
        <v>1486</v>
      </c>
      <c r="S39" s="280" t="s">
        <v>1375</v>
      </c>
      <c r="T39" s="278" t="s">
        <v>146</v>
      </c>
      <c r="U39" s="278" t="s">
        <v>82</v>
      </c>
      <c r="V39" s="278" t="s">
        <v>81</v>
      </c>
      <c r="W39" s="278" t="s">
        <v>81</v>
      </c>
      <c r="X39" s="277" t="s">
        <v>81</v>
      </c>
      <c r="Y39" s="280" t="s">
        <v>1415</v>
      </c>
      <c r="Z39" s="278" t="s">
        <v>73</v>
      </c>
      <c r="AA39" s="278" t="s">
        <v>74</v>
      </c>
      <c r="AB39" s="278" t="s">
        <v>84</v>
      </c>
      <c r="AC39" s="278" t="s">
        <v>89</v>
      </c>
      <c r="AD39" s="278" t="s">
        <v>90</v>
      </c>
      <c r="AE39" s="278" t="s">
        <v>78</v>
      </c>
      <c r="AF39" s="278" t="s">
        <v>106</v>
      </c>
      <c r="AG39" s="278" t="s">
        <v>765</v>
      </c>
      <c r="AH39" s="278" t="s">
        <v>81</v>
      </c>
      <c r="AI39" s="278" t="s">
        <v>81</v>
      </c>
      <c r="AJ39" s="278" t="s">
        <v>81</v>
      </c>
      <c r="AK39" s="277" t="s">
        <v>81</v>
      </c>
    </row>
    <row r="40" spans="1:37" x14ac:dyDescent="0.3">
      <c r="A40" s="219">
        <v>490240</v>
      </c>
      <c r="B40" s="278" t="s">
        <v>1551</v>
      </c>
      <c r="C40" s="278" t="s">
        <v>88</v>
      </c>
      <c r="D40" s="278" t="s">
        <v>79</v>
      </c>
      <c r="E40" s="278" t="s">
        <v>111</v>
      </c>
      <c r="F40" s="278" t="s">
        <v>766</v>
      </c>
      <c r="G40" s="278" t="s">
        <v>2183</v>
      </c>
      <c r="H40" s="280" t="s">
        <v>1441</v>
      </c>
      <c r="I40" s="280" t="s">
        <v>1785</v>
      </c>
      <c r="J40" s="280" t="s">
        <v>1372</v>
      </c>
      <c r="K40" s="278" t="s">
        <v>72</v>
      </c>
      <c r="L40" s="294">
        <v>2.0413000000000001</v>
      </c>
      <c r="M40" s="280" t="s">
        <v>1374</v>
      </c>
      <c r="N40" s="280" t="s">
        <v>2184</v>
      </c>
      <c r="O40" s="280" t="s">
        <v>1401</v>
      </c>
      <c r="P40" s="280" t="s">
        <v>2185</v>
      </c>
      <c r="Q40" s="278" t="s">
        <v>72</v>
      </c>
      <c r="R40" s="280" t="s">
        <v>1375</v>
      </c>
      <c r="S40" s="280" t="s">
        <v>1372</v>
      </c>
      <c r="T40" s="278" t="s">
        <v>92</v>
      </c>
      <c r="U40" s="278" t="s">
        <v>81</v>
      </c>
      <c r="V40" s="278" t="s">
        <v>81</v>
      </c>
      <c r="W40" s="278" t="s">
        <v>81</v>
      </c>
      <c r="X40" s="277" t="s">
        <v>81</v>
      </c>
      <c r="Y40" s="280" t="s">
        <v>1416</v>
      </c>
      <c r="Z40" s="278" t="s">
        <v>73</v>
      </c>
      <c r="AA40" s="278" t="s">
        <v>74</v>
      </c>
      <c r="AB40" s="278" t="s">
        <v>84</v>
      </c>
      <c r="AC40" s="278" t="s">
        <v>89</v>
      </c>
      <c r="AD40" s="278" t="s">
        <v>90</v>
      </c>
      <c r="AE40" s="278" t="s">
        <v>78</v>
      </c>
      <c r="AF40" s="278" t="s">
        <v>106</v>
      </c>
      <c r="AG40" s="278" t="s">
        <v>765</v>
      </c>
      <c r="AH40" s="278" t="s">
        <v>81</v>
      </c>
      <c r="AI40" s="278" t="s">
        <v>81</v>
      </c>
      <c r="AJ40" s="278" t="s">
        <v>81</v>
      </c>
      <c r="AK40" s="277" t="s">
        <v>81</v>
      </c>
    </row>
    <row r="41" spans="1:37" x14ac:dyDescent="0.3">
      <c r="A41" s="219">
        <v>728935</v>
      </c>
      <c r="B41" s="278" t="s">
        <v>196</v>
      </c>
      <c r="C41" s="278" t="s">
        <v>88</v>
      </c>
      <c r="D41" s="278" t="s">
        <v>79</v>
      </c>
      <c r="E41" s="278" t="s">
        <v>98</v>
      </c>
      <c r="F41" s="278" t="s">
        <v>766</v>
      </c>
      <c r="G41" s="278" t="s">
        <v>845</v>
      </c>
      <c r="H41" s="280" t="s">
        <v>1554</v>
      </c>
      <c r="I41" s="280" t="s">
        <v>1396</v>
      </c>
      <c r="J41" s="280" t="s">
        <v>1372</v>
      </c>
      <c r="K41" s="278" t="s">
        <v>72</v>
      </c>
      <c r="L41" s="294">
        <v>0.1206</v>
      </c>
      <c r="M41" s="280" t="s">
        <v>1374</v>
      </c>
      <c r="N41" s="280" t="s">
        <v>2186</v>
      </c>
      <c r="O41" s="280" t="s">
        <v>2187</v>
      </c>
      <c r="P41" s="280" t="s">
        <v>2188</v>
      </c>
      <c r="Q41" s="278" t="s">
        <v>72</v>
      </c>
      <c r="R41" s="280" t="s">
        <v>1555</v>
      </c>
      <c r="S41" s="280" t="s">
        <v>1377</v>
      </c>
      <c r="T41" s="278" t="s">
        <v>92</v>
      </c>
      <c r="U41" s="278" t="s">
        <v>82</v>
      </c>
      <c r="V41" s="278" t="s">
        <v>81</v>
      </c>
      <c r="W41" s="278" t="s">
        <v>82</v>
      </c>
      <c r="X41" s="277" t="s">
        <v>82</v>
      </c>
      <c r="Y41" s="280" t="s">
        <v>1416</v>
      </c>
      <c r="Z41" s="278" t="s">
        <v>73</v>
      </c>
      <c r="AA41" s="278" t="s">
        <v>74</v>
      </c>
      <c r="AB41" s="278" t="s">
        <v>84</v>
      </c>
      <c r="AC41" s="278" t="s">
        <v>89</v>
      </c>
      <c r="AD41" s="278" t="s">
        <v>90</v>
      </c>
      <c r="AE41" s="278" t="s">
        <v>78</v>
      </c>
      <c r="AF41" s="278" t="s">
        <v>106</v>
      </c>
      <c r="AG41" s="278" t="s">
        <v>765</v>
      </c>
      <c r="AH41" s="278" t="s">
        <v>81</v>
      </c>
      <c r="AI41" s="278" t="s">
        <v>81</v>
      </c>
      <c r="AJ41" s="278" t="s">
        <v>81</v>
      </c>
      <c r="AK41" s="277" t="s">
        <v>81</v>
      </c>
    </row>
    <row r="42" spans="1:37" x14ac:dyDescent="0.3">
      <c r="A42" s="219">
        <v>728933</v>
      </c>
      <c r="B42" s="278" t="s">
        <v>196</v>
      </c>
      <c r="C42" s="278" t="s">
        <v>88</v>
      </c>
      <c r="D42" s="278" t="s">
        <v>79</v>
      </c>
      <c r="E42" s="278" t="s">
        <v>98</v>
      </c>
      <c r="F42" s="278" t="s">
        <v>766</v>
      </c>
      <c r="G42" s="278" t="s">
        <v>844</v>
      </c>
      <c r="H42" s="280" t="s">
        <v>1553</v>
      </c>
      <c r="I42" s="280" t="s">
        <v>2189</v>
      </c>
      <c r="J42" s="280" t="s">
        <v>1372</v>
      </c>
      <c r="K42" s="278" t="s">
        <v>72</v>
      </c>
      <c r="L42" s="294">
        <v>0.21110000000000001</v>
      </c>
      <c r="M42" s="280" t="s">
        <v>1374</v>
      </c>
      <c r="N42" s="280" t="s">
        <v>2190</v>
      </c>
      <c r="O42" s="280" t="s">
        <v>2051</v>
      </c>
      <c r="P42" s="280" t="s">
        <v>2191</v>
      </c>
      <c r="Q42" s="278" t="s">
        <v>72</v>
      </c>
      <c r="R42" s="280" t="s">
        <v>1375</v>
      </c>
      <c r="S42" s="280" t="s">
        <v>1372</v>
      </c>
      <c r="T42" s="278" t="s">
        <v>92</v>
      </c>
      <c r="U42" s="278" t="s">
        <v>81</v>
      </c>
      <c r="V42" s="278" t="s">
        <v>81</v>
      </c>
      <c r="W42" s="278" t="s">
        <v>81</v>
      </c>
      <c r="X42" s="277" t="s">
        <v>81</v>
      </c>
      <c r="Y42" s="280" t="s">
        <v>1372</v>
      </c>
      <c r="Z42" s="278" t="s">
        <v>73</v>
      </c>
      <c r="AA42" s="278" t="s">
        <v>74</v>
      </c>
      <c r="AB42" s="278" t="s">
        <v>84</v>
      </c>
      <c r="AC42" s="278" t="s">
        <v>93</v>
      </c>
      <c r="AD42" s="278" t="s">
        <v>90</v>
      </c>
      <c r="AE42" s="278" t="s">
        <v>78</v>
      </c>
      <c r="AF42" s="278" t="s">
        <v>106</v>
      </c>
      <c r="AG42" s="278" t="s">
        <v>765</v>
      </c>
      <c r="AH42" s="278" t="s">
        <v>81</v>
      </c>
      <c r="AI42" s="278" t="s">
        <v>81</v>
      </c>
      <c r="AJ42" s="278" t="s">
        <v>81</v>
      </c>
      <c r="AK42" s="277" t="s">
        <v>81</v>
      </c>
    </row>
    <row r="43" spans="1:37" x14ac:dyDescent="0.3">
      <c r="A43" s="219">
        <v>821605</v>
      </c>
      <c r="B43" s="278" t="s">
        <v>1345</v>
      </c>
      <c r="C43" s="278" t="s">
        <v>88</v>
      </c>
      <c r="D43" s="278" t="s">
        <v>79</v>
      </c>
      <c r="E43" s="278" t="s">
        <v>98</v>
      </c>
      <c r="F43" s="278" t="s">
        <v>1346</v>
      </c>
      <c r="G43" s="278" t="s">
        <v>2192</v>
      </c>
      <c r="H43" s="280" t="s">
        <v>1556</v>
      </c>
      <c r="I43" s="280" t="s">
        <v>1563</v>
      </c>
      <c r="J43" s="280" t="s">
        <v>1372</v>
      </c>
      <c r="K43" s="278" t="s">
        <v>72</v>
      </c>
      <c r="L43" s="294">
        <v>5.0299999999999997E-2</v>
      </c>
      <c r="M43" s="280" t="s">
        <v>1557</v>
      </c>
      <c r="N43" s="280" t="s">
        <v>2193</v>
      </c>
      <c r="O43" s="280" t="s">
        <v>2027</v>
      </c>
      <c r="P43" s="280" t="s">
        <v>2194</v>
      </c>
      <c r="Q43" s="278" t="s">
        <v>72</v>
      </c>
      <c r="R43" s="280" t="s">
        <v>1375</v>
      </c>
      <c r="S43" s="280" t="s">
        <v>1372</v>
      </c>
      <c r="T43" s="278" t="s">
        <v>1347</v>
      </c>
      <c r="U43" s="278" t="s">
        <v>81</v>
      </c>
      <c r="V43" s="278" t="s">
        <v>81</v>
      </c>
      <c r="W43" s="278" t="s">
        <v>81</v>
      </c>
      <c r="X43" s="277" t="s">
        <v>81</v>
      </c>
      <c r="Y43" s="280" t="s">
        <v>1416</v>
      </c>
      <c r="Z43" s="278" t="s">
        <v>73</v>
      </c>
      <c r="AA43" s="278" t="s">
        <v>74</v>
      </c>
      <c r="AB43" s="278" t="s">
        <v>84</v>
      </c>
      <c r="AC43" s="278" t="s">
        <v>89</v>
      </c>
      <c r="AD43" s="278" t="s">
        <v>90</v>
      </c>
      <c r="AE43" s="278" t="s">
        <v>78</v>
      </c>
      <c r="AF43" s="278" t="s">
        <v>106</v>
      </c>
      <c r="AG43" s="278" t="s">
        <v>765</v>
      </c>
      <c r="AH43" s="278" t="s">
        <v>81</v>
      </c>
      <c r="AI43" s="278" t="s">
        <v>81</v>
      </c>
      <c r="AJ43" s="278" t="s">
        <v>81</v>
      </c>
      <c r="AK43" s="277" t="s">
        <v>81</v>
      </c>
    </row>
    <row r="44" spans="1:37" x14ac:dyDescent="0.3">
      <c r="A44" s="219">
        <v>212501</v>
      </c>
      <c r="B44" s="278" t="s">
        <v>2195</v>
      </c>
      <c r="C44" s="278" t="s">
        <v>88</v>
      </c>
      <c r="D44" s="278" t="s">
        <v>79</v>
      </c>
      <c r="E44" s="278" t="s">
        <v>111</v>
      </c>
      <c r="F44" s="278" t="s">
        <v>766</v>
      </c>
      <c r="G44" s="278" t="s">
        <v>2196</v>
      </c>
      <c r="H44" s="280" t="s">
        <v>1409</v>
      </c>
      <c r="I44" s="280" t="s">
        <v>2197</v>
      </c>
      <c r="J44" s="280" t="s">
        <v>1372</v>
      </c>
      <c r="K44" s="278" t="s">
        <v>72</v>
      </c>
      <c r="L44" s="294">
        <v>0.13700000000000001</v>
      </c>
      <c r="M44" s="280" t="s">
        <v>1374</v>
      </c>
      <c r="N44" s="280" t="s">
        <v>2198</v>
      </c>
      <c r="O44" s="280" t="s">
        <v>1913</v>
      </c>
      <c r="P44" s="280" t="s">
        <v>2199</v>
      </c>
      <c r="Q44" s="278" t="s">
        <v>72</v>
      </c>
      <c r="R44" s="280" t="s">
        <v>1375</v>
      </c>
      <c r="S44" s="280" t="s">
        <v>1372</v>
      </c>
      <c r="T44" s="278" t="s">
        <v>92</v>
      </c>
      <c r="U44" s="278" t="s">
        <v>81</v>
      </c>
      <c r="V44" s="278" t="s">
        <v>81</v>
      </c>
      <c r="W44" s="278" t="s">
        <v>81</v>
      </c>
      <c r="X44" s="277" t="s">
        <v>81</v>
      </c>
      <c r="Y44" s="280" t="s">
        <v>1372</v>
      </c>
      <c r="Z44" s="278" t="s">
        <v>73</v>
      </c>
      <c r="AA44" s="278" t="s">
        <v>74</v>
      </c>
      <c r="AB44" s="278" t="s">
        <v>84</v>
      </c>
      <c r="AC44" s="278" t="s">
        <v>89</v>
      </c>
      <c r="AD44" s="278" t="s">
        <v>90</v>
      </c>
      <c r="AE44" s="278" t="s">
        <v>78</v>
      </c>
      <c r="AF44" s="278" t="s">
        <v>106</v>
      </c>
      <c r="AG44" s="278" t="s">
        <v>765</v>
      </c>
      <c r="AH44" s="278" t="s">
        <v>81</v>
      </c>
      <c r="AI44" s="278" t="s">
        <v>81</v>
      </c>
      <c r="AJ44" s="278" t="s">
        <v>81</v>
      </c>
      <c r="AK44" s="277" t="s">
        <v>81</v>
      </c>
    </row>
    <row r="45" spans="1:37" x14ac:dyDescent="0.3">
      <c r="A45" s="219">
        <v>334352</v>
      </c>
      <c r="B45" s="278" t="s">
        <v>208</v>
      </c>
      <c r="C45" s="278" t="s">
        <v>88</v>
      </c>
      <c r="D45" s="278" t="s">
        <v>79</v>
      </c>
      <c r="E45" s="278" t="s">
        <v>111</v>
      </c>
      <c r="F45" s="278" t="s">
        <v>766</v>
      </c>
      <c r="G45" s="278" t="s">
        <v>846</v>
      </c>
      <c r="H45" s="280" t="s">
        <v>1563</v>
      </c>
      <c r="I45" s="280" t="s">
        <v>2201</v>
      </c>
      <c r="J45" s="280" t="s">
        <v>1372</v>
      </c>
      <c r="K45" s="278" t="s">
        <v>72</v>
      </c>
      <c r="L45" s="294">
        <v>3.9800000000000002E-2</v>
      </c>
      <c r="M45" s="280" t="s">
        <v>1374</v>
      </c>
      <c r="N45" s="280" t="s">
        <v>2202</v>
      </c>
      <c r="O45" s="280" t="s">
        <v>2028</v>
      </c>
      <c r="P45" s="280" t="s">
        <v>2203</v>
      </c>
      <c r="Q45" s="278" t="s">
        <v>72</v>
      </c>
      <c r="R45" s="280" t="s">
        <v>1552</v>
      </c>
      <c r="S45" s="280" t="s">
        <v>1375</v>
      </c>
      <c r="T45" s="278" t="s">
        <v>92</v>
      </c>
      <c r="U45" s="278" t="s">
        <v>81</v>
      </c>
      <c r="V45" s="278" t="s">
        <v>81</v>
      </c>
      <c r="W45" s="278" t="s">
        <v>81</v>
      </c>
      <c r="X45" s="277" t="s">
        <v>81</v>
      </c>
      <c r="Y45" s="280" t="s">
        <v>1372</v>
      </c>
      <c r="Z45" s="278" t="s">
        <v>73</v>
      </c>
      <c r="AA45" s="278" t="s">
        <v>74</v>
      </c>
      <c r="AB45" s="278" t="s">
        <v>84</v>
      </c>
      <c r="AC45" s="278" t="s">
        <v>98</v>
      </c>
      <c r="AD45" s="278" t="s">
        <v>90</v>
      </c>
      <c r="AE45" s="278" t="s">
        <v>78</v>
      </c>
      <c r="AF45" s="278" t="s">
        <v>92</v>
      </c>
      <c r="AH45" s="278" t="s">
        <v>81</v>
      </c>
      <c r="AI45" s="278" t="s">
        <v>81</v>
      </c>
      <c r="AJ45" s="278" t="s">
        <v>81</v>
      </c>
      <c r="AK45" s="277" t="s">
        <v>81</v>
      </c>
    </row>
    <row r="46" spans="1:37" x14ac:dyDescent="0.3">
      <c r="A46" s="219">
        <v>340486</v>
      </c>
      <c r="B46" s="278" t="s">
        <v>2204</v>
      </c>
      <c r="C46" s="278" t="s">
        <v>88</v>
      </c>
      <c r="D46" s="278" t="s">
        <v>79</v>
      </c>
      <c r="E46" s="278" t="s">
        <v>98</v>
      </c>
      <c r="F46" s="278" t="s">
        <v>2205</v>
      </c>
      <c r="G46" s="278" t="s">
        <v>2206</v>
      </c>
      <c r="H46" s="280" t="s">
        <v>2207</v>
      </c>
      <c r="I46" s="280" t="s">
        <v>2208</v>
      </c>
      <c r="J46" s="280" t="s">
        <v>1372</v>
      </c>
      <c r="K46" s="278" t="s">
        <v>72</v>
      </c>
      <c r="L46" s="294">
        <v>44.189900000000002</v>
      </c>
      <c r="M46" s="280" t="s">
        <v>2209</v>
      </c>
      <c r="N46" s="280" t="s">
        <v>2210</v>
      </c>
      <c r="O46" s="280" t="s">
        <v>1760</v>
      </c>
      <c r="P46" s="280" t="s">
        <v>2211</v>
      </c>
      <c r="Q46" s="278" t="s">
        <v>72</v>
      </c>
      <c r="R46" s="280" t="s">
        <v>1375</v>
      </c>
      <c r="S46" s="280" t="s">
        <v>1372</v>
      </c>
      <c r="T46" s="278" t="s">
        <v>620</v>
      </c>
      <c r="U46" s="278" t="s">
        <v>81</v>
      </c>
      <c r="V46" s="278" t="s">
        <v>81</v>
      </c>
      <c r="W46" s="278" t="s">
        <v>81</v>
      </c>
      <c r="X46" s="277" t="s">
        <v>81</v>
      </c>
      <c r="Y46" s="280" t="s">
        <v>1377</v>
      </c>
      <c r="Z46" s="278" t="s">
        <v>73</v>
      </c>
      <c r="AA46" s="278" t="s">
        <v>74</v>
      </c>
      <c r="AB46" s="278" t="s">
        <v>110</v>
      </c>
      <c r="AC46" s="278" t="s">
        <v>111</v>
      </c>
      <c r="AD46" s="278" t="s">
        <v>90</v>
      </c>
      <c r="AE46" s="278" t="s">
        <v>78</v>
      </c>
      <c r="AF46" s="278" t="s">
        <v>92</v>
      </c>
      <c r="AG46" s="278" t="s">
        <v>765</v>
      </c>
      <c r="AH46" s="278" t="s">
        <v>81</v>
      </c>
      <c r="AI46" s="278" t="s">
        <v>81</v>
      </c>
      <c r="AJ46" s="278" t="s">
        <v>81</v>
      </c>
      <c r="AK46" s="277" t="s">
        <v>81</v>
      </c>
    </row>
    <row r="47" spans="1:37" x14ac:dyDescent="0.3">
      <c r="A47" s="219">
        <v>562608</v>
      </c>
      <c r="B47" s="278" t="s">
        <v>237</v>
      </c>
      <c r="C47" s="278" t="s">
        <v>88</v>
      </c>
      <c r="D47" s="278" t="s">
        <v>79</v>
      </c>
      <c r="E47" s="278" t="s">
        <v>111</v>
      </c>
      <c r="F47" s="278" t="s">
        <v>274</v>
      </c>
      <c r="G47" s="278" t="s">
        <v>848</v>
      </c>
      <c r="H47" s="280" t="s">
        <v>1449</v>
      </c>
      <c r="I47" s="280" t="s">
        <v>1564</v>
      </c>
      <c r="J47" s="280" t="s">
        <v>1372</v>
      </c>
      <c r="K47" s="278" t="s">
        <v>72</v>
      </c>
      <c r="L47" s="294">
        <v>4.2469999999999999</v>
      </c>
      <c r="M47" s="280" t="s">
        <v>1584</v>
      </c>
      <c r="N47" s="280" t="s">
        <v>2212</v>
      </c>
      <c r="O47" s="280" t="s">
        <v>2213</v>
      </c>
      <c r="P47" s="280" t="s">
        <v>2214</v>
      </c>
      <c r="Q47" s="278" t="s">
        <v>72</v>
      </c>
      <c r="R47" s="280" t="s">
        <v>1375</v>
      </c>
      <c r="S47" s="280" t="s">
        <v>1372</v>
      </c>
      <c r="T47" s="278" t="s">
        <v>106</v>
      </c>
      <c r="U47" s="278" t="s">
        <v>81</v>
      </c>
      <c r="V47" s="278" t="s">
        <v>81</v>
      </c>
      <c r="W47" s="278" t="s">
        <v>81</v>
      </c>
      <c r="X47" s="277" t="s">
        <v>81</v>
      </c>
      <c r="Y47" s="280" t="s">
        <v>1372</v>
      </c>
      <c r="Z47" s="278" t="s">
        <v>73</v>
      </c>
      <c r="AA47" s="278" t="s">
        <v>74</v>
      </c>
      <c r="AB47" s="278" t="s">
        <v>84</v>
      </c>
      <c r="AC47" s="278" t="s">
        <v>89</v>
      </c>
      <c r="AD47" s="278" t="s">
        <v>90</v>
      </c>
      <c r="AE47" s="278" t="s">
        <v>94</v>
      </c>
      <c r="AF47" s="278" t="s">
        <v>92</v>
      </c>
      <c r="AG47" s="278" t="s">
        <v>771</v>
      </c>
      <c r="AH47" s="278" t="s">
        <v>81</v>
      </c>
      <c r="AI47" s="278" t="s">
        <v>81</v>
      </c>
      <c r="AJ47" s="278" t="s">
        <v>81</v>
      </c>
      <c r="AK47" s="277" t="s">
        <v>81</v>
      </c>
    </row>
    <row r="48" spans="1:37" x14ac:dyDescent="0.3">
      <c r="A48" s="219">
        <v>728806</v>
      </c>
      <c r="B48" s="278" t="s">
        <v>1587</v>
      </c>
      <c r="C48" s="278" t="s">
        <v>88</v>
      </c>
      <c r="D48" s="278" t="s">
        <v>79</v>
      </c>
      <c r="E48" s="278" t="s">
        <v>98</v>
      </c>
      <c r="F48" s="278" t="s">
        <v>766</v>
      </c>
      <c r="G48" s="278" t="s">
        <v>849</v>
      </c>
      <c r="H48" s="280" t="s">
        <v>1588</v>
      </c>
      <c r="I48" s="280" t="s">
        <v>2215</v>
      </c>
      <c r="J48" s="280" t="s">
        <v>1372</v>
      </c>
      <c r="K48" s="278" t="s">
        <v>72</v>
      </c>
      <c r="L48" s="294">
        <v>10.250999999999999</v>
      </c>
      <c r="M48" s="280" t="s">
        <v>1374</v>
      </c>
      <c r="N48" s="280" t="s">
        <v>2216</v>
      </c>
      <c r="O48" s="280" t="s">
        <v>1881</v>
      </c>
      <c r="P48" s="280" t="s">
        <v>2217</v>
      </c>
      <c r="Q48" s="278" t="s">
        <v>72</v>
      </c>
      <c r="R48" s="280" t="s">
        <v>1552</v>
      </c>
      <c r="S48" s="280" t="s">
        <v>1377</v>
      </c>
      <c r="T48" s="278" t="s">
        <v>92</v>
      </c>
      <c r="U48" s="278" t="s">
        <v>82</v>
      </c>
      <c r="V48" s="278" t="s">
        <v>81</v>
      </c>
      <c r="W48" s="278" t="s">
        <v>82</v>
      </c>
      <c r="X48" s="277" t="s">
        <v>82</v>
      </c>
      <c r="Y48" s="280" t="s">
        <v>1372</v>
      </c>
      <c r="Z48" s="278" t="s">
        <v>73</v>
      </c>
      <c r="AA48" s="278" t="s">
        <v>74</v>
      </c>
      <c r="AB48" s="278" t="s">
        <v>109</v>
      </c>
      <c r="AC48" s="278" t="s">
        <v>98</v>
      </c>
      <c r="AD48" s="278" t="s">
        <v>90</v>
      </c>
      <c r="AE48" s="278" t="s">
        <v>78</v>
      </c>
      <c r="AF48" s="278" t="s">
        <v>92</v>
      </c>
      <c r="AH48" s="278" t="s">
        <v>81</v>
      </c>
      <c r="AI48" s="278" t="s">
        <v>81</v>
      </c>
      <c r="AJ48" s="278" t="s">
        <v>81</v>
      </c>
      <c r="AK48" s="277" t="s">
        <v>81</v>
      </c>
    </row>
    <row r="49" spans="1:37" x14ac:dyDescent="0.3">
      <c r="A49" s="219">
        <v>341398</v>
      </c>
      <c r="B49" s="278" t="s">
        <v>245</v>
      </c>
      <c r="C49" s="278" t="s">
        <v>88</v>
      </c>
      <c r="D49" s="278" t="s">
        <v>79</v>
      </c>
      <c r="E49" s="278" t="s">
        <v>98</v>
      </c>
      <c r="F49" s="278" t="s">
        <v>766</v>
      </c>
      <c r="G49" s="278" t="s">
        <v>852</v>
      </c>
      <c r="H49" s="280" t="s">
        <v>1592</v>
      </c>
      <c r="I49" s="280" t="s">
        <v>2219</v>
      </c>
      <c r="J49" s="280" t="s">
        <v>1372</v>
      </c>
      <c r="K49" s="278" t="s">
        <v>72</v>
      </c>
      <c r="L49" s="294">
        <v>17.235800000000001</v>
      </c>
      <c r="M49" s="280" t="s">
        <v>1374</v>
      </c>
      <c r="N49" s="280" t="s">
        <v>2220</v>
      </c>
      <c r="O49" s="280" t="s">
        <v>2221</v>
      </c>
      <c r="P49" s="280" t="s">
        <v>2222</v>
      </c>
      <c r="Q49" s="278" t="s">
        <v>72</v>
      </c>
      <c r="R49" s="280" t="s">
        <v>1552</v>
      </c>
      <c r="S49" s="280" t="s">
        <v>1593</v>
      </c>
      <c r="T49" s="278" t="s">
        <v>146</v>
      </c>
      <c r="U49" s="278" t="s">
        <v>81</v>
      </c>
      <c r="V49" s="278" t="s">
        <v>81</v>
      </c>
      <c r="W49" s="278" t="s">
        <v>81</v>
      </c>
      <c r="X49" s="277" t="s">
        <v>81</v>
      </c>
      <c r="Y49" s="280" t="s">
        <v>1372</v>
      </c>
      <c r="Z49" s="278" t="s">
        <v>73</v>
      </c>
      <c r="AA49" s="278" t="s">
        <v>74</v>
      </c>
      <c r="AB49" s="278" t="s">
        <v>84</v>
      </c>
      <c r="AC49" s="278" t="s">
        <v>98</v>
      </c>
      <c r="AD49" s="278" t="s">
        <v>113</v>
      </c>
      <c r="AE49" s="278" t="s">
        <v>78</v>
      </c>
      <c r="AF49" s="278" t="s">
        <v>92</v>
      </c>
      <c r="AH49" s="278" t="s">
        <v>81</v>
      </c>
      <c r="AI49" s="278" t="s">
        <v>81</v>
      </c>
      <c r="AJ49" s="278" t="s">
        <v>81</v>
      </c>
      <c r="AK49" s="277" t="s">
        <v>81</v>
      </c>
    </row>
    <row r="50" spans="1:37" x14ac:dyDescent="0.3">
      <c r="A50" s="219">
        <v>540403</v>
      </c>
      <c r="B50" s="278" t="s">
        <v>246</v>
      </c>
      <c r="C50" s="278" t="s">
        <v>88</v>
      </c>
      <c r="D50" s="278" t="s">
        <v>79</v>
      </c>
      <c r="E50" s="278" t="s">
        <v>96</v>
      </c>
      <c r="F50" s="278" t="s">
        <v>274</v>
      </c>
      <c r="G50" s="278" t="s">
        <v>853</v>
      </c>
      <c r="H50" s="280" t="s">
        <v>1504</v>
      </c>
      <c r="I50" s="280" t="s">
        <v>2223</v>
      </c>
      <c r="J50" s="280" t="s">
        <v>1372</v>
      </c>
      <c r="K50" s="278" t="s">
        <v>72</v>
      </c>
      <c r="L50" s="294">
        <v>0.25230000000000002</v>
      </c>
      <c r="M50" s="280" t="s">
        <v>1584</v>
      </c>
      <c r="N50" s="280" t="s">
        <v>2224</v>
      </c>
      <c r="O50" s="280" t="s">
        <v>2225</v>
      </c>
      <c r="P50" s="280" t="s">
        <v>2226</v>
      </c>
      <c r="Q50" s="278" t="s">
        <v>72</v>
      </c>
      <c r="R50" s="280" t="s">
        <v>1596</v>
      </c>
      <c r="S50" s="280" t="s">
        <v>1416</v>
      </c>
      <c r="T50" s="278" t="s">
        <v>106</v>
      </c>
      <c r="U50" s="278" t="s">
        <v>81</v>
      </c>
      <c r="V50" s="278" t="s">
        <v>81</v>
      </c>
      <c r="W50" s="278" t="s">
        <v>81</v>
      </c>
      <c r="X50" s="277" t="s">
        <v>81</v>
      </c>
      <c r="Y50" s="280" t="s">
        <v>1372</v>
      </c>
      <c r="Z50" s="278" t="s">
        <v>73</v>
      </c>
      <c r="AA50" s="278" t="s">
        <v>74</v>
      </c>
      <c r="AB50" s="278" t="s">
        <v>84</v>
      </c>
      <c r="AC50" s="278" t="s">
        <v>98</v>
      </c>
      <c r="AD50" s="278" t="s">
        <v>90</v>
      </c>
      <c r="AE50" s="278" t="s">
        <v>78</v>
      </c>
      <c r="AF50" s="278" t="s">
        <v>92</v>
      </c>
      <c r="AH50" s="278" t="s">
        <v>81</v>
      </c>
      <c r="AI50" s="278" t="s">
        <v>81</v>
      </c>
      <c r="AJ50" s="278" t="s">
        <v>81</v>
      </c>
      <c r="AK50" s="277" t="s">
        <v>81</v>
      </c>
    </row>
    <row r="51" spans="1:37" x14ac:dyDescent="0.3">
      <c r="A51" s="219">
        <v>728817</v>
      </c>
      <c r="B51" s="278" t="s">
        <v>248</v>
      </c>
      <c r="C51" s="278" t="s">
        <v>88</v>
      </c>
      <c r="D51" s="278" t="s">
        <v>79</v>
      </c>
      <c r="E51" s="278" t="s">
        <v>111</v>
      </c>
      <c r="F51" s="278" t="s">
        <v>766</v>
      </c>
      <c r="G51" s="278" t="s">
        <v>856</v>
      </c>
      <c r="H51" s="280" t="s">
        <v>1599</v>
      </c>
      <c r="I51" s="280" t="s">
        <v>1522</v>
      </c>
      <c r="J51" s="280" t="s">
        <v>1372</v>
      </c>
      <c r="K51" s="278" t="s">
        <v>72</v>
      </c>
      <c r="L51" s="294">
        <v>10.000999999999999</v>
      </c>
      <c r="M51" s="280" t="s">
        <v>1374</v>
      </c>
      <c r="N51" s="280" t="s">
        <v>2248</v>
      </c>
      <c r="O51" s="280" t="s">
        <v>2249</v>
      </c>
      <c r="P51" s="280" t="s">
        <v>2250</v>
      </c>
      <c r="Q51" s="278" t="s">
        <v>72</v>
      </c>
      <c r="R51" s="280" t="s">
        <v>1377</v>
      </c>
      <c r="S51" s="280" t="s">
        <v>1377</v>
      </c>
      <c r="T51" s="278" t="s">
        <v>92</v>
      </c>
      <c r="U51" s="278" t="s">
        <v>81</v>
      </c>
      <c r="V51" s="278" t="s">
        <v>81</v>
      </c>
      <c r="W51" s="278" t="s">
        <v>81</v>
      </c>
      <c r="X51" s="277" t="s">
        <v>81</v>
      </c>
      <c r="Y51" s="280" t="s">
        <v>1387</v>
      </c>
      <c r="Z51" s="278" t="s">
        <v>73</v>
      </c>
      <c r="AA51" s="278" t="s">
        <v>74</v>
      </c>
      <c r="AB51" s="278" t="s">
        <v>84</v>
      </c>
      <c r="AC51" s="278" t="s">
        <v>89</v>
      </c>
      <c r="AD51" s="278" t="s">
        <v>90</v>
      </c>
      <c r="AE51" s="278" t="s">
        <v>94</v>
      </c>
      <c r="AF51" s="278" t="s">
        <v>92</v>
      </c>
      <c r="AG51" s="278" t="s">
        <v>771</v>
      </c>
      <c r="AH51" s="278" t="s">
        <v>81</v>
      </c>
      <c r="AI51" s="278" t="s">
        <v>81</v>
      </c>
      <c r="AJ51" s="278" t="s">
        <v>81</v>
      </c>
      <c r="AK51" s="277" t="s">
        <v>81</v>
      </c>
    </row>
    <row r="52" spans="1:37" x14ac:dyDescent="0.3">
      <c r="A52" s="219">
        <v>210866</v>
      </c>
      <c r="B52" s="278" t="s">
        <v>2251</v>
      </c>
      <c r="C52" s="278" t="s">
        <v>88</v>
      </c>
      <c r="D52" s="278" t="s">
        <v>79</v>
      </c>
      <c r="E52" s="278" t="s">
        <v>98</v>
      </c>
      <c r="F52" s="278" t="s">
        <v>954</v>
      </c>
      <c r="G52" s="278" t="s">
        <v>2252</v>
      </c>
      <c r="H52" s="280" t="s">
        <v>1376</v>
      </c>
      <c r="I52" s="280" t="s">
        <v>2253</v>
      </c>
      <c r="J52" s="280" t="s">
        <v>1372</v>
      </c>
      <c r="K52" s="278" t="s">
        <v>72</v>
      </c>
      <c r="L52" s="294">
        <v>10.813800000000001</v>
      </c>
      <c r="M52" s="280" t="s">
        <v>1842</v>
      </c>
      <c r="N52" s="280" t="s">
        <v>2254</v>
      </c>
      <c r="O52" s="280" t="s">
        <v>2255</v>
      </c>
      <c r="P52" s="280" t="s">
        <v>2256</v>
      </c>
      <c r="Q52" s="278" t="s">
        <v>72</v>
      </c>
      <c r="R52" s="280" t="s">
        <v>1375</v>
      </c>
      <c r="S52" s="280" t="s">
        <v>1372</v>
      </c>
      <c r="T52" s="278" t="s">
        <v>146</v>
      </c>
      <c r="U52" s="278" t="s">
        <v>81</v>
      </c>
      <c r="V52" s="278" t="s">
        <v>81</v>
      </c>
      <c r="W52" s="278" t="s">
        <v>81</v>
      </c>
      <c r="X52" s="277" t="s">
        <v>81</v>
      </c>
      <c r="Y52" s="280" t="s">
        <v>1372</v>
      </c>
      <c r="Z52" s="278" t="s">
        <v>73</v>
      </c>
      <c r="AA52" s="278" t="s">
        <v>74</v>
      </c>
      <c r="AB52" s="278" t="s">
        <v>109</v>
      </c>
      <c r="AC52" s="278" t="s">
        <v>89</v>
      </c>
      <c r="AD52" s="278" t="s">
        <v>90</v>
      </c>
      <c r="AE52" s="278" t="s">
        <v>94</v>
      </c>
      <c r="AF52" s="278" t="s">
        <v>92</v>
      </c>
      <c r="AG52" s="278" t="s">
        <v>771</v>
      </c>
      <c r="AH52" s="278" t="s">
        <v>81</v>
      </c>
      <c r="AI52" s="278" t="s">
        <v>81</v>
      </c>
      <c r="AJ52" s="278" t="s">
        <v>81</v>
      </c>
      <c r="AK52" s="277" t="s">
        <v>81</v>
      </c>
    </row>
    <row r="53" spans="1:37" x14ac:dyDescent="0.3">
      <c r="A53" s="219">
        <v>636933</v>
      </c>
      <c r="B53" s="278" t="s">
        <v>2262</v>
      </c>
      <c r="C53" s="278" t="s">
        <v>88</v>
      </c>
      <c r="D53" s="278" t="s">
        <v>79</v>
      </c>
      <c r="E53" s="278" t="s">
        <v>98</v>
      </c>
      <c r="F53" s="278" t="s">
        <v>2263</v>
      </c>
      <c r="G53" s="278" t="s">
        <v>2264</v>
      </c>
      <c r="H53" s="280" t="s">
        <v>2265</v>
      </c>
      <c r="I53" s="280" t="s">
        <v>2266</v>
      </c>
      <c r="J53" s="280" t="s">
        <v>1372</v>
      </c>
      <c r="K53" s="278" t="s">
        <v>72</v>
      </c>
      <c r="L53" s="294">
        <v>568.25599999999997</v>
      </c>
      <c r="M53" s="280" t="s">
        <v>2267</v>
      </c>
      <c r="N53" s="280" t="s">
        <v>2268</v>
      </c>
      <c r="O53" s="280" t="s">
        <v>1889</v>
      </c>
      <c r="P53" s="280" t="s">
        <v>2269</v>
      </c>
      <c r="Q53" s="278" t="s">
        <v>72</v>
      </c>
      <c r="R53" s="280" t="s">
        <v>1375</v>
      </c>
      <c r="S53" s="280" t="s">
        <v>1372</v>
      </c>
      <c r="T53" s="278" t="s">
        <v>1146</v>
      </c>
      <c r="U53" s="278" t="s">
        <v>81</v>
      </c>
      <c r="V53" s="278" t="s">
        <v>81</v>
      </c>
      <c r="W53" s="278" t="s">
        <v>81</v>
      </c>
      <c r="X53" s="277" t="s">
        <v>81</v>
      </c>
      <c r="Y53" s="280" t="s">
        <v>1372</v>
      </c>
      <c r="Z53" s="278" t="s">
        <v>73</v>
      </c>
      <c r="AA53" s="278" t="s">
        <v>74</v>
      </c>
      <c r="AB53" s="278" t="s">
        <v>84</v>
      </c>
      <c r="AC53" s="278" t="s">
        <v>89</v>
      </c>
      <c r="AD53" s="278" t="s">
        <v>90</v>
      </c>
      <c r="AE53" s="278" t="s">
        <v>78</v>
      </c>
      <c r="AF53" s="278" t="s">
        <v>92</v>
      </c>
      <c r="AG53" s="278" t="s">
        <v>765</v>
      </c>
      <c r="AH53" s="278" t="s">
        <v>81</v>
      </c>
      <c r="AI53" s="278" t="s">
        <v>81</v>
      </c>
      <c r="AJ53" s="278" t="s">
        <v>81</v>
      </c>
      <c r="AK53" s="277" t="s">
        <v>81</v>
      </c>
    </row>
    <row r="54" spans="1:37" x14ac:dyDescent="0.3">
      <c r="A54" s="219">
        <v>341399</v>
      </c>
      <c r="B54" s="278" t="s">
        <v>266</v>
      </c>
      <c r="C54" s="278" t="s">
        <v>88</v>
      </c>
      <c r="D54" s="278" t="s">
        <v>79</v>
      </c>
      <c r="E54" s="278" t="s">
        <v>98</v>
      </c>
      <c r="F54" s="278" t="s">
        <v>766</v>
      </c>
      <c r="G54" s="278" t="s">
        <v>857</v>
      </c>
      <c r="H54" s="280" t="s">
        <v>1609</v>
      </c>
      <c r="I54" s="280" t="s">
        <v>2270</v>
      </c>
      <c r="J54" s="280" t="s">
        <v>1372</v>
      </c>
      <c r="K54" s="278" t="s">
        <v>72</v>
      </c>
      <c r="L54" s="294">
        <v>41.1648</v>
      </c>
      <c r="M54" s="280" t="s">
        <v>1374</v>
      </c>
      <c r="N54" s="280" t="s">
        <v>2271</v>
      </c>
      <c r="O54" s="280" t="s">
        <v>2272</v>
      </c>
      <c r="P54" s="280" t="s">
        <v>2273</v>
      </c>
      <c r="Q54" s="278" t="s">
        <v>72</v>
      </c>
      <c r="R54" s="280" t="s">
        <v>1552</v>
      </c>
      <c r="S54" s="280" t="s">
        <v>1593</v>
      </c>
      <c r="T54" s="278" t="s">
        <v>146</v>
      </c>
      <c r="U54" s="278" t="s">
        <v>81</v>
      </c>
      <c r="V54" s="278" t="s">
        <v>81</v>
      </c>
      <c r="W54" s="278" t="s">
        <v>81</v>
      </c>
      <c r="X54" s="277" t="s">
        <v>81</v>
      </c>
      <c r="Y54" s="280" t="s">
        <v>1435</v>
      </c>
      <c r="Z54" s="278" t="s">
        <v>73</v>
      </c>
      <c r="AA54" s="278" t="s">
        <v>74</v>
      </c>
      <c r="AB54" s="278" t="s">
        <v>84</v>
      </c>
      <c r="AC54" s="278" t="s">
        <v>89</v>
      </c>
      <c r="AD54" s="278" t="s">
        <v>90</v>
      </c>
      <c r="AE54" s="278" t="s">
        <v>78</v>
      </c>
      <c r="AF54" s="278" t="s">
        <v>92</v>
      </c>
      <c r="AG54" s="278" t="s">
        <v>765</v>
      </c>
      <c r="AH54" s="278" t="s">
        <v>81</v>
      </c>
      <c r="AI54" s="278" t="s">
        <v>81</v>
      </c>
      <c r="AJ54" s="278" t="s">
        <v>81</v>
      </c>
      <c r="AK54" s="277" t="s">
        <v>81</v>
      </c>
    </row>
    <row r="55" spans="1:37" x14ac:dyDescent="0.3">
      <c r="A55" s="219">
        <v>728913</v>
      </c>
      <c r="B55" s="278" t="s">
        <v>2274</v>
      </c>
      <c r="C55" s="278" t="s">
        <v>88</v>
      </c>
      <c r="D55" s="278" t="s">
        <v>79</v>
      </c>
      <c r="E55" s="278" t="s">
        <v>111</v>
      </c>
      <c r="F55" s="278" t="s">
        <v>126</v>
      </c>
      <c r="G55" s="278" t="s">
        <v>2275</v>
      </c>
      <c r="H55" s="280" t="s">
        <v>2276</v>
      </c>
      <c r="I55" s="280" t="s">
        <v>2030</v>
      </c>
      <c r="J55" s="280" t="s">
        <v>1372</v>
      </c>
      <c r="K55" s="278" t="s">
        <v>72</v>
      </c>
      <c r="L55" s="294">
        <v>1.6988000000000001</v>
      </c>
      <c r="M55" s="280" t="s">
        <v>1454</v>
      </c>
      <c r="N55" s="280" t="s">
        <v>2277</v>
      </c>
      <c r="O55" s="280" t="s">
        <v>1518</v>
      </c>
      <c r="P55" s="280" t="s">
        <v>2278</v>
      </c>
      <c r="Q55" s="278" t="s">
        <v>72</v>
      </c>
      <c r="R55" s="280" t="s">
        <v>1375</v>
      </c>
      <c r="S55" s="280" t="s">
        <v>1372</v>
      </c>
      <c r="T55" s="278" t="s">
        <v>92</v>
      </c>
      <c r="U55" s="278" t="s">
        <v>81</v>
      </c>
      <c r="V55" s="278" t="s">
        <v>81</v>
      </c>
      <c r="W55" s="278" t="s">
        <v>81</v>
      </c>
      <c r="X55" s="277" t="s">
        <v>81</v>
      </c>
      <c r="Y55" s="280" t="s">
        <v>1387</v>
      </c>
      <c r="Z55" s="278" t="s">
        <v>73</v>
      </c>
      <c r="AA55" s="278" t="s">
        <v>74</v>
      </c>
      <c r="AB55" s="278" t="s">
        <v>84</v>
      </c>
      <c r="AC55" s="278" t="s">
        <v>111</v>
      </c>
      <c r="AD55" s="278" t="s">
        <v>90</v>
      </c>
      <c r="AE55" s="278" t="s">
        <v>94</v>
      </c>
      <c r="AF55" s="278" t="s">
        <v>92</v>
      </c>
      <c r="AG55" s="278" t="s">
        <v>765</v>
      </c>
      <c r="AH55" s="278" t="s">
        <v>81</v>
      </c>
      <c r="AI55" s="278" t="s">
        <v>81</v>
      </c>
      <c r="AJ55" s="278" t="s">
        <v>81</v>
      </c>
      <c r="AK55" s="277" t="s">
        <v>81</v>
      </c>
    </row>
    <row r="56" spans="1:37" x14ac:dyDescent="0.3">
      <c r="A56" s="219">
        <v>341486</v>
      </c>
      <c r="B56" s="278" t="s">
        <v>267</v>
      </c>
      <c r="C56" s="278" t="s">
        <v>88</v>
      </c>
      <c r="D56" s="278" t="s">
        <v>79</v>
      </c>
      <c r="E56" s="278" t="s">
        <v>98</v>
      </c>
      <c r="F56" s="278" t="s">
        <v>766</v>
      </c>
      <c r="G56" s="278" t="s">
        <v>858</v>
      </c>
      <c r="H56" s="280" t="s">
        <v>1610</v>
      </c>
      <c r="I56" s="280" t="s">
        <v>2279</v>
      </c>
      <c r="J56" s="280" t="s">
        <v>1372</v>
      </c>
      <c r="K56" s="278" t="s">
        <v>72</v>
      </c>
      <c r="L56" s="294">
        <v>1.0150999999999999</v>
      </c>
      <c r="M56" s="280" t="s">
        <v>1374</v>
      </c>
      <c r="N56" s="280" t="s">
        <v>2280</v>
      </c>
      <c r="O56" s="280" t="s">
        <v>2281</v>
      </c>
      <c r="P56" s="280" t="s">
        <v>2282</v>
      </c>
      <c r="Q56" s="278" t="s">
        <v>72</v>
      </c>
      <c r="R56" s="280" t="s">
        <v>1375</v>
      </c>
      <c r="S56" s="280" t="s">
        <v>1372</v>
      </c>
      <c r="T56" s="278" t="s">
        <v>92</v>
      </c>
      <c r="U56" s="278" t="s">
        <v>81</v>
      </c>
      <c r="V56" s="278" t="s">
        <v>81</v>
      </c>
      <c r="W56" s="278" t="s">
        <v>81</v>
      </c>
      <c r="X56" s="277" t="s">
        <v>81</v>
      </c>
      <c r="Y56" s="280" t="s">
        <v>1387</v>
      </c>
      <c r="Z56" s="278" t="s">
        <v>73</v>
      </c>
      <c r="AA56" s="278" t="s">
        <v>74</v>
      </c>
      <c r="AB56" s="278" t="s">
        <v>84</v>
      </c>
      <c r="AC56" s="278" t="s">
        <v>111</v>
      </c>
      <c r="AD56" s="278" t="s">
        <v>90</v>
      </c>
      <c r="AE56" s="278" t="s">
        <v>94</v>
      </c>
      <c r="AF56" s="278" t="s">
        <v>92</v>
      </c>
      <c r="AG56" s="278" t="s">
        <v>771</v>
      </c>
      <c r="AH56" s="278" t="s">
        <v>81</v>
      </c>
      <c r="AI56" s="278" t="s">
        <v>81</v>
      </c>
      <c r="AJ56" s="278" t="s">
        <v>81</v>
      </c>
      <c r="AK56" s="277" t="s">
        <v>81</v>
      </c>
    </row>
    <row r="57" spans="1:37" x14ac:dyDescent="0.3">
      <c r="A57" s="219">
        <v>212144</v>
      </c>
      <c r="B57" s="278" t="s">
        <v>267</v>
      </c>
      <c r="C57" s="278" t="s">
        <v>88</v>
      </c>
      <c r="D57" s="278" t="s">
        <v>79</v>
      </c>
      <c r="E57" s="278" t="s">
        <v>111</v>
      </c>
      <c r="F57" s="278" t="s">
        <v>766</v>
      </c>
      <c r="G57" s="278" t="s">
        <v>770</v>
      </c>
      <c r="H57" s="280" t="s">
        <v>1610</v>
      </c>
      <c r="I57" s="280" t="s">
        <v>1839</v>
      </c>
      <c r="J57" s="280" t="s">
        <v>1372</v>
      </c>
      <c r="K57" s="278" t="s">
        <v>72</v>
      </c>
      <c r="L57" s="294">
        <v>0.97270000000000001</v>
      </c>
      <c r="M57" s="280" t="s">
        <v>1374</v>
      </c>
      <c r="N57" s="280" t="s">
        <v>2283</v>
      </c>
      <c r="O57" s="280" t="s">
        <v>2281</v>
      </c>
      <c r="P57" s="280" t="s">
        <v>2284</v>
      </c>
      <c r="Q57" s="278" t="s">
        <v>72</v>
      </c>
      <c r="R57" s="280" t="s">
        <v>1372</v>
      </c>
      <c r="S57" s="280" t="s">
        <v>1372</v>
      </c>
      <c r="T57" s="278" t="s">
        <v>92</v>
      </c>
      <c r="U57" s="278" t="s">
        <v>81</v>
      </c>
      <c r="V57" s="278" t="s">
        <v>81</v>
      </c>
      <c r="W57" s="278" t="s">
        <v>81</v>
      </c>
      <c r="X57" s="277" t="s">
        <v>81</v>
      </c>
      <c r="Y57" s="280" t="s">
        <v>1387</v>
      </c>
      <c r="Z57" s="278" t="s">
        <v>73</v>
      </c>
      <c r="AA57" s="278" t="s">
        <v>74</v>
      </c>
      <c r="AB57" s="278" t="s">
        <v>84</v>
      </c>
      <c r="AC57" s="278" t="s">
        <v>96</v>
      </c>
      <c r="AD57" s="278" t="s">
        <v>90</v>
      </c>
      <c r="AE57" s="278" t="s">
        <v>94</v>
      </c>
      <c r="AF57" s="278" t="s">
        <v>92</v>
      </c>
      <c r="AG57" s="278" t="s">
        <v>765</v>
      </c>
      <c r="AH57" s="278" t="s">
        <v>81</v>
      </c>
      <c r="AI57" s="278" t="s">
        <v>81</v>
      </c>
      <c r="AJ57" s="278" t="s">
        <v>81</v>
      </c>
      <c r="AK57" s="277" t="s">
        <v>81</v>
      </c>
    </row>
    <row r="58" spans="1:37" x14ac:dyDescent="0.3">
      <c r="A58" s="219">
        <v>780462</v>
      </c>
      <c r="B58" s="278" t="s">
        <v>860</v>
      </c>
      <c r="C58" s="278" t="s">
        <v>88</v>
      </c>
      <c r="D58" s="278" t="s">
        <v>79</v>
      </c>
      <c r="E58" s="278" t="s">
        <v>96</v>
      </c>
      <c r="F58" s="278" t="s">
        <v>766</v>
      </c>
      <c r="G58" s="278" t="s">
        <v>859</v>
      </c>
      <c r="H58" s="280" t="s">
        <v>1611</v>
      </c>
      <c r="I58" s="280" t="s">
        <v>1548</v>
      </c>
      <c r="J58" s="280" t="s">
        <v>1372</v>
      </c>
      <c r="K58" s="278" t="s">
        <v>72</v>
      </c>
      <c r="L58" s="294">
        <v>1.4384999999999999</v>
      </c>
      <c r="M58" s="280" t="s">
        <v>1374</v>
      </c>
      <c r="N58" s="280" t="s">
        <v>2050</v>
      </c>
      <c r="O58" s="280" t="s">
        <v>1667</v>
      </c>
      <c r="P58" s="280" t="s">
        <v>2290</v>
      </c>
      <c r="Q58" s="278" t="s">
        <v>72</v>
      </c>
      <c r="R58" s="280" t="s">
        <v>1375</v>
      </c>
      <c r="S58" s="280" t="s">
        <v>1372</v>
      </c>
      <c r="T58" s="278" t="s">
        <v>92</v>
      </c>
      <c r="U58" s="278" t="s">
        <v>81</v>
      </c>
      <c r="V58" s="278" t="s">
        <v>81</v>
      </c>
      <c r="W58" s="278" t="s">
        <v>81</v>
      </c>
      <c r="X58" s="277" t="s">
        <v>81</v>
      </c>
      <c r="Y58" s="280" t="s">
        <v>1375</v>
      </c>
      <c r="Z58" s="278" t="s">
        <v>73</v>
      </c>
      <c r="AA58" s="278" t="s">
        <v>74</v>
      </c>
      <c r="AB58" s="278" t="s">
        <v>84</v>
      </c>
      <c r="AC58" s="278" t="s">
        <v>89</v>
      </c>
      <c r="AD58" s="278" t="s">
        <v>90</v>
      </c>
      <c r="AE58" s="278" t="s">
        <v>94</v>
      </c>
      <c r="AF58" s="278" t="s">
        <v>92</v>
      </c>
      <c r="AG58" s="278" t="s">
        <v>765</v>
      </c>
      <c r="AH58" s="278" t="s">
        <v>81</v>
      </c>
      <c r="AI58" s="278" t="s">
        <v>81</v>
      </c>
      <c r="AJ58" s="278" t="s">
        <v>81</v>
      </c>
      <c r="AK58" s="277" t="s">
        <v>81</v>
      </c>
    </row>
    <row r="59" spans="1:37" x14ac:dyDescent="0.3">
      <c r="A59" s="219">
        <v>780464</v>
      </c>
      <c r="B59" s="278" t="s">
        <v>862</v>
      </c>
      <c r="C59" s="278" t="s">
        <v>88</v>
      </c>
      <c r="D59" s="278" t="s">
        <v>79</v>
      </c>
      <c r="E59" s="278" t="s">
        <v>96</v>
      </c>
      <c r="F59" s="278" t="s">
        <v>766</v>
      </c>
      <c r="G59" s="278" t="s">
        <v>861</v>
      </c>
      <c r="H59" s="280" t="s">
        <v>1612</v>
      </c>
      <c r="I59" s="280" t="s">
        <v>1788</v>
      </c>
      <c r="J59" s="280" t="s">
        <v>1372</v>
      </c>
      <c r="K59" s="278" t="s">
        <v>72</v>
      </c>
      <c r="L59" s="294">
        <v>1.37</v>
      </c>
      <c r="M59" s="280" t="s">
        <v>1374</v>
      </c>
      <c r="N59" s="280" t="s">
        <v>2291</v>
      </c>
      <c r="O59" s="280" t="s">
        <v>1498</v>
      </c>
      <c r="P59" s="280" t="s">
        <v>2292</v>
      </c>
      <c r="Q59" s="278" t="s">
        <v>72</v>
      </c>
      <c r="R59" s="280" t="s">
        <v>1375</v>
      </c>
      <c r="S59" s="280" t="s">
        <v>1372</v>
      </c>
      <c r="T59" s="278" t="s">
        <v>92</v>
      </c>
      <c r="U59" s="278" t="s">
        <v>81</v>
      </c>
      <c r="V59" s="278" t="s">
        <v>81</v>
      </c>
      <c r="W59" s="278" t="s">
        <v>81</v>
      </c>
      <c r="X59" s="277" t="s">
        <v>81</v>
      </c>
      <c r="Y59" s="280" t="s">
        <v>1372</v>
      </c>
      <c r="Z59" s="278" t="s">
        <v>73</v>
      </c>
      <c r="AA59" s="278" t="s">
        <v>74</v>
      </c>
      <c r="AB59" s="278" t="s">
        <v>84</v>
      </c>
      <c r="AC59" s="278" t="s">
        <v>89</v>
      </c>
      <c r="AD59" s="278" t="s">
        <v>90</v>
      </c>
      <c r="AE59" s="278" t="s">
        <v>94</v>
      </c>
      <c r="AF59" s="278" t="s">
        <v>92</v>
      </c>
      <c r="AG59" s="278" t="s">
        <v>765</v>
      </c>
      <c r="AH59" s="278" t="s">
        <v>81</v>
      </c>
      <c r="AI59" s="278" t="s">
        <v>81</v>
      </c>
      <c r="AJ59" s="278" t="s">
        <v>81</v>
      </c>
      <c r="AK59" s="277" t="s">
        <v>81</v>
      </c>
    </row>
    <row r="60" spans="1:37" x14ac:dyDescent="0.3">
      <c r="A60" s="219">
        <v>377982</v>
      </c>
      <c r="B60" s="278" t="s">
        <v>268</v>
      </c>
      <c r="C60" s="278" t="s">
        <v>88</v>
      </c>
      <c r="D60" s="278" t="s">
        <v>79</v>
      </c>
      <c r="E60" s="278" t="s">
        <v>111</v>
      </c>
      <c r="F60" s="278" t="s">
        <v>95</v>
      </c>
      <c r="G60" s="278" t="s">
        <v>863</v>
      </c>
      <c r="H60" s="280" t="s">
        <v>1616</v>
      </c>
      <c r="I60" s="280" t="s">
        <v>1657</v>
      </c>
      <c r="J60" s="280" t="s">
        <v>1372</v>
      </c>
      <c r="K60" s="278" t="s">
        <v>72</v>
      </c>
      <c r="L60" s="294">
        <v>4.3018000000000001</v>
      </c>
      <c r="M60" s="280" t="s">
        <v>1418</v>
      </c>
      <c r="N60" s="280" t="s">
        <v>2293</v>
      </c>
      <c r="O60" s="280" t="s">
        <v>2294</v>
      </c>
      <c r="P60" s="280" t="s">
        <v>2295</v>
      </c>
      <c r="Q60" s="278" t="s">
        <v>72</v>
      </c>
      <c r="R60" s="280" t="s">
        <v>1375</v>
      </c>
      <c r="S60" s="280" t="s">
        <v>1372</v>
      </c>
      <c r="T60" s="278" t="s">
        <v>92</v>
      </c>
      <c r="U60" s="278" t="s">
        <v>81</v>
      </c>
      <c r="V60" s="278" t="s">
        <v>81</v>
      </c>
      <c r="W60" s="278" t="s">
        <v>81</v>
      </c>
      <c r="X60" s="277" t="s">
        <v>81</v>
      </c>
      <c r="Y60" s="280" t="s">
        <v>1377</v>
      </c>
      <c r="Z60" s="278" t="s">
        <v>73</v>
      </c>
      <c r="AA60" s="278" t="s">
        <v>74</v>
      </c>
      <c r="AB60" s="278" t="s">
        <v>124</v>
      </c>
      <c r="AC60" s="278" t="s">
        <v>111</v>
      </c>
      <c r="AD60" s="278" t="s">
        <v>90</v>
      </c>
      <c r="AE60" s="278" t="s">
        <v>78</v>
      </c>
      <c r="AF60" s="278" t="s">
        <v>92</v>
      </c>
      <c r="AG60" s="278" t="s">
        <v>765</v>
      </c>
      <c r="AH60" s="278" t="s">
        <v>81</v>
      </c>
      <c r="AI60" s="278" t="s">
        <v>81</v>
      </c>
      <c r="AJ60" s="278" t="s">
        <v>81</v>
      </c>
      <c r="AK60" s="277" t="s">
        <v>81</v>
      </c>
    </row>
    <row r="61" spans="1:37" x14ac:dyDescent="0.3">
      <c r="A61" s="219">
        <v>840184</v>
      </c>
      <c r="B61" s="278" t="s">
        <v>1348</v>
      </c>
      <c r="C61" s="278" t="s">
        <v>88</v>
      </c>
      <c r="D61" s="278" t="s">
        <v>79</v>
      </c>
      <c r="E61" s="278" t="s">
        <v>111</v>
      </c>
      <c r="F61" s="278" t="s">
        <v>1346</v>
      </c>
      <c r="G61" s="278" t="s">
        <v>2296</v>
      </c>
      <c r="H61" s="280" t="s">
        <v>1618</v>
      </c>
      <c r="I61" s="280" t="s">
        <v>1578</v>
      </c>
      <c r="J61" s="280" t="s">
        <v>1372</v>
      </c>
      <c r="K61" s="278" t="s">
        <v>72</v>
      </c>
      <c r="L61" s="294">
        <v>12.014900000000001</v>
      </c>
      <c r="M61" s="280" t="s">
        <v>1557</v>
      </c>
      <c r="N61" s="280" t="s">
        <v>2297</v>
      </c>
      <c r="O61" s="280" t="s">
        <v>2298</v>
      </c>
      <c r="P61" s="280" t="s">
        <v>2299</v>
      </c>
      <c r="Q61" s="278" t="s">
        <v>72</v>
      </c>
      <c r="R61" s="280" t="s">
        <v>1375</v>
      </c>
      <c r="S61" s="280" t="s">
        <v>1372</v>
      </c>
      <c r="T61" s="278" t="s">
        <v>1347</v>
      </c>
      <c r="U61" s="278" t="s">
        <v>81</v>
      </c>
      <c r="V61" s="278" t="s">
        <v>81</v>
      </c>
      <c r="W61" s="278" t="s">
        <v>81</v>
      </c>
      <c r="X61" s="277" t="s">
        <v>81</v>
      </c>
      <c r="Y61" s="280" t="s">
        <v>1377</v>
      </c>
      <c r="Z61" s="278" t="s">
        <v>73</v>
      </c>
      <c r="AA61" s="278" t="s">
        <v>74</v>
      </c>
      <c r="AB61" s="278" t="s">
        <v>84</v>
      </c>
      <c r="AC61" s="278" t="s">
        <v>111</v>
      </c>
      <c r="AD61" s="278" t="s">
        <v>90</v>
      </c>
      <c r="AE61" s="278" t="s">
        <v>78</v>
      </c>
      <c r="AF61" s="278" t="s">
        <v>92</v>
      </c>
      <c r="AG61" s="278" t="s">
        <v>771</v>
      </c>
      <c r="AH61" s="278" t="s">
        <v>81</v>
      </c>
      <c r="AI61" s="278" t="s">
        <v>81</v>
      </c>
      <c r="AJ61" s="278" t="s">
        <v>81</v>
      </c>
      <c r="AK61" s="277" t="s">
        <v>81</v>
      </c>
    </row>
    <row r="62" spans="1:37" x14ac:dyDescent="0.3">
      <c r="A62" s="219">
        <v>840186</v>
      </c>
      <c r="B62" s="278" t="s">
        <v>1349</v>
      </c>
      <c r="C62" s="278" t="s">
        <v>88</v>
      </c>
      <c r="D62" s="278" t="s">
        <v>79</v>
      </c>
      <c r="E62" s="278" t="s">
        <v>111</v>
      </c>
      <c r="F62" s="278" t="s">
        <v>1346</v>
      </c>
      <c r="G62" s="278" t="s">
        <v>2300</v>
      </c>
      <c r="H62" s="280" t="s">
        <v>1618</v>
      </c>
      <c r="I62" s="280" t="s">
        <v>1578</v>
      </c>
      <c r="J62" s="280" t="s">
        <v>1372</v>
      </c>
      <c r="K62" s="278" t="s">
        <v>72</v>
      </c>
      <c r="L62" s="294">
        <v>12.014900000000001</v>
      </c>
      <c r="M62" s="280" t="s">
        <v>1557</v>
      </c>
      <c r="N62" s="280" t="s">
        <v>2297</v>
      </c>
      <c r="O62" s="280" t="s">
        <v>2298</v>
      </c>
      <c r="P62" s="280" t="s">
        <v>2299</v>
      </c>
      <c r="Q62" s="278" t="s">
        <v>72</v>
      </c>
      <c r="R62" s="280" t="s">
        <v>1375</v>
      </c>
      <c r="S62" s="280" t="s">
        <v>1372</v>
      </c>
      <c r="T62" s="278" t="s">
        <v>1347</v>
      </c>
      <c r="U62" s="278" t="s">
        <v>81</v>
      </c>
      <c r="V62" s="278" t="s">
        <v>81</v>
      </c>
      <c r="W62" s="278" t="s">
        <v>81</v>
      </c>
      <c r="X62" s="277" t="s">
        <v>81</v>
      </c>
      <c r="Y62" s="280" t="s">
        <v>1372</v>
      </c>
      <c r="Z62" s="278" t="s">
        <v>73</v>
      </c>
      <c r="AA62" s="278" t="s">
        <v>74</v>
      </c>
      <c r="AB62" s="278" t="s">
        <v>84</v>
      </c>
      <c r="AC62" s="278" t="s">
        <v>98</v>
      </c>
      <c r="AD62" s="278" t="s">
        <v>90</v>
      </c>
      <c r="AE62" s="278" t="s">
        <v>78</v>
      </c>
      <c r="AF62" s="278" t="s">
        <v>92</v>
      </c>
      <c r="AG62" s="278" t="s">
        <v>765</v>
      </c>
      <c r="AH62" s="278" t="s">
        <v>81</v>
      </c>
      <c r="AI62" s="278" t="s">
        <v>81</v>
      </c>
      <c r="AJ62" s="278" t="s">
        <v>81</v>
      </c>
      <c r="AK62" s="277" t="s">
        <v>81</v>
      </c>
    </row>
    <row r="63" spans="1:37" x14ac:dyDescent="0.3">
      <c r="A63" s="219">
        <v>337663</v>
      </c>
      <c r="B63" s="278" t="s">
        <v>271</v>
      </c>
      <c r="C63" s="278" t="s">
        <v>88</v>
      </c>
      <c r="D63" s="278" t="s">
        <v>79</v>
      </c>
      <c r="E63" s="278" t="s">
        <v>98</v>
      </c>
      <c r="F63" s="278" t="s">
        <v>766</v>
      </c>
      <c r="G63" s="278" t="s">
        <v>864</v>
      </c>
      <c r="H63" s="280" t="s">
        <v>1621</v>
      </c>
      <c r="I63" s="280" t="s">
        <v>2301</v>
      </c>
      <c r="J63" s="280" t="s">
        <v>1372</v>
      </c>
      <c r="K63" s="278" t="s">
        <v>72</v>
      </c>
      <c r="L63" s="294">
        <v>51.747500000000002</v>
      </c>
      <c r="M63" s="280" t="s">
        <v>1374</v>
      </c>
      <c r="N63" s="280" t="s">
        <v>2302</v>
      </c>
      <c r="O63" s="280" t="s">
        <v>2303</v>
      </c>
      <c r="P63" s="280" t="s">
        <v>2304</v>
      </c>
      <c r="Q63" s="278" t="s">
        <v>72</v>
      </c>
      <c r="R63" s="280" t="s">
        <v>1622</v>
      </c>
      <c r="S63" s="280" t="s">
        <v>1492</v>
      </c>
      <c r="T63" s="278" t="s">
        <v>146</v>
      </c>
      <c r="U63" s="278" t="s">
        <v>81</v>
      </c>
      <c r="V63" s="278" t="s">
        <v>81</v>
      </c>
      <c r="W63" s="278" t="s">
        <v>81</v>
      </c>
      <c r="X63" s="277" t="s">
        <v>81</v>
      </c>
      <c r="Y63" s="280" t="s">
        <v>1372</v>
      </c>
      <c r="Z63" s="278" t="s">
        <v>73</v>
      </c>
      <c r="AA63" s="278" t="s">
        <v>74</v>
      </c>
      <c r="AB63" s="278" t="s">
        <v>84</v>
      </c>
      <c r="AC63" s="278" t="s">
        <v>96</v>
      </c>
      <c r="AD63" s="278" t="s">
        <v>90</v>
      </c>
      <c r="AE63" s="278" t="s">
        <v>78</v>
      </c>
      <c r="AF63" s="278" t="s">
        <v>92</v>
      </c>
      <c r="AG63" s="278" t="s">
        <v>765</v>
      </c>
      <c r="AH63" s="278" t="s">
        <v>81</v>
      </c>
      <c r="AI63" s="278" t="s">
        <v>81</v>
      </c>
      <c r="AJ63" s="278" t="s">
        <v>81</v>
      </c>
      <c r="AK63" s="277" t="s">
        <v>81</v>
      </c>
    </row>
    <row r="64" spans="1:37" x14ac:dyDescent="0.3">
      <c r="A64" s="219">
        <v>625394</v>
      </c>
      <c r="B64" s="278" t="s">
        <v>272</v>
      </c>
      <c r="C64" s="278" t="s">
        <v>88</v>
      </c>
      <c r="D64" s="278" t="s">
        <v>79</v>
      </c>
      <c r="E64" s="278" t="s">
        <v>96</v>
      </c>
      <c r="F64" s="278" t="s">
        <v>108</v>
      </c>
      <c r="G64" s="278" t="s">
        <v>865</v>
      </c>
      <c r="H64" s="280" t="s">
        <v>1623</v>
      </c>
      <c r="I64" s="280" t="s">
        <v>2305</v>
      </c>
      <c r="J64" s="280" t="s">
        <v>1372</v>
      </c>
      <c r="K64" s="278" t="s">
        <v>72</v>
      </c>
      <c r="L64" s="294">
        <v>230.0505</v>
      </c>
      <c r="M64" s="280" t="s">
        <v>1410</v>
      </c>
      <c r="N64" s="280" t="s">
        <v>2306</v>
      </c>
      <c r="O64" s="280" t="s">
        <v>2307</v>
      </c>
      <c r="P64" s="280" t="s">
        <v>2308</v>
      </c>
      <c r="Q64" s="278" t="s">
        <v>72</v>
      </c>
      <c r="R64" s="280" t="s">
        <v>1372</v>
      </c>
      <c r="S64" s="280" t="s">
        <v>1372</v>
      </c>
      <c r="T64" s="278" t="s">
        <v>106</v>
      </c>
      <c r="U64" s="278" t="s">
        <v>81</v>
      </c>
      <c r="V64" s="278" t="s">
        <v>81</v>
      </c>
      <c r="W64" s="278" t="s">
        <v>81</v>
      </c>
      <c r="X64" s="277" t="s">
        <v>81</v>
      </c>
      <c r="Y64" s="280" t="s">
        <v>1372</v>
      </c>
      <c r="Z64" s="278" t="s">
        <v>73</v>
      </c>
      <c r="AA64" s="278" t="s">
        <v>74</v>
      </c>
      <c r="AB64" s="278" t="s">
        <v>84</v>
      </c>
      <c r="AC64" s="278" t="s">
        <v>98</v>
      </c>
      <c r="AD64" s="278" t="s">
        <v>90</v>
      </c>
      <c r="AE64" s="278" t="s">
        <v>78</v>
      </c>
      <c r="AF64" s="278" t="s">
        <v>92</v>
      </c>
      <c r="AG64" s="278" t="s">
        <v>771</v>
      </c>
      <c r="AH64" s="278" t="s">
        <v>81</v>
      </c>
      <c r="AI64" s="278" t="s">
        <v>81</v>
      </c>
      <c r="AJ64" s="278" t="s">
        <v>81</v>
      </c>
      <c r="AK64" s="277" t="s">
        <v>81</v>
      </c>
    </row>
    <row r="65" spans="1:37" x14ac:dyDescent="0.3">
      <c r="A65" s="219">
        <v>794092</v>
      </c>
      <c r="B65" s="278" t="s">
        <v>273</v>
      </c>
      <c r="C65" s="278" t="s">
        <v>88</v>
      </c>
      <c r="D65" s="278" t="s">
        <v>79</v>
      </c>
      <c r="E65" s="278" t="s">
        <v>98</v>
      </c>
      <c r="F65" s="278" t="s">
        <v>184</v>
      </c>
      <c r="G65" s="278" t="s">
        <v>866</v>
      </c>
      <c r="H65" s="280" t="s">
        <v>1624</v>
      </c>
      <c r="I65" s="280" t="s">
        <v>2309</v>
      </c>
      <c r="J65" s="280" t="s">
        <v>1372</v>
      </c>
      <c r="K65" s="278" t="s">
        <v>72</v>
      </c>
      <c r="L65" s="294">
        <v>109.6858</v>
      </c>
      <c r="M65" s="280" t="s">
        <v>1398</v>
      </c>
      <c r="N65" s="280" t="s">
        <v>2310</v>
      </c>
      <c r="O65" s="280" t="s">
        <v>2311</v>
      </c>
      <c r="P65" s="280" t="s">
        <v>2312</v>
      </c>
      <c r="Q65" s="278" t="s">
        <v>72</v>
      </c>
      <c r="R65" s="280" t="s">
        <v>1456</v>
      </c>
      <c r="S65" s="280" t="s">
        <v>1372</v>
      </c>
      <c r="T65" s="278" t="s">
        <v>106</v>
      </c>
      <c r="U65" s="278" t="s">
        <v>81</v>
      </c>
      <c r="V65" s="278" t="s">
        <v>81</v>
      </c>
      <c r="W65" s="278" t="s">
        <v>81</v>
      </c>
      <c r="X65" s="277" t="s">
        <v>81</v>
      </c>
      <c r="Y65" s="280" t="s">
        <v>1372</v>
      </c>
      <c r="Z65" s="278" t="s">
        <v>73</v>
      </c>
      <c r="AA65" s="278" t="s">
        <v>74</v>
      </c>
      <c r="AB65" s="278" t="s">
        <v>84</v>
      </c>
      <c r="AC65" s="278" t="s">
        <v>98</v>
      </c>
      <c r="AD65" s="278" t="s">
        <v>90</v>
      </c>
      <c r="AE65" s="278" t="s">
        <v>78</v>
      </c>
      <c r="AF65" s="278" t="s">
        <v>92</v>
      </c>
      <c r="AG65" s="278" t="s">
        <v>771</v>
      </c>
      <c r="AH65" s="278" t="s">
        <v>81</v>
      </c>
      <c r="AI65" s="278" t="s">
        <v>81</v>
      </c>
      <c r="AJ65" s="278" t="s">
        <v>81</v>
      </c>
      <c r="AK65" s="277" t="s">
        <v>81</v>
      </c>
    </row>
    <row r="66" spans="1:37" x14ac:dyDescent="0.3">
      <c r="A66" s="219">
        <v>625395</v>
      </c>
      <c r="B66" s="278" t="s">
        <v>275</v>
      </c>
      <c r="C66" s="278" t="s">
        <v>88</v>
      </c>
      <c r="D66" s="278" t="s">
        <v>79</v>
      </c>
      <c r="E66" s="278" t="s">
        <v>98</v>
      </c>
      <c r="F66" s="278" t="s">
        <v>108</v>
      </c>
      <c r="G66" s="278" t="s">
        <v>867</v>
      </c>
      <c r="H66" s="280" t="s">
        <v>1625</v>
      </c>
      <c r="I66" s="280" t="s">
        <v>2313</v>
      </c>
      <c r="J66" s="280" t="s">
        <v>1372</v>
      </c>
      <c r="K66" s="278" t="s">
        <v>72</v>
      </c>
      <c r="L66" s="294">
        <v>213.61279999999999</v>
      </c>
      <c r="M66" s="280" t="s">
        <v>1410</v>
      </c>
      <c r="N66" s="280" t="s">
        <v>2314</v>
      </c>
      <c r="O66" s="280" t="s">
        <v>2315</v>
      </c>
      <c r="P66" s="280" t="s">
        <v>2316</v>
      </c>
      <c r="Q66" s="278" t="s">
        <v>72</v>
      </c>
      <c r="R66" s="280" t="s">
        <v>1372</v>
      </c>
      <c r="S66" s="280" t="s">
        <v>1372</v>
      </c>
      <c r="T66" s="278" t="s">
        <v>92</v>
      </c>
      <c r="U66" s="278" t="s">
        <v>81</v>
      </c>
      <c r="V66" s="278" t="s">
        <v>81</v>
      </c>
      <c r="W66" s="278" t="s">
        <v>81</v>
      </c>
      <c r="X66" s="277" t="s">
        <v>81</v>
      </c>
      <c r="Y66" s="280" t="s">
        <v>1372</v>
      </c>
      <c r="Z66" s="278" t="s">
        <v>73</v>
      </c>
      <c r="AA66" s="278" t="s">
        <v>74</v>
      </c>
      <c r="AB66" s="278" t="s">
        <v>84</v>
      </c>
      <c r="AC66" s="278" t="s">
        <v>98</v>
      </c>
      <c r="AD66" s="278" t="s">
        <v>90</v>
      </c>
      <c r="AE66" s="278" t="s">
        <v>78</v>
      </c>
      <c r="AF66" s="278" t="s">
        <v>92</v>
      </c>
      <c r="AG66" s="278" t="s">
        <v>771</v>
      </c>
      <c r="AH66" s="278" t="s">
        <v>81</v>
      </c>
      <c r="AI66" s="278" t="s">
        <v>81</v>
      </c>
      <c r="AJ66" s="278" t="s">
        <v>81</v>
      </c>
      <c r="AK66" s="277" t="s">
        <v>81</v>
      </c>
    </row>
    <row r="67" spans="1:37" x14ac:dyDescent="0.3">
      <c r="A67" s="219">
        <v>625384</v>
      </c>
      <c r="B67" s="278" t="s">
        <v>276</v>
      </c>
      <c r="C67" s="278" t="s">
        <v>88</v>
      </c>
      <c r="D67" s="278" t="s">
        <v>79</v>
      </c>
      <c r="E67" s="278" t="s">
        <v>98</v>
      </c>
      <c r="F67" s="278" t="s">
        <v>108</v>
      </c>
      <c r="G67" s="278" t="s">
        <v>868</v>
      </c>
      <c r="H67" s="280" t="s">
        <v>1625</v>
      </c>
      <c r="I67" s="280" t="s">
        <v>2313</v>
      </c>
      <c r="J67" s="280" t="s">
        <v>1372</v>
      </c>
      <c r="K67" s="278" t="s">
        <v>72</v>
      </c>
      <c r="L67" s="294">
        <v>213.61279999999999</v>
      </c>
      <c r="M67" s="280" t="s">
        <v>1410</v>
      </c>
      <c r="N67" s="280" t="s">
        <v>2314</v>
      </c>
      <c r="O67" s="280" t="s">
        <v>2315</v>
      </c>
      <c r="P67" s="280" t="s">
        <v>2316</v>
      </c>
      <c r="Q67" s="278" t="s">
        <v>72</v>
      </c>
      <c r="R67" s="280" t="s">
        <v>1372</v>
      </c>
      <c r="S67" s="280" t="s">
        <v>1372</v>
      </c>
      <c r="T67" s="278" t="s">
        <v>92</v>
      </c>
      <c r="U67" s="278" t="s">
        <v>81</v>
      </c>
      <c r="V67" s="278" t="s">
        <v>81</v>
      </c>
      <c r="W67" s="278" t="s">
        <v>81</v>
      </c>
      <c r="X67" s="277" t="s">
        <v>81</v>
      </c>
      <c r="Y67" s="280" t="s">
        <v>1372</v>
      </c>
      <c r="Z67" s="278" t="s">
        <v>73</v>
      </c>
      <c r="AA67" s="278" t="s">
        <v>74</v>
      </c>
      <c r="AB67" s="278" t="s">
        <v>84</v>
      </c>
      <c r="AC67" s="278" t="s">
        <v>98</v>
      </c>
      <c r="AD67" s="278" t="s">
        <v>90</v>
      </c>
      <c r="AE67" s="278" t="s">
        <v>78</v>
      </c>
      <c r="AF67" s="278" t="s">
        <v>92</v>
      </c>
      <c r="AG67" s="278" t="s">
        <v>771</v>
      </c>
      <c r="AH67" s="278" t="s">
        <v>81</v>
      </c>
      <c r="AI67" s="278" t="s">
        <v>81</v>
      </c>
      <c r="AJ67" s="278" t="s">
        <v>81</v>
      </c>
      <c r="AK67" s="277" t="s">
        <v>81</v>
      </c>
    </row>
    <row r="68" spans="1:37" x14ac:dyDescent="0.3">
      <c r="A68" s="219">
        <v>728924</v>
      </c>
      <c r="B68" s="278" t="s">
        <v>1152</v>
      </c>
      <c r="C68" s="278" t="s">
        <v>88</v>
      </c>
      <c r="D68" s="278" t="s">
        <v>79</v>
      </c>
      <c r="E68" s="278" t="s">
        <v>96</v>
      </c>
      <c r="F68" s="278" t="s">
        <v>126</v>
      </c>
      <c r="G68" s="278" t="s">
        <v>1151</v>
      </c>
      <c r="H68" s="280" t="s">
        <v>1628</v>
      </c>
      <c r="I68" s="280" t="s">
        <v>1603</v>
      </c>
      <c r="J68" s="280" t="s">
        <v>1372</v>
      </c>
      <c r="K68" s="278" t="s">
        <v>72</v>
      </c>
      <c r="L68" s="294">
        <v>3.0413999999999999</v>
      </c>
      <c r="M68" s="280" t="s">
        <v>1454</v>
      </c>
      <c r="N68" s="280" t="s">
        <v>2317</v>
      </c>
      <c r="O68" s="280" t="s">
        <v>2318</v>
      </c>
      <c r="P68" s="280" t="s">
        <v>2319</v>
      </c>
      <c r="Q68" s="278" t="s">
        <v>72</v>
      </c>
      <c r="R68" s="280" t="s">
        <v>1375</v>
      </c>
      <c r="S68" s="280" t="s">
        <v>1372</v>
      </c>
      <c r="T68" s="278" t="s">
        <v>92</v>
      </c>
      <c r="U68" s="278" t="s">
        <v>81</v>
      </c>
      <c r="V68" s="278" t="s">
        <v>81</v>
      </c>
      <c r="W68" s="278" t="s">
        <v>81</v>
      </c>
      <c r="X68" s="277" t="s">
        <v>81</v>
      </c>
      <c r="Y68" s="280" t="s">
        <v>1372</v>
      </c>
      <c r="Z68" s="278" t="s">
        <v>73</v>
      </c>
      <c r="AA68" s="278" t="s">
        <v>74</v>
      </c>
      <c r="AB68" s="278" t="s">
        <v>84</v>
      </c>
      <c r="AC68" s="278" t="s">
        <v>98</v>
      </c>
      <c r="AD68" s="278" t="s">
        <v>90</v>
      </c>
      <c r="AE68" s="278" t="s">
        <v>78</v>
      </c>
      <c r="AF68" s="278" t="s">
        <v>92</v>
      </c>
      <c r="AG68" s="278" t="s">
        <v>771</v>
      </c>
      <c r="AH68" s="278" t="s">
        <v>81</v>
      </c>
      <c r="AI68" s="278" t="s">
        <v>81</v>
      </c>
      <c r="AJ68" s="278" t="s">
        <v>81</v>
      </c>
      <c r="AK68" s="277" t="s">
        <v>81</v>
      </c>
    </row>
    <row r="69" spans="1:37" x14ac:dyDescent="0.3">
      <c r="A69" s="219">
        <v>625430</v>
      </c>
      <c r="B69" s="278" t="s">
        <v>277</v>
      </c>
      <c r="C69" s="278" t="s">
        <v>88</v>
      </c>
      <c r="D69" s="278" t="s">
        <v>79</v>
      </c>
      <c r="E69" s="278" t="s">
        <v>98</v>
      </c>
      <c r="F69" s="278" t="s">
        <v>766</v>
      </c>
      <c r="G69" s="278" t="s">
        <v>869</v>
      </c>
      <c r="H69" s="280" t="s">
        <v>1629</v>
      </c>
      <c r="I69" s="280" t="s">
        <v>2320</v>
      </c>
      <c r="J69" s="280" t="s">
        <v>1372</v>
      </c>
      <c r="K69" s="278" t="s">
        <v>72</v>
      </c>
      <c r="L69" s="294">
        <v>25.155200000000001</v>
      </c>
      <c r="M69" s="280" t="s">
        <v>1374</v>
      </c>
      <c r="N69" s="280" t="s">
        <v>2321</v>
      </c>
      <c r="O69" s="280" t="s">
        <v>2322</v>
      </c>
      <c r="P69" s="280" t="s">
        <v>2323</v>
      </c>
      <c r="Q69" s="278" t="s">
        <v>72</v>
      </c>
      <c r="R69" s="280" t="s">
        <v>1375</v>
      </c>
      <c r="S69" s="280" t="s">
        <v>1372</v>
      </c>
      <c r="T69" s="278" t="s">
        <v>106</v>
      </c>
      <c r="U69" s="278" t="s">
        <v>81</v>
      </c>
      <c r="V69" s="278" t="s">
        <v>81</v>
      </c>
      <c r="W69" s="278" t="s">
        <v>81</v>
      </c>
      <c r="X69" s="277" t="s">
        <v>81</v>
      </c>
      <c r="Y69" s="280" t="s">
        <v>1372</v>
      </c>
      <c r="Z69" s="278" t="s">
        <v>73</v>
      </c>
      <c r="AA69" s="278" t="s">
        <v>74</v>
      </c>
      <c r="AB69" s="278" t="s">
        <v>84</v>
      </c>
      <c r="AC69" s="278" t="s">
        <v>98</v>
      </c>
      <c r="AD69" s="278" t="s">
        <v>90</v>
      </c>
      <c r="AE69" s="278" t="s">
        <v>78</v>
      </c>
      <c r="AF69" s="278" t="s">
        <v>92</v>
      </c>
      <c r="AG69" s="278" t="s">
        <v>771</v>
      </c>
      <c r="AH69" s="278" t="s">
        <v>81</v>
      </c>
      <c r="AI69" s="278" t="s">
        <v>81</v>
      </c>
      <c r="AJ69" s="278" t="s">
        <v>81</v>
      </c>
      <c r="AK69" s="277" t="s">
        <v>81</v>
      </c>
    </row>
    <row r="70" spans="1:37" x14ac:dyDescent="0.3">
      <c r="A70" s="219">
        <v>625431</v>
      </c>
      <c r="B70" s="278" t="s">
        <v>278</v>
      </c>
      <c r="C70" s="278" t="s">
        <v>88</v>
      </c>
      <c r="D70" s="278" t="s">
        <v>79</v>
      </c>
      <c r="E70" s="278" t="s">
        <v>96</v>
      </c>
      <c r="F70" s="278" t="s">
        <v>766</v>
      </c>
      <c r="G70" s="278" t="s">
        <v>870</v>
      </c>
      <c r="H70" s="280" t="s">
        <v>1629</v>
      </c>
      <c r="I70" s="280" t="s">
        <v>1726</v>
      </c>
      <c r="J70" s="280" t="s">
        <v>1372</v>
      </c>
      <c r="K70" s="278" t="s">
        <v>72</v>
      </c>
      <c r="L70" s="294">
        <v>23.975000000000001</v>
      </c>
      <c r="M70" s="280" t="s">
        <v>1374</v>
      </c>
      <c r="N70" s="280" t="s">
        <v>2324</v>
      </c>
      <c r="O70" s="280" t="s">
        <v>2325</v>
      </c>
      <c r="P70" s="280" t="s">
        <v>2326</v>
      </c>
      <c r="Q70" s="278" t="s">
        <v>72</v>
      </c>
      <c r="R70" s="280" t="s">
        <v>1552</v>
      </c>
      <c r="S70" s="280" t="s">
        <v>1514</v>
      </c>
      <c r="T70" s="278" t="s">
        <v>92</v>
      </c>
      <c r="U70" s="278" t="s">
        <v>81</v>
      </c>
      <c r="V70" s="278" t="s">
        <v>81</v>
      </c>
      <c r="W70" s="278" t="s">
        <v>81</v>
      </c>
      <c r="X70" s="277" t="s">
        <v>81</v>
      </c>
      <c r="Y70" s="280" t="s">
        <v>1372</v>
      </c>
      <c r="Z70" s="278" t="s">
        <v>73</v>
      </c>
      <c r="AA70" s="278" t="s">
        <v>74</v>
      </c>
      <c r="AB70" s="278" t="s">
        <v>84</v>
      </c>
      <c r="AC70" s="278" t="s">
        <v>98</v>
      </c>
      <c r="AD70" s="278" t="s">
        <v>90</v>
      </c>
      <c r="AE70" s="278" t="s">
        <v>78</v>
      </c>
      <c r="AF70" s="278" t="s">
        <v>92</v>
      </c>
      <c r="AG70" s="278" t="s">
        <v>771</v>
      </c>
      <c r="AH70" s="278" t="s">
        <v>81</v>
      </c>
      <c r="AI70" s="278" t="s">
        <v>81</v>
      </c>
      <c r="AJ70" s="278" t="s">
        <v>81</v>
      </c>
      <c r="AK70" s="277" t="s">
        <v>81</v>
      </c>
    </row>
    <row r="71" spans="1:37" x14ac:dyDescent="0.3">
      <c r="A71" s="219">
        <v>625432</v>
      </c>
      <c r="B71" s="278" t="s">
        <v>279</v>
      </c>
      <c r="C71" s="278" t="s">
        <v>88</v>
      </c>
      <c r="D71" s="278" t="s">
        <v>79</v>
      </c>
      <c r="E71" s="278" t="s">
        <v>96</v>
      </c>
      <c r="F71" s="278" t="s">
        <v>766</v>
      </c>
      <c r="G71" s="278" t="s">
        <v>871</v>
      </c>
      <c r="H71" s="280" t="s">
        <v>1629</v>
      </c>
      <c r="I71" s="280" t="s">
        <v>1726</v>
      </c>
      <c r="J71" s="280" t="s">
        <v>1372</v>
      </c>
      <c r="K71" s="278" t="s">
        <v>72</v>
      </c>
      <c r="L71" s="294">
        <v>23.975000000000001</v>
      </c>
      <c r="M71" s="280" t="s">
        <v>1374</v>
      </c>
      <c r="N71" s="280" t="s">
        <v>2324</v>
      </c>
      <c r="O71" s="280" t="s">
        <v>2325</v>
      </c>
      <c r="P71" s="280" t="s">
        <v>2326</v>
      </c>
      <c r="Q71" s="278" t="s">
        <v>72</v>
      </c>
      <c r="R71" s="280" t="s">
        <v>1375</v>
      </c>
      <c r="S71" s="280" t="s">
        <v>1372</v>
      </c>
      <c r="T71" s="278" t="s">
        <v>92</v>
      </c>
      <c r="U71" s="278" t="s">
        <v>81</v>
      </c>
      <c r="V71" s="278" t="s">
        <v>81</v>
      </c>
      <c r="W71" s="278" t="s">
        <v>81</v>
      </c>
      <c r="X71" s="277" t="s">
        <v>81</v>
      </c>
      <c r="Y71" s="280" t="s">
        <v>1372</v>
      </c>
      <c r="Z71" s="278" t="s">
        <v>73</v>
      </c>
      <c r="AA71" s="278" t="s">
        <v>74</v>
      </c>
      <c r="AB71" s="278" t="s">
        <v>84</v>
      </c>
      <c r="AC71" s="278" t="s">
        <v>98</v>
      </c>
      <c r="AD71" s="278" t="s">
        <v>90</v>
      </c>
      <c r="AE71" s="278" t="s">
        <v>78</v>
      </c>
      <c r="AF71" s="278" t="s">
        <v>92</v>
      </c>
      <c r="AG71" s="278" t="s">
        <v>771</v>
      </c>
      <c r="AH71" s="278" t="s">
        <v>81</v>
      </c>
      <c r="AI71" s="278" t="s">
        <v>81</v>
      </c>
      <c r="AJ71" s="278" t="s">
        <v>81</v>
      </c>
      <c r="AK71" s="277" t="s">
        <v>81</v>
      </c>
    </row>
    <row r="72" spans="1:37" x14ac:dyDescent="0.3">
      <c r="A72" s="219">
        <v>625439</v>
      </c>
      <c r="B72" s="278" t="s">
        <v>280</v>
      </c>
      <c r="C72" s="278" t="s">
        <v>88</v>
      </c>
      <c r="D72" s="278" t="s">
        <v>79</v>
      </c>
      <c r="E72" s="278" t="s">
        <v>96</v>
      </c>
      <c r="F72" s="278" t="s">
        <v>766</v>
      </c>
      <c r="G72" s="278" t="s">
        <v>872</v>
      </c>
      <c r="H72" s="280" t="s">
        <v>1630</v>
      </c>
      <c r="I72" s="280" t="s">
        <v>2327</v>
      </c>
      <c r="J72" s="280" t="s">
        <v>1372</v>
      </c>
      <c r="K72" s="278" t="s">
        <v>72</v>
      </c>
      <c r="L72" s="294">
        <v>67.636899999999997</v>
      </c>
      <c r="M72" s="280" t="s">
        <v>1374</v>
      </c>
      <c r="N72" s="280" t="s">
        <v>2328</v>
      </c>
      <c r="O72" s="280" t="s">
        <v>2329</v>
      </c>
      <c r="P72" s="280" t="s">
        <v>2330</v>
      </c>
      <c r="Q72" s="278" t="s">
        <v>72</v>
      </c>
      <c r="R72" s="280" t="s">
        <v>1375</v>
      </c>
      <c r="S72" s="280" t="s">
        <v>1372</v>
      </c>
      <c r="T72" s="278" t="s">
        <v>92</v>
      </c>
      <c r="U72" s="278" t="s">
        <v>81</v>
      </c>
      <c r="V72" s="278" t="s">
        <v>81</v>
      </c>
      <c r="W72" s="278" t="s">
        <v>81</v>
      </c>
      <c r="X72" s="277" t="s">
        <v>81</v>
      </c>
      <c r="Y72" s="280" t="s">
        <v>1372</v>
      </c>
      <c r="Z72" s="278" t="s">
        <v>73</v>
      </c>
      <c r="AA72" s="278" t="s">
        <v>74</v>
      </c>
      <c r="AB72" s="278" t="s">
        <v>84</v>
      </c>
      <c r="AC72" s="278" t="s">
        <v>98</v>
      </c>
      <c r="AD72" s="278" t="s">
        <v>90</v>
      </c>
      <c r="AE72" s="278" t="s">
        <v>78</v>
      </c>
      <c r="AF72" s="278" t="s">
        <v>92</v>
      </c>
      <c r="AG72" s="278" t="s">
        <v>771</v>
      </c>
      <c r="AH72" s="278" t="s">
        <v>81</v>
      </c>
      <c r="AI72" s="278" t="s">
        <v>81</v>
      </c>
      <c r="AJ72" s="278" t="s">
        <v>81</v>
      </c>
      <c r="AK72" s="277" t="s">
        <v>81</v>
      </c>
    </row>
    <row r="73" spans="1:37" x14ac:dyDescent="0.3">
      <c r="A73" s="219">
        <v>625440</v>
      </c>
      <c r="B73" s="278" t="s">
        <v>281</v>
      </c>
      <c r="C73" s="278" t="s">
        <v>88</v>
      </c>
      <c r="D73" s="278" t="s">
        <v>79</v>
      </c>
      <c r="E73" s="278" t="s">
        <v>96</v>
      </c>
      <c r="F73" s="278" t="s">
        <v>766</v>
      </c>
      <c r="G73" s="278" t="s">
        <v>873</v>
      </c>
      <c r="H73" s="280" t="s">
        <v>1630</v>
      </c>
      <c r="I73" s="280" t="s">
        <v>2327</v>
      </c>
      <c r="J73" s="280" t="s">
        <v>1372</v>
      </c>
      <c r="K73" s="278" t="s">
        <v>72</v>
      </c>
      <c r="L73" s="294">
        <v>67.636899999999997</v>
      </c>
      <c r="M73" s="280" t="s">
        <v>1374</v>
      </c>
      <c r="N73" s="280" t="s">
        <v>2328</v>
      </c>
      <c r="O73" s="280" t="s">
        <v>2329</v>
      </c>
      <c r="P73" s="280" t="s">
        <v>2330</v>
      </c>
      <c r="Q73" s="278" t="s">
        <v>72</v>
      </c>
      <c r="R73" s="280" t="s">
        <v>1375</v>
      </c>
      <c r="S73" s="280" t="s">
        <v>1372</v>
      </c>
      <c r="T73" s="278" t="s">
        <v>106</v>
      </c>
      <c r="U73" s="278" t="s">
        <v>81</v>
      </c>
      <c r="V73" s="278" t="s">
        <v>81</v>
      </c>
      <c r="W73" s="278" t="s">
        <v>81</v>
      </c>
      <c r="X73" s="277" t="s">
        <v>81</v>
      </c>
      <c r="Y73" s="280" t="s">
        <v>1372</v>
      </c>
      <c r="Z73" s="278" t="s">
        <v>73</v>
      </c>
      <c r="AA73" s="278" t="s">
        <v>74</v>
      </c>
      <c r="AB73" s="278" t="s">
        <v>84</v>
      </c>
      <c r="AC73" s="278" t="s">
        <v>89</v>
      </c>
      <c r="AD73" s="278" t="s">
        <v>90</v>
      </c>
      <c r="AE73" s="278" t="s">
        <v>78</v>
      </c>
      <c r="AF73" s="278" t="s">
        <v>92</v>
      </c>
      <c r="AG73" s="278" t="s">
        <v>765</v>
      </c>
      <c r="AH73" s="278" t="s">
        <v>81</v>
      </c>
      <c r="AI73" s="278" t="s">
        <v>81</v>
      </c>
      <c r="AJ73" s="278" t="s">
        <v>81</v>
      </c>
      <c r="AK73" s="277" t="s">
        <v>81</v>
      </c>
    </row>
    <row r="74" spans="1:37" x14ac:dyDescent="0.3">
      <c r="A74" s="219">
        <v>625424</v>
      </c>
      <c r="B74" s="278" t="s">
        <v>282</v>
      </c>
      <c r="C74" s="278" t="s">
        <v>88</v>
      </c>
      <c r="D74" s="278" t="s">
        <v>79</v>
      </c>
      <c r="E74" s="278" t="s">
        <v>96</v>
      </c>
      <c r="F74" s="278" t="s">
        <v>108</v>
      </c>
      <c r="G74" s="278" t="s">
        <v>874</v>
      </c>
      <c r="H74" s="280" t="s">
        <v>1631</v>
      </c>
      <c r="I74" s="280" t="s">
        <v>2331</v>
      </c>
      <c r="J74" s="280" t="s">
        <v>1372</v>
      </c>
      <c r="K74" s="278" t="s">
        <v>72</v>
      </c>
      <c r="L74" s="294">
        <v>99.174300000000002</v>
      </c>
      <c r="M74" s="280" t="s">
        <v>1410</v>
      </c>
      <c r="N74" s="280" t="s">
        <v>2332</v>
      </c>
      <c r="O74" s="280" t="s">
        <v>2333</v>
      </c>
      <c r="P74" s="280" t="s">
        <v>2334</v>
      </c>
      <c r="Q74" s="278" t="s">
        <v>72</v>
      </c>
      <c r="R74" s="280" t="s">
        <v>1372</v>
      </c>
      <c r="S74" s="280" t="s">
        <v>1372</v>
      </c>
      <c r="T74" s="278" t="s">
        <v>106</v>
      </c>
      <c r="U74" s="278" t="s">
        <v>81</v>
      </c>
      <c r="V74" s="278" t="s">
        <v>81</v>
      </c>
      <c r="W74" s="278" t="s">
        <v>81</v>
      </c>
      <c r="X74" s="277" t="s">
        <v>81</v>
      </c>
      <c r="Y74" s="280" t="s">
        <v>1372</v>
      </c>
      <c r="Z74" s="278" t="s">
        <v>73</v>
      </c>
      <c r="AA74" s="278" t="s">
        <v>74</v>
      </c>
      <c r="AB74" s="278" t="s">
        <v>84</v>
      </c>
      <c r="AC74" s="278" t="s">
        <v>98</v>
      </c>
      <c r="AD74" s="278" t="s">
        <v>90</v>
      </c>
      <c r="AE74" s="278" t="s">
        <v>78</v>
      </c>
      <c r="AF74" s="278" t="s">
        <v>92</v>
      </c>
      <c r="AG74" s="278" t="s">
        <v>765</v>
      </c>
      <c r="AH74" s="278" t="s">
        <v>81</v>
      </c>
      <c r="AI74" s="278" t="s">
        <v>81</v>
      </c>
      <c r="AJ74" s="278" t="s">
        <v>81</v>
      </c>
      <c r="AK74" s="277" t="s">
        <v>81</v>
      </c>
    </row>
    <row r="75" spans="1:37" x14ac:dyDescent="0.3">
      <c r="A75" s="219">
        <v>793517</v>
      </c>
      <c r="B75" s="278" t="s">
        <v>1154</v>
      </c>
      <c r="C75" s="278" t="s">
        <v>83</v>
      </c>
      <c r="D75" s="278" t="s">
        <v>79</v>
      </c>
      <c r="E75" s="278" t="s">
        <v>96</v>
      </c>
      <c r="F75" s="278" t="s">
        <v>184</v>
      </c>
      <c r="G75" s="278" t="s">
        <v>1153</v>
      </c>
      <c r="H75" s="280" t="s">
        <v>1632</v>
      </c>
      <c r="I75" s="280" t="s">
        <v>2335</v>
      </c>
      <c r="J75" s="280" t="s">
        <v>1372</v>
      </c>
      <c r="K75" s="278" t="s">
        <v>72</v>
      </c>
      <c r="L75" s="294">
        <v>22.536200000000001</v>
      </c>
      <c r="M75" s="280" t="s">
        <v>1398</v>
      </c>
      <c r="N75" s="280" t="s">
        <v>2336</v>
      </c>
      <c r="O75" s="280" t="s">
        <v>2337</v>
      </c>
      <c r="P75" s="280" t="s">
        <v>2338</v>
      </c>
      <c r="Q75" s="278" t="s">
        <v>72</v>
      </c>
      <c r="R75" s="280" t="s">
        <v>1372</v>
      </c>
      <c r="S75" s="280" t="s">
        <v>1372</v>
      </c>
      <c r="T75" s="278" t="s">
        <v>320</v>
      </c>
      <c r="U75" s="278" t="s">
        <v>81</v>
      </c>
      <c r="V75" s="278" t="s">
        <v>81</v>
      </c>
      <c r="W75" s="278" t="s">
        <v>81</v>
      </c>
      <c r="X75" s="277" t="s">
        <v>81</v>
      </c>
      <c r="Y75" s="280" t="s">
        <v>1377</v>
      </c>
      <c r="Z75" s="278" t="s">
        <v>73</v>
      </c>
      <c r="AA75" s="278" t="s">
        <v>74</v>
      </c>
      <c r="AB75" s="278" t="s">
        <v>84</v>
      </c>
      <c r="AC75" s="278" t="s">
        <v>98</v>
      </c>
      <c r="AD75" s="278" t="s">
        <v>90</v>
      </c>
      <c r="AE75" s="278" t="s">
        <v>78</v>
      </c>
      <c r="AF75" s="278" t="s">
        <v>92</v>
      </c>
      <c r="AG75" s="278" t="s">
        <v>765</v>
      </c>
      <c r="AH75" s="278" t="s">
        <v>81</v>
      </c>
      <c r="AI75" s="278" t="s">
        <v>81</v>
      </c>
      <c r="AJ75" s="278" t="s">
        <v>81</v>
      </c>
      <c r="AK75" s="277" t="s">
        <v>81</v>
      </c>
    </row>
    <row r="76" spans="1:37" x14ac:dyDescent="0.3">
      <c r="A76" s="219">
        <v>625400</v>
      </c>
      <c r="B76" s="278" t="s">
        <v>283</v>
      </c>
      <c r="C76" s="278" t="s">
        <v>88</v>
      </c>
      <c r="D76" s="278" t="s">
        <v>79</v>
      </c>
      <c r="E76" s="278" t="s">
        <v>98</v>
      </c>
      <c r="F76" s="278" t="s">
        <v>108</v>
      </c>
      <c r="G76" s="278" t="s">
        <v>875</v>
      </c>
      <c r="H76" s="280" t="s">
        <v>1488</v>
      </c>
      <c r="I76" s="280" t="s">
        <v>2127</v>
      </c>
      <c r="J76" s="280" t="s">
        <v>1372</v>
      </c>
      <c r="K76" s="278" t="s">
        <v>72</v>
      </c>
      <c r="L76" s="294">
        <v>10.0701</v>
      </c>
      <c r="M76" s="280" t="s">
        <v>1410</v>
      </c>
      <c r="N76" s="280" t="s">
        <v>2128</v>
      </c>
      <c r="O76" s="280" t="s">
        <v>2129</v>
      </c>
      <c r="P76" s="280" t="s">
        <v>2130</v>
      </c>
      <c r="Q76" s="278" t="s">
        <v>72</v>
      </c>
      <c r="R76" s="280" t="s">
        <v>1375</v>
      </c>
      <c r="S76" s="280" t="s">
        <v>1372</v>
      </c>
      <c r="T76" s="278" t="s">
        <v>106</v>
      </c>
      <c r="U76" s="278" t="s">
        <v>81</v>
      </c>
      <c r="V76" s="278" t="s">
        <v>81</v>
      </c>
      <c r="W76" s="278" t="s">
        <v>81</v>
      </c>
      <c r="X76" s="277" t="s">
        <v>81</v>
      </c>
      <c r="Y76" s="280" t="s">
        <v>1372</v>
      </c>
      <c r="Z76" s="278" t="s">
        <v>73</v>
      </c>
      <c r="AA76" s="278" t="s">
        <v>74</v>
      </c>
      <c r="AB76" s="278" t="s">
        <v>84</v>
      </c>
      <c r="AC76" s="278" t="s">
        <v>93</v>
      </c>
      <c r="AD76" s="278" t="s">
        <v>128</v>
      </c>
      <c r="AE76" s="278" t="s">
        <v>78</v>
      </c>
      <c r="AF76" s="278" t="s">
        <v>129</v>
      </c>
      <c r="AG76" s="278" t="s">
        <v>771</v>
      </c>
      <c r="AH76" s="278" t="s">
        <v>82</v>
      </c>
      <c r="AI76" s="278" t="s">
        <v>81</v>
      </c>
      <c r="AJ76" s="278" t="s">
        <v>81</v>
      </c>
      <c r="AK76" s="277" t="s">
        <v>81</v>
      </c>
    </row>
    <row r="77" spans="1:37" x14ac:dyDescent="0.3">
      <c r="A77" s="219">
        <v>625401</v>
      </c>
      <c r="B77" s="278" t="s">
        <v>284</v>
      </c>
      <c r="C77" s="278" t="s">
        <v>88</v>
      </c>
      <c r="D77" s="278" t="s">
        <v>79</v>
      </c>
      <c r="E77" s="278" t="s">
        <v>98</v>
      </c>
      <c r="F77" s="278" t="s">
        <v>108</v>
      </c>
      <c r="G77" s="278" t="s">
        <v>876</v>
      </c>
      <c r="H77" s="280" t="s">
        <v>1633</v>
      </c>
      <c r="I77" s="280" t="s">
        <v>2339</v>
      </c>
      <c r="J77" s="280" t="s">
        <v>1372</v>
      </c>
      <c r="K77" s="278" t="s">
        <v>72</v>
      </c>
      <c r="L77" s="294">
        <v>9.2158999999999995</v>
      </c>
      <c r="M77" s="280" t="s">
        <v>1410</v>
      </c>
      <c r="N77" s="280" t="s">
        <v>2340</v>
      </c>
      <c r="O77" s="280" t="s">
        <v>2341</v>
      </c>
      <c r="P77" s="280" t="s">
        <v>2342</v>
      </c>
      <c r="Q77" s="278" t="s">
        <v>72</v>
      </c>
      <c r="R77" s="280" t="s">
        <v>1372</v>
      </c>
      <c r="S77" s="280" t="s">
        <v>1372</v>
      </c>
      <c r="T77" s="278" t="s">
        <v>92</v>
      </c>
      <c r="U77" s="278" t="s">
        <v>81</v>
      </c>
      <c r="V77" s="278" t="s">
        <v>81</v>
      </c>
      <c r="W77" s="278" t="s">
        <v>81</v>
      </c>
      <c r="X77" s="277" t="s">
        <v>81</v>
      </c>
      <c r="Y77" s="280" t="s">
        <v>1372</v>
      </c>
      <c r="Z77" s="278" t="s">
        <v>73</v>
      </c>
      <c r="AA77" s="278" t="s">
        <v>74</v>
      </c>
      <c r="AB77" s="278" t="s">
        <v>84</v>
      </c>
      <c r="AC77" s="278" t="s">
        <v>98</v>
      </c>
      <c r="AD77" s="278" t="s">
        <v>90</v>
      </c>
      <c r="AE77" s="278" t="s">
        <v>78</v>
      </c>
      <c r="AF77" s="278" t="s">
        <v>92</v>
      </c>
      <c r="AG77" s="278" t="s">
        <v>765</v>
      </c>
      <c r="AH77" s="278" t="s">
        <v>81</v>
      </c>
      <c r="AI77" s="278" t="s">
        <v>81</v>
      </c>
      <c r="AJ77" s="278" t="s">
        <v>81</v>
      </c>
      <c r="AK77" s="277" t="s">
        <v>81</v>
      </c>
    </row>
    <row r="78" spans="1:37" x14ac:dyDescent="0.3">
      <c r="A78" s="219">
        <v>625402</v>
      </c>
      <c r="B78" s="278" t="s">
        <v>285</v>
      </c>
      <c r="C78" s="278" t="s">
        <v>88</v>
      </c>
      <c r="D78" s="278" t="s">
        <v>79</v>
      </c>
      <c r="E78" s="278" t="s">
        <v>98</v>
      </c>
      <c r="F78" s="278" t="s">
        <v>108</v>
      </c>
      <c r="G78" s="278" t="s">
        <v>877</v>
      </c>
      <c r="H78" s="280" t="s">
        <v>1488</v>
      </c>
      <c r="I78" s="280" t="s">
        <v>2127</v>
      </c>
      <c r="J78" s="280" t="s">
        <v>1372</v>
      </c>
      <c r="K78" s="278" t="s">
        <v>72</v>
      </c>
      <c r="L78" s="294">
        <v>10.0701</v>
      </c>
      <c r="M78" s="280" t="s">
        <v>1410</v>
      </c>
      <c r="N78" s="280" t="s">
        <v>2128</v>
      </c>
      <c r="O78" s="280" t="s">
        <v>2129</v>
      </c>
      <c r="P78" s="280" t="s">
        <v>2130</v>
      </c>
      <c r="Q78" s="278" t="s">
        <v>72</v>
      </c>
      <c r="R78" s="280" t="s">
        <v>1372</v>
      </c>
      <c r="S78" s="280" t="s">
        <v>1372</v>
      </c>
      <c r="T78" s="278" t="s">
        <v>106</v>
      </c>
      <c r="U78" s="278" t="s">
        <v>81</v>
      </c>
      <c r="V78" s="278" t="s">
        <v>81</v>
      </c>
      <c r="W78" s="278" t="s">
        <v>81</v>
      </c>
      <c r="X78" s="277" t="s">
        <v>81</v>
      </c>
      <c r="Y78" s="280" t="s">
        <v>1412</v>
      </c>
      <c r="Z78" s="278" t="s">
        <v>73</v>
      </c>
      <c r="AA78" s="278" t="s">
        <v>74</v>
      </c>
      <c r="AB78" s="278" t="s">
        <v>131</v>
      </c>
      <c r="AC78" s="278" t="s">
        <v>132</v>
      </c>
      <c r="AD78" s="278" t="s">
        <v>133</v>
      </c>
      <c r="AE78" s="278" t="s">
        <v>78</v>
      </c>
      <c r="AF78" s="278" t="s">
        <v>134</v>
      </c>
      <c r="AG78" s="278" t="s">
        <v>763</v>
      </c>
      <c r="AH78" s="278" t="s">
        <v>81</v>
      </c>
      <c r="AI78" s="278" t="s">
        <v>81</v>
      </c>
      <c r="AJ78" s="278" t="s">
        <v>81</v>
      </c>
      <c r="AK78" s="277" t="s">
        <v>81</v>
      </c>
    </row>
    <row r="79" spans="1:37" x14ac:dyDescent="0.3">
      <c r="A79" s="219">
        <v>625407</v>
      </c>
      <c r="B79" s="278" t="s">
        <v>286</v>
      </c>
      <c r="C79" s="278" t="s">
        <v>83</v>
      </c>
      <c r="D79" s="278" t="s">
        <v>79</v>
      </c>
      <c r="E79" s="278" t="s">
        <v>96</v>
      </c>
      <c r="F79" s="278" t="s">
        <v>108</v>
      </c>
      <c r="G79" s="278" t="s">
        <v>878</v>
      </c>
      <c r="H79" s="280" t="s">
        <v>1491</v>
      </c>
      <c r="I79" s="280" t="s">
        <v>1502</v>
      </c>
      <c r="J79" s="280" t="s">
        <v>1372</v>
      </c>
      <c r="K79" s="278" t="s">
        <v>72</v>
      </c>
      <c r="L79" s="294">
        <v>34.715800000000002</v>
      </c>
      <c r="M79" s="280" t="s">
        <v>1410</v>
      </c>
      <c r="N79" s="280" t="s">
        <v>2343</v>
      </c>
      <c r="O79" s="280" t="s">
        <v>2344</v>
      </c>
      <c r="P79" s="280" t="s">
        <v>2345</v>
      </c>
      <c r="Q79" s="278" t="s">
        <v>72</v>
      </c>
      <c r="R79" s="280" t="s">
        <v>1372</v>
      </c>
      <c r="S79" s="280" t="s">
        <v>1372</v>
      </c>
      <c r="T79" s="278" t="s">
        <v>106</v>
      </c>
      <c r="U79" s="278" t="s">
        <v>81</v>
      </c>
      <c r="V79" s="278" t="s">
        <v>81</v>
      </c>
      <c r="W79" s="278" t="s">
        <v>81</v>
      </c>
      <c r="X79" s="277" t="s">
        <v>81</v>
      </c>
      <c r="Y79" s="280" t="s">
        <v>1372</v>
      </c>
      <c r="Z79" s="278" t="s">
        <v>73</v>
      </c>
      <c r="AA79" s="278" t="s">
        <v>74</v>
      </c>
      <c r="AB79" s="278" t="s">
        <v>131</v>
      </c>
      <c r="AC79" s="278" t="s">
        <v>132</v>
      </c>
      <c r="AD79" s="278" t="s">
        <v>133</v>
      </c>
      <c r="AE79" s="278" t="s">
        <v>135</v>
      </c>
      <c r="AF79" s="278" t="s">
        <v>80</v>
      </c>
      <c r="AG79" s="278" t="s">
        <v>763</v>
      </c>
      <c r="AH79" s="278" t="s">
        <v>82</v>
      </c>
      <c r="AI79" s="278" t="s">
        <v>81</v>
      </c>
      <c r="AJ79" s="278" t="s">
        <v>81</v>
      </c>
      <c r="AK79" s="277" t="s">
        <v>81</v>
      </c>
    </row>
    <row r="80" spans="1:37" x14ac:dyDescent="0.3">
      <c r="A80" s="219">
        <v>739694</v>
      </c>
      <c r="B80" s="278" t="s">
        <v>289</v>
      </c>
      <c r="C80" s="278" t="s">
        <v>88</v>
      </c>
      <c r="D80" s="278" t="s">
        <v>79</v>
      </c>
      <c r="E80" s="278" t="s">
        <v>96</v>
      </c>
      <c r="F80" s="278" t="s">
        <v>126</v>
      </c>
      <c r="G80" s="278" t="s">
        <v>879</v>
      </c>
      <c r="H80" s="280" t="s">
        <v>1635</v>
      </c>
      <c r="I80" s="280" t="s">
        <v>1428</v>
      </c>
      <c r="J80" s="280" t="s">
        <v>1372</v>
      </c>
      <c r="K80" s="278" t="s">
        <v>72</v>
      </c>
      <c r="L80" s="294">
        <v>13.289</v>
      </c>
      <c r="M80" s="280" t="s">
        <v>1454</v>
      </c>
      <c r="N80" s="280" t="s">
        <v>2346</v>
      </c>
      <c r="O80" s="280" t="s">
        <v>2347</v>
      </c>
      <c r="P80" s="280" t="s">
        <v>2348</v>
      </c>
      <c r="Q80" s="278" t="s">
        <v>72</v>
      </c>
      <c r="R80" s="280" t="s">
        <v>1377</v>
      </c>
      <c r="S80" s="280" t="s">
        <v>1377</v>
      </c>
      <c r="T80" s="278" t="s">
        <v>92</v>
      </c>
      <c r="U80" s="278" t="s">
        <v>81</v>
      </c>
      <c r="V80" s="278" t="s">
        <v>81</v>
      </c>
      <c r="W80" s="278" t="s">
        <v>81</v>
      </c>
      <c r="X80" s="277" t="s">
        <v>81</v>
      </c>
      <c r="Y80" s="280" t="s">
        <v>1416</v>
      </c>
      <c r="Z80" s="278" t="s">
        <v>73</v>
      </c>
      <c r="AA80" s="278" t="s">
        <v>74</v>
      </c>
      <c r="AB80" s="278" t="s">
        <v>131</v>
      </c>
      <c r="AC80" s="278" t="s">
        <v>132</v>
      </c>
      <c r="AD80" s="278" t="s">
        <v>133</v>
      </c>
      <c r="AE80" s="278" t="s">
        <v>78</v>
      </c>
      <c r="AF80" s="278" t="s">
        <v>80</v>
      </c>
      <c r="AG80" s="278" t="s">
        <v>763</v>
      </c>
      <c r="AH80" s="278" t="s">
        <v>81</v>
      </c>
      <c r="AI80" s="278" t="s">
        <v>81</v>
      </c>
      <c r="AJ80" s="278" t="s">
        <v>81</v>
      </c>
      <c r="AK80" s="277" t="s">
        <v>81</v>
      </c>
    </row>
    <row r="81" spans="1:37" x14ac:dyDescent="0.3">
      <c r="A81" s="219">
        <v>739693</v>
      </c>
      <c r="B81" s="278" t="s">
        <v>290</v>
      </c>
      <c r="C81" s="278" t="s">
        <v>88</v>
      </c>
      <c r="D81" s="278" t="s">
        <v>79</v>
      </c>
      <c r="E81" s="278" t="s">
        <v>96</v>
      </c>
      <c r="F81" s="278" t="s">
        <v>126</v>
      </c>
      <c r="G81" s="278" t="s">
        <v>880</v>
      </c>
      <c r="H81" s="280" t="s">
        <v>1635</v>
      </c>
      <c r="I81" s="280" t="s">
        <v>1428</v>
      </c>
      <c r="J81" s="280" t="s">
        <v>1372</v>
      </c>
      <c r="K81" s="278" t="s">
        <v>72</v>
      </c>
      <c r="L81" s="294">
        <v>13.289</v>
      </c>
      <c r="M81" s="280" t="s">
        <v>1454</v>
      </c>
      <c r="N81" s="280" t="s">
        <v>2346</v>
      </c>
      <c r="O81" s="280" t="s">
        <v>2347</v>
      </c>
      <c r="P81" s="280" t="s">
        <v>2348</v>
      </c>
      <c r="Q81" s="278" t="s">
        <v>72</v>
      </c>
      <c r="R81" s="280" t="s">
        <v>1377</v>
      </c>
      <c r="S81" s="280" t="s">
        <v>1377</v>
      </c>
      <c r="T81" s="278" t="s">
        <v>92</v>
      </c>
      <c r="U81" s="278" t="s">
        <v>81</v>
      </c>
      <c r="V81" s="278" t="s">
        <v>81</v>
      </c>
      <c r="W81" s="278" t="s">
        <v>81</v>
      </c>
      <c r="X81" s="277" t="s">
        <v>81</v>
      </c>
      <c r="Y81" s="280" t="s">
        <v>1375</v>
      </c>
      <c r="Z81" s="278" t="s">
        <v>73</v>
      </c>
      <c r="AA81" s="278" t="s">
        <v>74</v>
      </c>
      <c r="AB81" s="278" t="s">
        <v>84</v>
      </c>
      <c r="AC81" s="278" t="s">
        <v>98</v>
      </c>
      <c r="AD81" s="278" t="s">
        <v>90</v>
      </c>
      <c r="AE81" s="278" t="s">
        <v>99</v>
      </c>
      <c r="AF81" s="278" t="s">
        <v>92</v>
      </c>
      <c r="AG81" s="278" t="s">
        <v>765</v>
      </c>
      <c r="AH81" s="278" t="s">
        <v>82</v>
      </c>
      <c r="AI81" s="278" t="s">
        <v>81</v>
      </c>
      <c r="AJ81" s="278" t="s">
        <v>81</v>
      </c>
      <c r="AK81" s="277" t="s">
        <v>81</v>
      </c>
    </row>
    <row r="82" spans="1:37" x14ac:dyDescent="0.3">
      <c r="A82" s="219">
        <v>626523</v>
      </c>
      <c r="B82" s="278" t="s">
        <v>1155</v>
      </c>
      <c r="C82" s="278" t="s">
        <v>88</v>
      </c>
      <c r="D82" s="278" t="s">
        <v>79</v>
      </c>
      <c r="E82" s="278" t="s">
        <v>98</v>
      </c>
      <c r="F82" s="278" t="s">
        <v>184</v>
      </c>
      <c r="G82" s="278" t="s">
        <v>881</v>
      </c>
      <c r="H82" s="280" t="s">
        <v>1638</v>
      </c>
      <c r="I82" s="280" t="s">
        <v>2349</v>
      </c>
      <c r="J82" s="280" t="s">
        <v>1372</v>
      </c>
      <c r="K82" s="278" t="s">
        <v>72</v>
      </c>
      <c r="L82" s="294">
        <v>15.828799999999999</v>
      </c>
      <c r="M82" s="280" t="s">
        <v>1398</v>
      </c>
      <c r="N82" s="280" t="s">
        <v>2350</v>
      </c>
      <c r="O82" s="280" t="s">
        <v>1561</v>
      </c>
      <c r="P82" s="280" t="s">
        <v>2351</v>
      </c>
      <c r="Q82" s="278" t="s">
        <v>72</v>
      </c>
      <c r="R82" s="280" t="s">
        <v>1372</v>
      </c>
      <c r="S82" s="280" t="s">
        <v>1372</v>
      </c>
      <c r="T82" s="278" t="s">
        <v>92</v>
      </c>
      <c r="U82" s="278" t="s">
        <v>82</v>
      </c>
      <c r="V82" s="278" t="s">
        <v>81</v>
      </c>
      <c r="W82" s="278" t="s">
        <v>82</v>
      </c>
      <c r="X82" s="277" t="s">
        <v>82</v>
      </c>
      <c r="Y82" s="280" t="s">
        <v>1372</v>
      </c>
      <c r="Z82" s="278" t="s">
        <v>73</v>
      </c>
      <c r="AA82" s="278" t="s">
        <v>74</v>
      </c>
      <c r="AB82" s="278" t="s">
        <v>84</v>
      </c>
      <c r="AC82" s="278" t="s">
        <v>96</v>
      </c>
      <c r="AD82" s="278" t="s">
        <v>90</v>
      </c>
      <c r="AE82" s="278" t="s">
        <v>99</v>
      </c>
      <c r="AF82" s="278" t="s">
        <v>92</v>
      </c>
      <c r="AG82" s="278" t="s">
        <v>765</v>
      </c>
      <c r="AH82" s="278" t="s">
        <v>82</v>
      </c>
      <c r="AI82" s="278" t="s">
        <v>82</v>
      </c>
      <c r="AJ82" s="278" t="s">
        <v>81</v>
      </c>
      <c r="AK82" s="277" t="s">
        <v>81</v>
      </c>
    </row>
    <row r="83" spans="1:37" x14ac:dyDescent="0.3">
      <c r="A83" s="219">
        <v>769016</v>
      </c>
      <c r="B83" s="278" t="s">
        <v>1157</v>
      </c>
      <c r="C83" s="278" t="s">
        <v>88</v>
      </c>
      <c r="D83" s="278" t="s">
        <v>79</v>
      </c>
      <c r="E83" s="278" t="s">
        <v>96</v>
      </c>
      <c r="F83" s="278" t="s">
        <v>126</v>
      </c>
      <c r="G83" s="278" t="s">
        <v>1156</v>
      </c>
      <c r="H83" s="280" t="s">
        <v>1639</v>
      </c>
      <c r="I83" s="280" t="s">
        <v>2352</v>
      </c>
      <c r="J83" s="280" t="s">
        <v>1372</v>
      </c>
      <c r="K83" s="278" t="s">
        <v>72</v>
      </c>
      <c r="L83" s="294">
        <v>18.892299999999999</v>
      </c>
      <c r="M83" s="280" t="s">
        <v>1454</v>
      </c>
      <c r="N83" s="280" t="s">
        <v>2353</v>
      </c>
      <c r="O83" s="280" t="s">
        <v>1923</v>
      </c>
      <c r="P83" s="280" t="s">
        <v>2354</v>
      </c>
      <c r="Q83" s="278" t="s">
        <v>72</v>
      </c>
      <c r="R83" s="280" t="s">
        <v>1375</v>
      </c>
      <c r="S83" s="280" t="s">
        <v>1372</v>
      </c>
      <c r="T83" s="278" t="s">
        <v>92</v>
      </c>
      <c r="U83" s="278" t="s">
        <v>81</v>
      </c>
      <c r="V83" s="278" t="s">
        <v>81</v>
      </c>
      <c r="W83" s="278" t="s">
        <v>81</v>
      </c>
      <c r="X83" s="277" t="s">
        <v>81</v>
      </c>
      <c r="Y83" s="280" t="s">
        <v>1375</v>
      </c>
      <c r="Z83" s="278" t="s">
        <v>73</v>
      </c>
      <c r="AA83" s="278" t="s">
        <v>74</v>
      </c>
      <c r="AB83" s="278" t="s">
        <v>84</v>
      </c>
      <c r="AC83" s="278" t="s">
        <v>98</v>
      </c>
      <c r="AD83" s="278" t="s">
        <v>90</v>
      </c>
      <c r="AE83" s="278" t="s">
        <v>99</v>
      </c>
      <c r="AF83" s="278" t="s">
        <v>92</v>
      </c>
      <c r="AG83" s="278" t="s">
        <v>765</v>
      </c>
      <c r="AH83" s="278" t="s">
        <v>82</v>
      </c>
      <c r="AI83" s="278" t="s">
        <v>81</v>
      </c>
      <c r="AJ83" s="278" t="s">
        <v>81</v>
      </c>
      <c r="AK83" s="277" t="s">
        <v>81</v>
      </c>
    </row>
    <row r="84" spans="1:37" x14ac:dyDescent="0.3">
      <c r="A84" s="219">
        <v>728976</v>
      </c>
      <c r="B84" s="278" t="s">
        <v>2355</v>
      </c>
      <c r="C84" s="278" t="s">
        <v>88</v>
      </c>
      <c r="D84" s="278" t="s">
        <v>79</v>
      </c>
      <c r="E84" s="278" t="s">
        <v>111</v>
      </c>
      <c r="F84" s="278" t="s">
        <v>766</v>
      </c>
      <c r="G84" s="278" t="s">
        <v>2356</v>
      </c>
      <c r="H84" s="280" t="s">
        <v>2357</v>
      </c>
      <c r="I84" s="280" t="s">
        <v>2358</v>
      </c>
      <c r="J84" s="280" t="s">
        <v>1372</v>
      </c>
      <c r="K84" s="278" t="s">
        <v>72</v>
      </c>
      <c r="L84" s="294">
        <v>13.8644</v>
      </c>
      <c r="M84" s="280" t="s">
        <v>1374</v>
      </c>
      <c r="N84" s="280" t="s">
        <v>2359</v>
      </c>
      <c r="O84" s="280" t="s">
        <v>2360</v>
      </c>
      <c r="P84" s="280" t="s">
        <v>2361</v>
      </c>
      <c r="Q84" s="278" t="s">
        <v>72</v>
      </c>
      <c r="R84" s="280" t="s">
        <v>1375</v>
      </c>
      <c r="S84" s="280" t="s">
        <v>1372</v>
      </c>
      <c r="T84" s="278" t="s">
        <v>92</v>
      </c>
      <c r="U84" s="278" t="s">
        <v>81</v>
      </c>
      <c r="V84" s="278" t="s">
        <v>81</v>
      </c>
      <c r="W84" s="278" t="s">
        <v>81</v>
      </c>
      <c r="X84" s="277" t="s">
        <v>81</v>
      </c>
      <c r="Y84" s="280" t="s">
        <v>1372</v>
      </c>
      <c r="Z84" s="278" t="s">
        <v>73</v>
      </c>
      <c r="AA84" s="278" t="s">
        <v>74</v>
      </c>
      <c r="AB84" s="278" t="s">
        <v>84</v>
      </c>
      <c r="AC84" s="278" t="s">
        <v>137</v>
      </c>
      <c r="AD84" s="278" t="s">
        <v>86</v>
      </c>
      <c r="AE84" s="278" t="s">
        <v>78</v>
      </c>
      <c r="AF84" s="278" t="s">
        <v>87</v>
      </c>
      <c r="AG84" s="278" t="s">
        <v>804</v>
      </c>
      <c r="AH84" s="278" t="s">
        <v>81</v>
      </c>
      <c r="AI84" s="278" t="s">
        <v>81</v>
      </c>
      <c r="AJ84" s="278" t="s">
        <v>81</v>
      </c>
      <c r="AK84" s="277" t="s">
        <v>81</v>
      </c>
    </row>
    <row r="85" spans="1:37" x14ac:dyDescent="0.3">
      <c r="A85" s="219">
        <v>486533</v>
      </c>
      <c r="B85" s="278" t="s">
        <v>1159</v>
      </c>
      <c r="C85" s="278" t="s">
        <v>88</v>
      </c>
      <c r="D85" s="278" t="s">
        <v>79</v>
      </c>
      <c r="E85" s="278" t="s">
        <v>111</v>
      </c>
      <c r="F85" s="278" t="s">
        <v>100</v>
      </c>
      <c r="G85" s="278" t="s">
        <v>1158</v>
      </c>
      <c r="H85" s="280" t="s">
        <v>1640</v>
      </c>
      <c r="I85" s="280" t="s">
        <v>2362</v>
      </c>
      <c r="J85" s="280" t="s">
        <v>1372</v>
      </c>
      <c r="K85" s="278" t="s">
        <v>72</v>
      </c>
      <c r="L85" s="294">
        <v>2.9180999999999999</v>
      </c>
      <c r="M85" s="280" t="s">
        <v>1389</v>
      </c>
      <c r="N85" s="280" t="s">
        <v>2363</v>
      </c>
      <c r="O85" s="280" t="s">
        <v>2364</v>
      </c>
      <c r="P85" s="280" t="s">
        <v>2365</v>
      </c>
      <c r="Q85" s="278" t="s">
        <v>72</v>
      </c>
      <c r="R85" s="280" t="s">
        <v>1375</v>
      </c>
      <c r="S85" s="280" t="s">
        <v>1372</v>
      </c>
      <c r="T85" s="278" t="s">
        <v>92</v>
      </c>
      <c r="U85" s="278" t="s">
        <v>81</v>
      </c>
      <c r="V85" s="278" t="s">
        <v>81</v>
      </c>
      <c r="W85" s="278" t="s">
        <v>81</v>
      </c>
      <c r="X85" s="277" t="s">
        <v>81</v>
      </c>
      <c r="Y85" s="280" t="s">
        <v>1372</v>
      </c>
      <c r="Z85" s="278" t="s">
        <v>73</v>
      </c>
      <c r="AA85" s="278" t="s">
        <v>74</v>
      </c>
      <c r="AB85" s="278" t="s">
        <v>84</v>
      </c>
      <c r="AC85" s="278" t="s">
        <v>85</v>
      </c>
      <c r="AD85" s="278" t="s">
        <v>86</v>
      </c>
      <c r="AE85" s="278" t="s">
        <v>78</v>
      </c>
      <c r="AF85" s="278" t="s">
        <v>87</v>
      </c>
      <c r="AG85" s="278" t="s">
        <v>765</v>
      </c>
      <c r="AH85" s="278" t="s">
        <v>81</v>
      </c>
      <c r="AI85" s="278" t="s">
        <v>81</v>
      </c>
      <c r="AJ85" s="278" t="s">
        <v>81</v>
      </c>
      <c r="AK85" s="277" t="s">
        <v>81</v>
      </c>
    </row>
    <row r="86" spans="1:37" x14ac:dyDescent="0.3">
      <c r="A86" s="219">
        <v>486528</v>
      </c>
      <c r="B86" s="278" t="s">
        <v>1160</v>
      </c>
      <c r="C86" s="278" t="s">
        <v>88</v>
      </c>
      <c r="D86" s="278" t="s">
        <v>79</v>
      </c>
      <c r="E86" s="278" t="s">
        <v>111</v>
      </c>
      <c r="F86" s="278" t="s">
        <v>100</v>
      </c>
      <c r="G86" s="278" t="s">
        <v>882</v>
      </c>
      <c r="H86" s="280" t="s">
        <v>1640</v>
      </c>
      <c r="I86" s="280" t="s">
        <v>2362</v>
      </c>
      <c r="J86" s="280" t="s">
        <v>1372</v>
      </c>
      <c r="K86" s="278" t="s">
        <v>72</v>
      </c>
      <c r="L86" s="294">
        <v>2.9180999999999999</v>
      </c>
      <c r="M86" s="280" t="s">
        <v>1389</v>
      </c>
      <c r="N86" s="280" t="s">
        <v>2366</v>
      </c>
      <c r="O86" s="280" t="s">
        <v>2367</v>
      </c>
      <c r="P86" s="280" t="s">
        <v>2365</v>
      </c>
      <c r="Q86" s="278" t="s">
        <v>72</v>
      </c>
      <c r="R86" s="280" t="s">
        <v>1377</v>
      </c>
      <c r="S86" s="280" t="s">
        <v>1372</v>
      </c>
      <c r="T86" s="278" t="s">
        <v>92</v>
      </c>
      <c r="U86" s="278" t="s">
        <v>82</v>
      </c>
      <c r="V86" s="278" t="s">
        <v>81</v>
      </c>
      <c r="W86" s="278" t="s">
        <v>81</v>
      </c>
      <c r="X86" s="277" t="s">
        <v>81</v>
      </c>
      <c r="Y86" s="280" t="s">
        <v>1416</v>
      </c>
      <c r="Z86" s="278" t="s">
        <v>73</v>
      </c>
      <c r="AA86" s="278" t="s">
        <v>74</v>
      </c>
      <c r="AB86" s="278" t="s">
        <v>84</v>
      </c>
      <c r="AC86" s="278" t="s">
        <v>93</v>
      </c>
      <c r="AD86" s="278" t="s">
        <v>128</v>
      </c>
      <c r="AE86" s="278" t="s">
        <v>78</v>
      </c>
      <c r="AF86" s="278" t="s">
        <v>129</v>
      </c>
      <c r="AG86" s="278" t="s">
        <v>771</v>
      </c>
      <c r="AH86" s="278" t="s">
        <v>81</v>
      </c>
      <c r="AI86" s="278" t="s">
        <v>81</v>
      </c>
      <c r="AJ86" s="278" t="s">
        <v>81</v>
      </c>
      <c r="AK86" s="277" t="s">
        <v>81</v>
      </c>
    </row>
    <row r="87" spans="1:37" x14ac:dyDescent="0.3">
      <c r="A87" s="219">
        <v>486493</v>
      </c>
      <c r="B87" s="278" t="s">
        <v>291</v>
      </c>
      <c r="C87" s="278" t="s">
        <v>88</v>
      </c>
      <c r="D87" s="278" t="s">
        <v>79</v>
      </c>
      <c r="E87" s="278" t="s">
        <v>111</v>
      </c>
      <c r="F87" s="278" t="s">
        <v>100</v>
      </c>
      <c r="G87" s="278" t="s">
        <v>883</v>
      </c>
      <c r="H87" s="280" t="s">
        <v>1445</v>
      </c>
      <c r="I87" s="280" t="s">
        <v>2164</v>
      </c>
      <c r="J87" s="280" t="s">
        <v>1372</v>
      </c>
      <c r="K87" s="278" t="s">
        <v>72</v>
      </c>
      <c r="L87" s="294">
        <v>5.3018999999999998</v>
      </c>
      <c r="M87" s="280" t="s">
        <v>1389</v>
      </c>
      <c r="N87" s="280" t="s">
        <v>2368</v>
      </c>
      <c r="O87" s="280" t="s">
        <v>2369</v>
      </c>
      <c r="P87" s="280" t="s">
        <v>2370</v>
      </c>
      <c r="Q87" s="278" t="s">
        <v>72</v>
      </c>
      <c r="R87" s="280" t="s">
        <v>1377</v>
      </c>
      <c r="S87" s="280" t="s">
        <v>1377</v>
      </c>
      <c r="T87" s="278" t="s">
        <v>92</v>
      </c>
      <c r="U87" s="278" t="s">
        <v>82</v>
      </c>
      <c r="V87" s="278" t="s">
        <v>81</v>
      </c>
      <c r="W87" s="278" t="s">
        <v>81</v>
      </c>
      <c r="X87" s="277" t="s">
        <v>81</v>
      </c>
      <c r="Y87" s="280" t="s">
        <v>1377</v>
      </c>
      <c r="Z87" s="278" t="s">
        <v>73</v>
      </c>
      <c r="AA87" s="278" t="s">
        <v>74</v>
      </c>
      <c r="AB87" s="278" t="s">
        <v>84</v>
      </c>
      <c r="AC87" s="278" t="s">
        <v>111</v>
      </c>
      <c r="AD87" s="278" t="s">
        <v>90</v>
      </c>
      <c r="AE87" s="278" t="s">
        <v>78</v>
      </c>
      <c r="AF87" s="278" t="s">
        <v>146</v>
      </c>
      <c r="AG87" s="278" t="s">
        <v>765</v>
      </c>
      <c r="AH87" s="278" t="s">
        <v>81</v>
      </c>
      <c r="AI87" s="278" t="s">
        <v>81</v>
      </c>
      <c r="AJ87" s="278" t="s">
        <v>81</v>
      </c>
      <c r="AK87" s="277" t="s">
        <v>81</v>
      </c>
    </row>
    <row r="88" spans="1:37" x14ac:dyDescent="0.3">
      <c r="A88" s="219">
        <v>776011</v>
      </c>
      <c r="B88" s="278" t="s">
        <v>1161</v>
      </c>
      <c r="C88" s="278" t="s">
        <v>88</v>
      </c>
      <c r="D88" s="278" t="s">
        <v>79</v>
      </c>
      <c r="E88" s="278" t="s">
        <v>96</v>
      </c>
      <c r="F88" s="278" t="s">
        <v>184</v>
      </c>
      <c r="G88" s="278" t="s">
        <v>886</v>
      </c>
      <c r="H88" s="280" t="s">
        <v>1637</v>
      </c>
      <c r="I88" s="280" t="s">
        <v>1615</v>
      </c>
      <c r="J88" s="280" t="s">
        <v>1372</v>
      </c>
      <c r="K88" s="278" t="s">
        <v>72</v>
      </c>
      <c r="L88" s="294">
        <v>19.3992</v>
      </c>
      <c r="M88" s="280" t="s">
        <v>1398</v>
      </c>
      <c r="N88" s="280" t="s">
        <v>2371</v>
      </c>
      <c r="O88" s="280" t="s">
        <v>2372</v>
      </c>
      <c r="P88" s="280" t="s">
        <v>2373</v>
      </c>
      <c r="Q88" s="278" t="s">
        <v>72</v>
      </c>
      <c r="R88" s="280" t="s">
        <v>1377</v>
      </c>
      <c r="S88" s="280" t="s">
        <v>1372</v>
      </c>
      <c r="T88" s="278" t="s">
        <v>106</v>
      </c>
      <c r="U88" s="278" t="s">
        <v>82</v>
      </c>
      <c r="V88" s="278" t="s">
        <v>81</v>
      </c>
      <c r="W88" s="278" t="s">
        <v>82</v>
      </c>
      <c r="X88" s="277" t="s">
        <v>82</v>
      </c>
      <c r="Y88" s="280" t="s">
        <v>1372</v>
      </c>
      <c r="Z88" s="278" t="s">
        <v>73</v>
      </c>
      <c r="AA88" s="278" t="s">
        <v>74</v>
      </c>
      <c r="AB88" s="278" t="s">
        <v>84</v>
      </c>
      <c r="AC88" s="278" t="s">
        <v>98</v>
      </c>
      <c r="AD88" s="278" t="s">
        <v>90</v>
      </c>
      <c r="AE88" s="278" t="s">
        <v>78</v>
      </c>
      <c r="AF88" s="278" t="s">
        <v>106</v>
      </c>
      <c r="AG88" s="278" t="s">
        <v>765</v>
      </c>
      <c r="AH88" s="278" t="s">
        <v>81</v>
      </c>
      <c r="AI88" s="278" t="s">
        <v>81</v>
      </c>
      <c r="AJ88" s="278" t="s">
        <v>81</v>
      </c>
      <c r="AK88" s="277" t="s">
        <v>81</v>
      </c>
    </row>
    <row r="89" spans="1:37" x14ac:dyDescent="0.3">
      <c r="A89" s="219">
        <v>774107</v>
      </c>
      <c r="B89" s="278" t="s">
        <v>1162</v>
      </c>
      <c r="C89" s="278" t="s">
        <v>88</v>
      </c>
      <c r="D89" s="278" t="s">
        <v>79</v>
      </c>
      <c r="E89" s="278" t="s">
        <v>96</v>
      </c>
      <c r="F89" s="278" t="s">
        <v>184</v>
      </c>
      <c r="G89" s="278" t="s">
        <v>884</v>
      </c>
      <c r="H89" s="280" t="s">
        <v>1641</v>
      </c>
      <c r="I89" s="280" t="s">
        <v>2374</v>
      </c>
      <c r="J89" s="280" t="s">
        <v>1372</v>
      </c>
      <c r="K89" s="278" t="s">
        <v>72</v>
      </c>
      <c r="L89" s="294">
        <v>8.9871999999999996</v>
      </c>
      <c r="M89" s="280" t="s">
        <v>1398</v>
      </c>
      <c r="N89" s="280" t="s">
        <v>2375</v>
      </c>
      <c r="O89" s="280" t="s">
        <v>2376</v>
      </c>
      <c r="P89" s="280" t="s">
        <v>2377</v>
      </c>
      <c r="Q89" s="278" t="s">
        <v>72</v>
      </c>
      <c r="R89" s="280" t="s">
        <v>1375</v>
      </c>
      <c r="S89" s="280" t="s">
        <v>1372</v>
      </c>
      <c r="T89" s="278" t="s">
        <v>106</v>
      </c>
      <c r="U89" s="278" t="s">
        <v>82</v>
      </c>
      <c r="V89" s="278" t="s">
        <v>81</v>
      </c>
      <c r="W89" s="278" t="s">
        <v>82</v>
      </c>
      <c r="X89" s="277" t="s">
        <v>82</v>
      </c>
      <c r="Y89" s="280" t="s">
        <v>1372</v>
      </c>
      <c r="Z89" s="278" t="s">
        <v>73</v>
      </c>
      <c r="AA89" s="278" t="s">
        <v>74</v>
      </c>
      <c r="AB89" s="278" t="s">
        <v>84</v>
      </c>
      <c r="AC89" s="278" t="s">
        <v>98</v>
      </c>
      <c r="AD89" s="278" t="s">
        <v>90</v>
      </c>
      <c r="AE89" s="278" t="s">
        <v>78</v>
      </c>
      <c r="AF89" s="278" t="s">
        <v>106</v>
      </c>
      <c r="AG89" s="278" t="s">
        <v>765</v>
      </c>
      <c r="AH89" s="278" t="s">
        <v>81</v>
      </c>
      <c r="AI89" s="278" t="s">
        <v>81</v>
      </c>
      <c r="AJ89" s="278" t="s">
        <v>81</v>
      </c>
      <c r="AK89" s="277" t="s">
        <v>81</v>
      </c>
    </row>
    <row r="90" spans="1:37" x14ac:dyDescent="0.3">
      <c r="A90" s="219">
        <v>633292</v>
      </c>
      <c r="B90" s="278" t="s">
        <v>2378</v>
      </c>
      <c r="C90" s="278" t="s">
        <v>88</v>
      </c>
      <c r="D90" s="278" t="s">
        <v>79</v>
      </c>
      <c r="E90" s="278" t="s">
        <v>98</v>
      </c>
      <c r="F90" s="278" t="s">
        <v>2263</v>
      </c>
      <c r="G90" s="278" t="s">
        <v>2379</v>
      </c>
      <c r="H90" s="280" t="s">
        <v>2380</v>
      </c>
      <c r="I90" s="280" t="s">
        <v>2381</v>
      </c>
      <c r="J90" s="280" t="s">
        <v>1372</v>
      </c>
      <c r="K90" s="278" t="s">
        <v>72</v>
      </c>
      <c r="L90" s="294">
        <v>28.0274</v>
      </c>
      <c r="M90" s="280" t="s">
        <v>2267</v>
      </c>
      <c r="N90" s="280" t="s">
        <v>2382</v>
      </c>
      <c r="O90" s="280" t="s">
        <v>1929</v>
      </c>
      <c r="P90" s="280" t="s">
        <v>2383</v>
      </c>
      <c r="Q90" s="278" t="s">
        <v>72</v>
      </c>
      <c r="R90" s="280" t="s">
        <v>1372</v>
      </c>
      <c r="S90" s="280" t="s">
        <v>1372</v>
      </c>
      <c r="T90" s="278" t="s">
        <v>509</v>
      </c>
      <c r="U90" s="278" t="s">
        <v>81</v>
      </c>
      <c r="V90" s="278" t="s">
        <v>81</v>
      </c>
      <c r="W90" s="278" t="s">
        <v>81</v>
      </c>
      <c r="X90" s="277" t="s">
        <v>81</v>
      </c>
      <c r="Y90" s="280" t="s">
        <v>1372</v>
      </c>
      <c r="Z90" s="278" t="s">
        <v>73</v>
      </c>
      <c r="AA90" s="278" t="s">
        <v>74</v>
      </c>
      <c r="AB90" s="278" t="s">
        <v>84</v>
      </c>
      <c r="AC90" s="278" t="s">
        <v>98</v>
      </c>
      <c r="AD90" s="278" t="s">
        <v>90</v>
      </c>
      <c r="AE90" s="278" t="s">
        <v>78</v>
      </c>
      <c r="AF90" s="278" t="s">
        <v>106</v>
      </c>
      <c r="AG90" s="278" t="s">
        <v>765</v>
      </c>
      <c r="AH90" s="278" t="s">
        <v>81</v>
      </c>
      <c r="AI90" s="278" t="s">
        <v>81</v>
      </c>
      <c r="AJ90" s="278" t="s">
        <v>81</v>
      </c>
      <c r="AK90" s="277" t="s">
        <v>81</v>
      </c>
    </row>
    <row r="91" spans="1:37" x14ac:dyDescent="0.3">
      <c r="A91" s="219">
        <v>728968</v>
      </c>
      <c r="B91" s="278" t="s">
        <v>292</v>
      </c>
      <c r="C91" s="278" t="s">
        <v>88</v>
      </c>
      <c r="D91" s="278" t="s">
        <v>79</v>
      </c>
      <c r="E91" s="278" t="s">
        <v>98</v>
      </c>
      <c r="F91" s="278" t="s">
        <v>766</v>
      </c>
      <c r="G91" s="278" t="s">
        <v>885</v>
      </c>
      <c r="H91" s="280" t="s">
        <v>1642</v>
      </c>
      <c r="I91" s="280" t="s">
        <v>2384</v>
      </c>
      <c r="J91" s="280" t="s">
        <v>1372</v>
      </c>
      <c r="K91" s="278" t="s">
        <v>72</v>
      </c>
      <c r="L91" s="294">
        <v>2.3818999999999999</v>
      </c>
      <c r="M91" s="280" t="s">
        <v>1374</v>
      </c>
      <c r="N91" s="280" t="s">
        <v>2385</v>
      </c>
      <c r="O91" s="280" t="s">
        <v>2386</v>
      </c>
      <c r="P91" s="280" t="s">
        <v>2387</v>
      </c>
      <c r="Q91" s="278" t="s">
        <v>72</v>
      </c>
      <c r="R91" s="280" t="s">
        <v>1375</v>
      </c>
      <c r="S91" s="280" t="s">
        <v>1372</v>
      </c>
      <c r="T91" s="278" t="s">
        <v>92</v>
      </c>
      <c r="U91" s="278" t="s">
        <v>81</v>
      </c>
      <c r="V91" s="278" t="s">
        <v>81</v>
      </c>
      <c r="W91" s="278" t="s">
        <v>81</v>
      </c>
      <c r="X91" s="277" t="s">
        <v>81</v>
      </c>
      <c r="Y91" s="280" t="s">
        <v>1372</v>
      </c>
      <c r="Z91" s="278" t="s">
        <v>73</v>
      </c>
      <c r="AA91" s="278" t="s">
        <v>74</v>
      </c>
      <c r="AB91" s="278" t="s">
        <v>84</v>
      </c>
      <c r="AC91" s="278" t="s">
        <v>98</v>
      </c>
      <c r="AD91" s="278" t="s">
        <v>90</v>
      </c>
      <c r="AE91" s="278" t="s">
        <v>78</v>
      </c>
      <c r="AF91" s="278" t="s">
        <v>106</v>
      </c>
      <c r="AG91" s="278" t="s">
        <v>765</v>
      </c>
      <c r="AH91" s="278" t="s">
        <v>81</v>
      </c>
      <c r="AI91" s="278" t="s">
        <v>81</v>
      </c>
      <c r="AJ91" s="278" t="s">
        <v>81</v>
      </c>
      <c r="AK91" s="277" t="s">
        <v>81</v>
      </c>
    </row>
    <row r="92" spans="1:37" x14ac:dyDescent="0.3">
      <c r="A92" s="219">
        <v>625382</v>
      </c>
      <c r="B92" s="278" t="s">
        <v>293</v>
      </c>
      <c r="C92" s="278" t="s">
        <v>88</v>
      </c>
      <c r="D92" s="278" t="s">
        <v>79</v>
      </c>
      <c r="E92" s="278" t="s">
        <v>96</v>
      </c>
      <c r="F92" s="278" t="s">
        <v>108</v>
      </c>
      <c r="G92" s="278" t="s">
        <v>887</v>
      </c>
      <c r="H92" s="280" t="s">
        <v>1623</v>
      </c>
      <c r="I92" s="280" t="s">
        <v>2305</v>
      </c>
      <c r="J92" s="280" t="s">
        <v>1372</v>
      </c>
      <c r="K92" s="278" t="s">
        <v>72</v>
      </c>
      <c r="L92" s="294">
        <v>230.0505</v>
      </c>
      <c r="M92" s="280" t="s">
        <v>1410</v>
      </c>
      <c r="N92" s="280" t="s">
        <v>2306</v>
      </c>
      <c r="O92" s="280" t="s">
        <v>2307</v>
      </c>
      <c r="P92" s="280" t="s">
        <v>2308</v>
      </c>
      <c r="Q92" s="278" t="s">
        <v>72</v>
      </c>
      <c r="R92" s="280" t="s">
        <v>1372</v>
      </c>
      <c r="S92" s="280" t="s">
        <v>1372</v>
      </c>
      <c r="T92" s="278" t="s">
        <v>106</v>
      </c>
      <c r="U92" s="278" t="s">
        <v>81</v>
      </c>
      <c r="V92" s="278" t="s">
        <v>81</v>
      </c>
      <c r="W92" s="278" t="s">
        <v>81</v>
      </c>
      <c r="X92" s="277" t="s">
        <v>81</v>
      </c>
      <c r="Y92" s="280" t="s">
        <v>1387</v>
      </c>
      <c r="Z92" s="278" t="s">
        <v>73</v>
      </c>
      <c r="AA92" s="278" t="s">
        <v>74</v>
      </c>
      <c r="AB92" s="278" t="s">
        <v>84</v>
      </c>
      <c r="AC92" s="278" t="s">
        <v>137</v>
      </c>
      <c r="AD92" s="278" t="s">
        <v>86</v>
      </c>
      <c r="AE92" s="278" t="s">
        <v>78</v>
      </c>
      <c r="AF92" s="278" t="s">
        <v>87</v>
      </c>
      <c r="AG92" s="278" t="s">
        <v>765</v>
      </c>
      <c r="AH92" s="278" t="s">
        <v>81</v>
      </c>
      <c r="AI92" s="278" t="s">
        <v>81</v>
      </c>
      <c r="AJ92" s="278" t="s">
        <v>81</v>
      </c>
      <c r="AK92" s="277" t="s">
        <v>81</v>
      </c>
    </row>
    <row r="93" spans="1:37" x14ac:dyDescent="0.3">
      <c r="A93" s="219">
        <v>728733</v>
      </c>
      <c r="B93" s="278" t="s">
        <v>889</v>
      </c>
      <c r="C93" s="278" t="s">
        <v>88</v>
      </c>
      <c r="D93" s="278" t="s">
        <v>79</v>
      </c>
      <c r="E93" s="278" t="s">
        <v>98</v>
      </c>
      <c r="F93" s="278" t="s">
        <v>766</v>
      </c>
      <c r="G93" s="278" t="s">
        <v>888</v>
      </c>
      <c r="H93" s="280" t="s">
        <v>1653</v>
      </c>
      <c r="I93" s="280" t="s">
        <v>2388</v>
      </c>
      <c r="J93" s="280" t="s">
        <v>1372</v>
      </c>
      <c r="K93" s="278" t="s">
        <v>72</v>
      </c>
      <c r="L93" s="294">
        <v>17.838799999999999</v>
      </c>
      <c r="M93" s="280" t="s">
        <v>1374</v>
      </c>
      <c r="N93" s="280" t="s">
        <v>2389</v>
      </c>
      <c r="O93" s="280" t="s">
        <v>2163</v>
      </c>
      <c r="P93" s="280" t="s">
        <v>2390</v>
      </c>
      <c r="Q93" s="278" t="s">
        <v>72</v>
      </c>
      <c r="R93" s="280" t="s">
        <v>1377</v>
      </c>
      <c r="S93" s="280" t="s">
        <v>1377</v>
      </c>
      <c r="T93" s="278" t="s">
        <v>92</v>
      </c>
      <c r="U93" s="278" t="s">
        <v>81</v>
      </c>
      <c r="V93" s="278" t="s">
        <v>81</v>
      </c>
      <c r="W93" s="278" t="s">
        <v>81</v>
      </c>
      <c r="X93" s="277" t="s">
        <v>81</v>
      </c>
      <c r="Y93" s="280" t="s">
        <v>1377</v>
      </c>
      <c r="Z93" s="278" t="s">
        <v>73</v>
      </c>
      <c r="AA93" s="278" t="s">
        <v>74</v>
      </c>
      <c r="AB93" s="278" t="s">
        <v>84</v>
      </c>
      <c r="AC93" s="278" t="s">
        <v>85</v>
      </c>
      <c r="AD93" s="278" t="s">
        <v>86</v>
      </c>
      <c r="AE93" s="278" t="s">
        <v>78</v>
      </c>
      <c r="AF93" s="278" t="s">
        <v>87</v>
      </c>
      <c r="AG93" s="278" t="s">
        <v>765</v>
      </c>
      <c r="AH93" s="278" t="s">
        <v>81</v>
      </c>
      <c r="AI93" s="278" t="s">
        <v>81</v>
      </c>
      <c r="AJ93" s="278" t="s">
        <v>81</v>
      </c>
      <c r="AK93" s="277" t="s">
        <v>81</v>
      </c>
    </row>
    <row r="94" spans="1:37" x14ac:dyDescent="0.3">
      <c r="A94" s="219">
        <v>770356</v>
      </c>
      <c r="B94" s="278" t="s">
        <v>294</v>
      </c>
      <c r="C94" s="278" t="s">
        <v>88</v>
      </c>
      <c r="D94" s="278" t="s">
        <v>79</v>
      </c>
      <c r="E94" s="278" t="s">
        <v>96</v>
      </c>
      <c r="F94" s="278" t="s">
        <v>766</v>
      </c>
      <c r="G94" s="278" t="s">
        <v>890</v>
      </c>
      <c r="H94" s="280" t="s">
        <v>1653</v>
      </c>
      <c r="I94" s="280" t="s">
        <v>2391</v>
      </c>
      <c r="J94" s="280" t="s">
        <v>1372</v>
      </c>
      <c r="K94" s="278" t="s">
        <v>72</v>
      </c>
      <c r="L94" s="294">
        <v>17.824999999999999</v>
      </c>
      <c r="M94" s="280" t="s">
        <v>1374</v>
      </c>
      <c r="N94" s="280" t="s">
        <v>2392</v>
      </c>
      <c r="O94" s="280" t="s">
        <v>2393</v>
      </c>
      <c r="P94" s="280" t="s">
        <v>2394</v>
      </c>
      <c r="Q94" s="278" t="s">
        <v>72</v>
      </c>
      <c r="R94" s="280" t="s">
        <v>1377</v>
      </c>
      <c r="S94" s="280" t="s">
        <v>1372</v>
      </c>
      <c r="T94" s="278" t="s">
        <v>92</v>
      </c>
      <c r="U94" s="278" t="s">
        <v>82</v>
      </c>
      <c r="V94" s="278" t="s">
        <v>81</v>
      </c>
      <c r="W94" s="278" t="s">
        <v>82</v>
      </c>
      <c r="X94" s="277" t="s">
        <v>82</v>
      </c>
      <c r="Y94" s="280" t="s">
        <v>1377</v>
      </c>
      <c r="Z94" s="278" t="s">
        <v>73</v>
      </c>
      <c r="AA94" s="278" t="s">
        <v>74</v>
      </c>
      <c r="AB94" s="278" t="s">
        <v>84</v>
      </c>
      <c r="AC94" s="278" t="s">
        <v>137</v>
      </c>
      <c r="AD94" s="278" t="s">
        <v>86</v>
      </c>
      <c r="AE94" s="278" t="s">
        <v>78</v>
      </c>
      <c r="AF94" s="278" t="s">
        <v>87</v>
      </c>
      <c r="AG94" s="278" t="s">
        <v>765</v>
      </c>
      <c r="AH94" s="278" t="s">
        <v>81</v>
      </c>
      <c r="AI94" s="278" t="s">
        <v>81</v>
      </c>
      <c r="AJ94" s="278" t="s">
        <v>81</v>
      </c>
      <c r="AK94" s="277" t="s">
        <v>81</v>
      </c>
    </row>
    <row r="95" spans="1:37" x14ac:dyDescent="0.3">
      <c r="A95" s="219">
        <v>728740</v>
      </c>
      <c r="B95" s="278" t="s">
        <v>295</v>
      </c>
      <c r="C95" s="278" t="s">
        <v>88</v>
      </c>
      <c r="D95" s="278" t="s">
        <v>79</v>
      </c>
      <c r="E95" s="278" t="s">
        <v>96</v>
      </c>
      <c r="F95" s="278" t="s">
        <v>766</v>
      </c>
      <c r="G95" s="278" t="s">
        <v>891</v>
      </c>
      <c r="H95" s="280" t="s">
        <v>1653</v>
      </c>
      <c r="I95" s="280" t="s">
        <v>2395</v>
      </c>
      <c r="J95" s="280" t="s">
        <v>1372</v>
      </c>
      <c r="K95" s="278" t="s">
        <v>72</v>
      </c>
      <c r="L95" s="294">
        <v>19.2348</v>
      </c>
      <c r="M95" s="280" t="s">
        <v>1374</v>
      </c>
      <c r="N95" s="280" t="s">
        <v>2396</v>
      </c>
      <c r="O95" s="280" t="s">
        <v>2397</v>
      </c>
      <c r="P95" s="280" t="s">
        <v>2398</v>
      </c>
      <c r="Q95" s="278" t="s">
        <v>72</v>
      </c>
      <c r="R95" s="280" t="s">
        <v>1375</v>
      </c>
      <c r="S95" s="280" t="s">
        <v>1372</v>
      </c>
      <c r="T95" s="278" t="s">
        <v>92</v>
      </c>
      <c r="U95" s="278" t="s">
        <v>82</v>
      </c>
      <c r="V95" s="278" t="s">
        <v>81</v>
      </c>
      <c r="W95" s="278" t="s">
        <v>82</v>
      </c>
      <c r="X95" s="277" t="s">
        <v>82</v>
      </c>
      <c r="Y95" s="280" t="s">
        <v>1372</v>
      </c>
      <c r="Z95" s="278" t="s">
        <v>73</v>
      </c>
      <c r="AA95" s="278" t="s">
        <v>74</v>
      </c>
      <c r="AB95" s="278" t="s">
        <v>84</v>
      </c>
      <c r="AC95" s="278" t="s">
        <v>85</v>
      </c>
      <c r="AD95" s="278" t="s">
        <v>86</v>
      </c>
      <c r="AE95" s="278" t="s">
        <v>102</v>
      </c>
      <c r="AF95" s="278" t="s">
        <v>87</v>
      </c>
      <c r="AG95" s="278" t="s">
        <v>765</v>
      </c>
      <c r="AH95" s="278" t="s">
        <v>81</v>
      </c>
      <c r="AI95" s="278" t="s">
        <v>81</v>
      </c>
      <c r="AJ95" s="278" t="s">
        <v>81</v>
      </c>
      <c r="AK95" s="277" t="s">
        <v>81</v>
      </c>
    </row>
    <row r="96" spans="1:37" x14ac:dyDescent="0.3">
      <c r="A96" s="219">
        <v>728737</v>
      </c>
      <c r="B96" s="278" t="s">
        <v>893</v>
      </c>
      <c r="C96" s="278" t="s">
        <v>88</v>
      </c>
      <c r="D96" s="278" t="s">
        <v>79</v>
      </c>
      <c r="E96" s="278" t="s">
        <v>96</v>
      </c>
      <c r="F96" s="278" t="s">
        <v>766</v>
      </c>
      <c r="G96" s="278" t="s">
        <v>892</v>
      </c>
      <c r="H96" s="280" t="s">
        <v>1653</v>
      </c>
      <c r="I96" s="280" t="s">
        <v>2395</v>
      </c>
      <c r="J96" s="280" t="s">
        <v>1372</v>
      </c>
      <c r="K96" s="278" t="s">
        <v>72</v>
      </c>
      <c r="L96" s="294">
        <v>19.2348</v>
      </c>
      <c r="M96" s="280" t="s">
        <v>1374</v>
      </c>
      <c r="N96" s="280" t="s">
        <v>2396</v>
      </c>
      <c r="O96" s="280" t="s">
        <v>2397</v>
      </c>
      <c r="P96" s="280" t="s">
        <v>2398</v>
      </c>
      <c r="Q96" s="278" t="s">
        <v>72</v>
      </c>
      <c r="R96" s="280" t="s">
        <v>1375</v>
      </c>
      <c r="S96" s="280" t="s">
        <v>1372</v>
      </c>
      <c r="T96" s="278" t="s">
        <v>92</v>
      </c>
      <c r="U96" s="278" t="s">
        <v>81</v>
      </c>
      <c r="V96" s="278" t="s">
        <v>81</v>
      </c>
      <c r="W96" s="278" t="s">
        <v>81</v>
      </c>
      <c r="X96" s="277" t="s">
        <v>81</v>
      </c>
      <c r="Y96" s="280" t="s">
        <v>1372</v>
      </c>
      <c r="Z96" s="278" t="s">
        <v>73</v>
      </c>
      <c r="AA96" s="278" t="s">
        <v>74</v>
      </c>
      <c r="AB96" s="278" t="s">
        <v>84</v>
      </c>
      <c r="AC96" s="278" t="s">
        <v>137</v>
      </c>
      <c r="AD96" s="278" t="s">
        <v>86</v>
      </c>
      <c r="AE96" s="278" t="s">
        <v>78</v>
      </c>
      <c r="AF96" s="278" t="s">
        <v>87</v>
      </c>
      <c r="AG96" s="278" t="s">
        <v>765</v>
      </c>
      <c r="AH96" s="278" t="s">
        <v>81</v>
      </c>
      <c r="AI96" s="278" t="s">
        <v>81</v>
      </c>
      <c r="AJ96" s="278" t="s">
        <v>81</v>
      </c>
      <c r="AK96" s="277" t="s">
        <v>81</v>
      </c>
    </row>
    <row r="97" spans="1:37" x14ac:dyDescent="0.3">
      <c r="A97" s="219">
        <v>728739</v>
      </c>
      <c r="B97" s="278" t="s">
        <v>1190</v>
      </c>
      <c r="C97" s="278" t="s">
        <v>88</v>
      </c>
      <c r="D97" s="278" t="s">
        <v>79</v>
      </c>
      <c r="E97" s="278" t="s">
        <v>98</v>
      </c>
      <c r="F97" s="278" t="s">
        <v>766</v>
      </c>
      <c r="G97" s="278" t="s">
        <v>1189</v>
      </c>
      <c r="H97" s="280" t="s">
        <v>1653</v>
      </c>
      <c r="I97" s="280" t="s">
        <v>1562</v>
      </c>
      <c r="J97" s="280" t="s">
        <v>1372</v>
      </c>
      <c r="K97" s="278" t="s">
        <v>72</v>
      </c>
      <c r="L97" s="294">
        <v>18.492000000000001</v>
      </c>
      <c r="M97" s="280" t="s">
        <v>1374</v>
      </c>
      <c r="N97" s="280" t="s">
        <v>2399</v>
      </c>
      <c r="O97" s="280" t="s">
        <v>2400</v>
      </c>
      <c r="P97" s="280" t="s">
        <v>2401</v>
      </c>
      <c r="Q97" s="278" t="s">
        <v>72</v>
      </c>
      <c r="R97" s="280" t="s">
        <v>1375</v>
      </c>
      <c r="S97" s="280" t="s">
        <v>1372</v>
      </c>
      <c r="T97" s="278" t="s">
        <v>92</v>
      </c>
      <c r="U97" s="278" t="s">
        <v>81</v>
      </c>
      <c r="V97" s="278" t="s">
        <v>81</v>
      </c>
      <c r="W97" s="278" t="s">
        <v>81</v>
      </c>
      <c r="X97" s="277" t="s">
        <v>81</v>
      </c>
      <c r="Y97" s="280" t="s">
        <v>1372</v>
      </c>
      <c r="Z97" s="278" t="s">
        <v>73</v>
      </c>
      <c r="AA97" s="278" t="s">
        <v>74</v>
      </c>
      <c r="AB97" s="278" t="s">
        <v>84</v>
      </c>
      <c r="AC97" s="278" t="s">
        <v>93</v>
      </c>
      <c r="AD97" s="278" t="s">
        <v>90</v>
      </c>
      <c r="AE97" s="278" t="s">
        <v>94</v>
      </c>
      <c r="AF97" s="278" t="s">
        <v>92</v>
      </c>
      <c r="AG97" s="278" t="s">
        <v>765</v>
      </c>
      <c r="AH97" s="278" t="s">
        <v>81</v>
      </c>
      <c r="AI97" s="278" t="s">
        <v>81</v>
      </c>
      <c r="AJ97" s="278" t="s">
        <v>81</v>
      </c>
      <c r="AK97" s="277" t="s">
        <v>81</v>
      </c>
    </row>
    <row r="98" spans="1:37" x14ac:dyDescent="0.3">
      <c r="A98" s="219">
        <v>490535</v>
      </c>
      <c r="B98" s="278" t="s">
        <v>305</v>
      </c>
      <c r="C98" s="278" t="s">
        <v>88</v>
      </c>
      <c r="D98" s="278" t="s">
        <v>79</v>
      </c>
      <c r="E98" s="278" t="s">
        <v>98</v>
      </c>
      <c r="F98" s="278" t="s">
        <v>100</v>
      </c>
      <c r="G98" s="278" t="s">
        <v>894</v>
      </c>
      <c r="H98" s="280" t="s">
        <v>1659</v>
      </c>
      <c r="I98" s="280" t="s">
        <v>1388</v>
      </c>
      <c r="J98" s="280" t="s">
        <v>1372</v>
      </c>
      <c r="K98" s="278" t="s">
        <v>72</v>
      </c>
      <c r="L98" s="294">
        <v>0.70350000000000001</v>
      </c>
      <c r="M98" s="280" t="s">
        <v>1389</v>
      </c>
      <c r="N98" s="280" t="s">
        <v>2402</v>
      </c>
      <c r="O98" s="280" t="s">
        <v>2403</v>
      </c>
      <c r="P98" s="280" t="s">
        <v>1390</v>
      </c>
      <c r="Q98" s="278" t="s">
        <v>72</v>
      </c>
      <c r="R98" s="280" t="s">
        <v>1372</v>
      </c>
      <c r="S98" s="280" t="s">
        <v>1372</v>
      </c>
      <c r="T98" s="278" t="s">
        <v>92</v>
      </c>
      <c r="U98" s="278" t="s">
        <v>82</v>
      </c>
      <c r="V98" s="278" t="s">
        <v>81</v>
      </c>
      <c r="W98" s="278" t="s">
        <v>81</v>
      </c>
      <c r="X98" s="277" t="s">
        <v>81</v>
      </c>
      <c r="Y98" s="280" t="s">
        <v>1375</v>
      </c>
      <c r="Z98" s="278" t="s">
        <v>73</v>
      </c>
      <c r="AA98" s="278" t="s">
        <v>74</v>
      </c>
      <c r="AB98" s="278" t="s">
        <v>84</v>
      </c>
      <c r="AC98" s="278" t="s">
        <v>89</v>
      </c>
      <c r="AD98" s="278" t="s">
        <v>90</v>
      </c>
      <c r="AE98" s="278" t="s">
        <v>94</v>
      </c>
      <c r="AF98" s="278" t="s">
        <v>92</v>
      </c>
      <c r="AG98" s="278" t="s">
        <v>765</v>
      </c>
      <c r="AH98" s="278" t="s">
        <v>81</v>
      </c>
      <c r="AI98" s="278" t="s">
        <v>81</v>
      </c>
      <c r="AJ98" s="278" t="s">
        <v>81</v>
      </c>
      <c r="AK98" s="277" t="s">
        <v>81</v>
      </c>
    </row>
    <row r="99" spans="1:37" x14ac:dyDescent="0.3">
      <c r="A99" s="219">
        <v>728981</v>
      </c>
      <c r="B99" s="278" t="s">
        <v>312</v>
      </c>
      <c r="C99" s="278" t="s">
        <v>88</v>
      </c>
      <c r="D99" s="278" t="s">
        <v>79</v>
      </c>
      <c r="E99" s="278" t="s">
        <v>98</v>
      </c>
      <c r="F99" s="278" t="s">
        <v>766</v>
      </c>
      <c r="G99" s="278" t="s">
        <v>895</v>
      </c>
      <c r="H99" s="280" t="s">
        <v>1662</v>
      </c>
      <c r="I99" s="280" t="s">
        <v>2404</v>
      </c>
      <c r="J99" s="280" t="s">
        <v>1372</v>
      </c>
      <c r="K99" s="278" t="s">
        <v>72</v>
      </c>
      <c r="L99" s="294">
        <v>0.90449999999999997</v>
      </c>
      <c r="M99" s="280" t="s">
        <v>1374</v>
      </c>
      <c r="N99" s="280" t="s">
        <v>2405</v>
      </c>
      <c r="O99" s="280" t="s">
        <v>1406</v>
      </c>
      <c r="P99" s="280" t="s">
        <v>2406</v>
      </c>
      <c r="Q99" s="278" t="s">
        <v>72</v>
      </c>
      <c r="R99" s="280" t="s">
        <v>1377</v>
      </c>
      <c r="S99" s="280" t="s">
        <v>1372</v>
      </c>
      <c r="T99" s="278" t="s">
        <v>92</v>
      </c>
      <c r="U99" s="278" t="s">
        <v>82</v>
      </c>
      <c r="V99" s="278" t="s">
        <v>82</v>
      </c>
      <c r="W99" s="278" t="s">
        <v>81</v>
      </c>
      <c r="X99" s="277" t="s">
        <v>81</v>
      </c>
      <c r="Y99" s="280" t="s">
        <v>1372</v>
      </c>
      <c r="Z99" s="278" t="s">
        <v>73</v>
      </c>
      <c r="AA99" s="278" t="s">
        <v>74</v>
      </c>
      <c r="AB99" s="278" t="s">
        <v>84</v>
      </c>
      <c r="AC99" s="278" t="s">
        <v>98</v>
      </c>
      <c r="AD99" s="278" t="s">
        <v>113</v>
      </c>
      <c r="AE99" s="278" t="s">
        <v>78</v>
      </c>
      <c r="AF99" s="278" t="s">
        <v>144</v>
      </c>
      <c r="AH99" s="278" t="s">
        <v>81</v>
      </c>
      <c r="AI99" s="278" t="s">
        <v>81</v>
      </c>
      <c r="AJ99" s="278" t="s">
        <v>81</v>
      </c>
      <c r="AK99" s="277" t="s">
        <v>81</v>
      </c>
    </row>
    <row r="100" spans="1:37" x14ac:dyDescent="0.3">
      <c r="A100" s="219">
        <v>490536</v>
      </c>
      <c r="B100" s="278" t="s">
        <v>313</v>
      </c>
      <c r="C100" s="278" t="s">
        <v>88</v>
      </c>
      <c r="D100" s="278" t="s">
        <v>79</v>
      </c>
      <c r="E100" s="278" t="s">
        <v>98</v>
      </c>
      <c r="F100" s="278" t="s">
        <v>100</v>
      </c>
      <c r="G100" s="278" t="s">
        <v>896</v>
      </c>
      <c r="H100" s="280" t="s">
        <v>1395</v>
      </c>
      <c r="I100" s="280" t="s">
        <v>1501</v>
      </c>
      <c r="J100" s="280" t="s">
        <v>1372</v>
      </c>
      <c r="K100" s="278" t="s">
        <v>72</v>
      </c>
      <c r="L100" s="294">
        <v>0.91459999999999997</v>
      </c>
      <c r="M100" s="280" t="s">
        <v>1389</v>
      </c>
      <c r="N100" s="280" t="s">
        <v>2407</v>
      </c>
      <c r="O100" s="280" t="s">
        <v>2408</v>
      </c>
      <c r="P100" s="280" t="s">
        <v>2409</v>
      </c>
      <c r="Q100" s="278" t="s">
        <v>72</v>
      </c>
      <c r="R100" s="280" t="s">
        <v>1377</v>
      </c>
      <c r="S100" s="280" t="s">
        <v>1377</v>
      </c>
      <c r="T100" s="278" t="s">
        <v>92</v>
      </c>
      <c r="U100" s="278" t="s">
        <v>82</v>
      </c>
      <c r="V100" s="278" t="s">
        <v>81</v>
      </c>
      <c r="W100" s="278" t="s">
        <v>81</v>
      </c>
      <c r="X100" s="277" t="s">
        <v>81</v>
      </c>
      <c r="Y100" s="280" t="s">
        <v>1372</v>
      </c>
      <c r="Z100" s="278" t="s">
        <v>73</v>
      </c>
      <c r="AA100" s="278" t="s">
        <v>74</v>
      </c>
      <c r="AB100" s="278" t="s">
        <v>84</v>
      </c>
      <c r="AC100" s="278" t="s">
        <v>98</v>
      </c>
      <c r="AD100" s="278" t="s">
        <v>113</v>
      </c>
      <c r="AE100" s="278" t="s">
        <v>78</v>
      </c>
      <c r="AF100" s="278" t="s">
        <v>144</v>
      </c>
      <c r="AH100" s="278" t="s">
        <v>81</v>
      </c>
      <c r="AI100" s="278" t="s">
        <v>81</v>
      </c>
      <c r="AJ100" s="278" t="s">
        <v>81</v>
      </c>
      <c r="AK100" s="277" t="s">
        <v>81</v>
      </c>
    </row>
    <row r="101" spans="1:37" x14ac:dyDescent="0.3">
      <c r="A101" s="219">
        <v>378338</v>
      </c>
      <c r="B101" s="278" t="s">
        <v>314</v>
      </c>
      <c r="C101" s="278" t="s">
        <v>88</v>
      </c>
      <c r="D101" s="278" t="s">
        <v>79</v>
      </c>
      <c r="E101" s="278" t="s">
        <v>98</v>
      </c>
      <c r="F101" s="278" t="s">
        <v>766</v>
      </c>
      <c r="G101" s="278" t="s">
        <v>898</v>
      </c>
      <c r="H101" s="280" t="s">
        <v>1664</v>
      </c>
      <c r="I101" s="280" t="s">
        <v>2410</v>
      </c>
      <c r="J101" s="280" t="s">
        <v>1372</v>
      </c>
      <c r="K101" s="278" t="s">
        <v>72</v>
      </c>
      <c r="L101" s="294">
        <v>6.4722</v>
      </c>
      <c r="M101" s="280" t="s">
        <v>1374</v>
      </c>
      <c r="N101" s="280" t="s">
        <v>2411</v>
      </c>
      <c r="O101" s="280" t="s">
        <v>2412</v>
      </c>
      <c r="P101" s="280" t="s">
        <v>2413</v>
      </c>
      <c r="Q101" s="278" t="s">
        <v>72</v>
      </c>
      <c r="R101" s="280" t="s">
        <v>1375</v>
      </c>
      <c r="S101" s="280" t="s">
        <v>1372</v>
      </c>
      <c r="T101" s="278" t="s">
        <v>92</v>
      </c>
      <c r="U101" s="278" t="s">
        <v>82</v>
      </c>
      <c r="V101" s="278" t="s">
        <v>81</v>
      </c>
      <c r="W101" s="278" t="s">
        <v>82</v>
      </c>
      <c r="X101" s="277" t="s">
        <v>82</v>
      </c>
      <c r="Y101" s="280" t="s">
        <v>1372</v>
      </c>
      <c r="Z101" s="278" t="s">
        <v>73</v>
      </c>
      <c r="AA101" s="278" t="s">
        <v>74</v>
      </c>
      <c r="AB101" s="278" t="s">
        <v>84</v>
      </c>
      <c r="AC101" s="278" t="s">
        <v>98</v>
      </c>
      <c r="AD101" s="278" t="s">
        <v>113</v>
      </c>
      <c r="AE101" s="278" t="s">
        <v>78</v>
      </c>
      <c r="AF101" s="278" t="s">
        <v>144</v>
      </c>
      <c r="AH101" s="278" t="s">
        <v>81</v>
      </c>
      <c r="AI101" s="278" t="s">
        <v>81</v>
      </c>
      <c r="AJ101" s="278" t="s">
        <v>81</v>
      </c>
      <c r="AK101" s="277" t="s">
        <v>81</v>
      </c>
    </row>
    <row r="102" spans="1:37" x14ac:dyDescent="0.3">
      <c r="A102" s="219">
        <v>378337</v>
      </c>
      <c r="B102" s="278" t="s">
        <v>314</v>
      </c>
      <c r="C102" s="278" t="s">
        <v>88</v>
      </c>
      <c r="D102" s="278" t="s">
        <v>79</v>
      </c>
      <c r="E102" s="278" t="s">
        <v>96</v>
      </c>
      <c r="F102" s="278" t="s">
        <v>766</v>
      </c>
      <c r="G102" s="278" t="s">
        <v>897</v>
      </c>
      <c r="H102" s="280" t="s">
        <v>1663</v>
      </c>
      <c r="I102" s="280" t="s">
        <v>2023</v>
      </c>
      <c r="J102" s="280" t="s">
        <v>1372</v>
      </c>
      <c r="K102" s="278" t="s">
        <v>72</v>
      </c>
      <c r="L102" s="294">
        <v>6.1238999999999999</v>
      </c>
      <c r="M102" s="280" t="s">
        <v>1374</v>
      </c>
      <c r="N102" s="280" t="s">
        <v>2414</v>
      </c>
      <c r="O102" s="280" t="s">
        <v>1503</v>
      </c>
      <c r="P102" s="280" t="s">
        <v>2415</v>
      </c>
      <c r="Q102" s="278" t="s">
        <v>72</v>
      </c>
      <c r="R102" s="280" t="s">
        <v>1552</v>
      </c>
      <c r="S102" s="280" t="s">
        <v>1377</v>
      </c>
      <c r="T102" s="278" t="s">
        <v>92</v>
      </c>
      <c r="U102" s="278" t="s">
        <v>81</v>
      </c>
      <c r="V102" s="278" t="s">
        <v>81</v>
      </c>
      <c r="W102" s="278" t="s">
        <v>81</v>
      </c>
      <c r="X102" s="277" t="s">
        <v>81</v>
      </c>
      <c r="Y102" s="280" t="s">
        <v>1372</v>
      </c>
      <c r="Z102" s="278" t="s">
        <v>73</v>
      </c>
      <c r="AA102" s="278" t="s">
        <v>74</v>
      </c>
      <c r="AB102" s="278" t="s">
        <v>84</v>
      </c>
      <c r="AC102" s="278" t="s">
        <v>98</v>
      </c>
      <c r="AD102" s="278" t="s">
        <v>113</v>
      </c>
      <c r="AE102" s="278" t="s">
        <v>78</v>
      </c>
      <c r="AF102" s="278" t="s">
        <v>144</v>
      </c>
      <c r="AH102" s="278" t="s">
        <v>81</v>
      </c>
      <c r="AI102" s="278" t="s">
        <v>81</v>
      </c>
      <c r="AJ102" s="278" t="s">
        <v>81</v>
      </c>
      <c r="AK102" s="277" t="s">
        <v>81</v>
      </c>
    </row>
    <row r="103" spans="1:37" x14ac:dyDescent="0.3">
      <c r="A103" s="219">
        <v>624920</v>
      </c>
      <c r="B103" s="278" t="s">
        <v>317</v>
      </c>
      <c r="C103" s="278" t="s">
        <v>83</v>
      </c>
      <c r="D103" s="278" t="s">
        <v>79</v>
      </c>
      <c r="E103" s="278" t="s">
        <v>96</v>
      </c>
      <c r="F103" s="278" t="s">
        <v>126</v>
      </c>
      <c r="G103" s="278" t="s">
        <v>899</v>
      </c>
      <c r="H103" s="280" t="s">
        <v>1666</v>
      </c>
      <c r="I103" s="280" t="s">
        <v>2416</v>
      </c>
      <c r="J103" s="280" t="s">
        <v>1372</v>
      </c>
      <c r="K103" s="278" t="s">
        <v>72</v>
      </c>
      <c r="L103" s="294">
        <v>11.7125</v>
      </c>
      <c r="M103" s="280" t="s">
        <v>1454</v>
      </c>
      <c r="N103" s="280" t="s">
        <v>2417</v>
      </c>
      <c r="O103" s="280" t="s">
        <v>2418</v>
      </c>
      <c r="P103" s="280" t="s">
        <v>2419</v>
      </c>
      <c r="Q103" s="278" t="s">
        <v>72</v>
      </c>
      <c r="R103" s="280" t="s">
        <v>1372</v>
      </c>
      <c r="S103" s="280" t="s">
        <v>1372</v>
      </c>
      <c r="T103" s="278" t="s">
        <v>92</v>
      </c>
      <c r="U103" s="278" t="s">
        <v>81</v>
      </c>
      <c r="V103" s="278" t="s">
        <v>81</v>
      </c>
      <c r="W103" s="278" t="s">
        <v>81</v>
      </c>
      <c r="X103" s="277" t="s">
        <v>81</v>
      </c>
      <c r="Y103" s="280" t="s">
        <v>1372</v>
      </c>
      <c r="Z103" s="278" t="s">
        <v>73</v>
      </c>
      <c r="AA103" s="278" t="s">
        <v>74</v>
      </c>
      <c r="AB103" s="278" t="s">
        <v>84</v>
      </c>
      <c r="AC103" s="278" t="s">
        <v>98</v>
      </c>
      <c r="AD103" s="278" t="s">
        <v>113</v>
      </c>
      <c r="AE103" s="278" t="s">
        <v>78</v>
      </c>
      <c r="AF103" s="278" t="s">
        <v>144</v>
      </c>
      <c r="AH103" s="278" t="s">
        <v>81</v>
      </c>
      <c r="AI103" s="278" t="s">
        <v>81</v>
      </c>
      <c r="AJ103" s="278" t="s">
        <v>81</v>
      </c>
      <c r="AK103" s="277" t="s">
        <v>81</v>
      </c>
    </row>
    <row r="104" spans="1:37" x14ac:dyDescent="0.3">
      <c r="A104" s="219">
        <v>624921</v>
      </c>
      <c r="B104" s="278" t="s">
        <v>318</v>
      </c>
      <c r="C104" s="278" t="s">
        <v>83</v>
      </c>
      <c r="D104" s="278" t="s">
        <v>79</v>
      </c>
      <c r="E104" s="278" t="s">
        <v>96</v>
      </c>
      <c r="F104" s="278" t="s">
        <v>126</v>
      </c>
      <c r="G104" s="278" t="s">
        <v>900</v>
      </c>
      <c r="H104" s="280" t="s">
        <v>1666</v>
      </c>
      <c r="I104" s="280" t="s">
        <v>2416</v>
      </c>
      <c r="J104" s="280" t="s">
        <v>1372</v>
      </c>
      <c r="K104" s="278" t="s">
        <v>72</v>
      </c>
      <c r="L104" s="294">
        <v>11.7125</v>
      </c>
      <c r="M104" s="280" t="s">
        <v>1454</v>
      </c>
      <c r="N104" s="280" t="s">
        <v>2417</v>
      </c>
      <c r="O104" s="280" t="s">
        <v>2418</v>
      </c>
      <c r="P104" s="280" t="s">
        <v>2419</v>
      </c>
      <c r="Q104" s="278" t="s">
        <v>72</v>
      </c>
      <c r="R104" s="280" t="s">
        <v>1372</v>
      </c>
      <c r="S104" s="280" t="s">
        <v>1372</v>
      </c>
      <c r="T104" s="278" t="s">
        <v>92</v>
      </c>
      <c r="U104" s="278" t="s">
        <v>81</v>
      </c>
      <c r="V104" s="278" t="s">
        <v>81</v>
      </c>
      <c r="W104" s="278" t="s">
        <v>81</v>
      </c>
      <c r="X104" s="277" t="s">
        <v>81</v>
      </c>
      <c r="Y104" s="280" t="s">
        <v>1372</v>
      </c>
      <c r="Z104" s="278" t="s">
        <v>73</v>
      </c>
      <c r="AA104" s="278" t="s">
        <v>74</v>
      </c>
      <c r="AB104" s="278" t="s">
        <v>84</v>
      </c>
      <c r="AC104" s="278" t="s">
        <v>98</v>
      </c>
      <c r="AD104" s="278" t="s">
        <v>113</v>
      </c>
      <c r="AE104" s="278" t="s">
        <v>78</v>
      </c>
      <c r="AF104" s="278" t="s">
        <v>144</v>
      </c>
      <c r="AH104" s="278" t="s">
        <v>81</v>
      </c>
      <c r="AI104" s="278" t="s">
        <v>81</v>
      </c>
      <c r="AJ104" s="278" t="s">
        <v>81</v>
      </c>
      <c r="AK104" s="277" t="s">
        <v>81</v>
      </c>
    </row>
    <row r="105" spans="1:37" x14ac:dyDescent="0.3">
      <c r="A105" s="219">
        <v>625484</v>
      </c>
      <c r="B105" s="278" t="s">
        <v>319</v>
      </c>
      <c r="C105" s="278" t="s">
        <v>88</v>
      </c>
      <c r="D105" s="278" t="s">
        <v>79</v>
      </c>
      <c r="E105" s="278" t="s">
        <v>98</v>
      </c>
      <c r="F105" s="278" t="s">
        <v>108</v>
      </c>
      <c r="G105" s="278" t="s">
        <v>901</v>
      </c>
      <c r="H105" s="280" t="s">
        <v>1641</v>
      </c>
      <c r="I105" s="280" t="s">
        <v>1533</v>
      </c>
      <c r="J105" s="280" t="s">
        <v>1372</v>
      </c>
      <c r="K105" s="278" t="s">
        <v>72</v>
      </c>
      <c r="L105" s="294">
        <v>16.763400000000001</v>
      </c>
      <c r="M105" s="280" t="s">
        <v>1410</v>
      </c>
      <c r="N105" s="280" t="s">
        <v>2420</v>
      </c>
      <c r="O105" s="280" t="s">
        <v>2421</v>
      </c>
      <c r="P105" s="280" t="s">
        <v>2422</v>
      </c>
      <c r="Q105" s="278" t="s">
        <v>72</v>
      </c>
      <c r="R105" s="280" t="s">
        <v>1372</v>
      </c>
      <c r="S105" s="280" t="s">
        <v>1372</v>
      </c>
      <c r="T105" s="278" t="s">
        <v>92</v>
      </c>
      <c r="U105" s="278" t="s">
        <v>81</v>
      </c>
      <c r="V105" s="278" t="s">
        <v>81</v>
      </c>
      <c r="W105" s="278" t="s">
        <v>81</v>
      </c>
      <c r="X105" s="277" t="s">
        <v>81</v>
      </c>
      <c r="Y105" s="280" t="s">
        <v>1372</v>
      </c>
      <c r="Z105" s="278" t="s">
        <v>73</v>
      </c>
      <c r="AA105" s="278" t="s">
        <v>74</v>
      </c>
      <c r="AB105" s="278" t="s">
        <v>84</v>
      </c>
      <c r="AC105" s="278" t="s">
        <v>98</v>
      </c>
      <c r="AD105" s="278" t="s">
        <v>113</v>
      </c>
      <c r="AE105" s="278" t="s">
        <v>78</v>
      </c>
      <c r="AF105" s="278" t="s">
        <v>144</v>
      </c>
      <c r="AH105" s="278" t="s">
        <v>81</v>
      </c>
      <c r="AI105" s="278" t="s">
        <v>81</v>
      </c>
      <c r="AJ105" s="278" t="s">
        <v>81</v>
      </c>
      <c r="AK105" s="277" t="s">
        <v>81</v>
      </c>
    </row>
    <row r="106" spans="1:37" x14ac:dyDescent="0.3">
      <c r="A106" s="219">
        <v>377461</v>
      </c>
      <c r="B106" s="278" t="s">
        <v>1668</v>
      </c>
      <c r="C106" s="278" t="s">
        <v>88</v>
      </c>
      <c r="D106" s="278" t="s">
        <v>79</v>
      </c>
      <c r="E106" s="278" t="s">
        <v>98</v>
      </c>
      <c r="F106" s="278" t="s">
        <v>766</v>
      </c>
      <c r="G106" s="278" t="s">
        <v>790</v>
      </c>
      <c r="H106" s="280" t="s">
        <v>1669</v>
      </c>
      <c r="I106" s="280" t="s">
        <v>1670</v>
      </c>
      <c r="J106" s="280" t="s">
        <v>1372</v>
      </c>
      <c r="K106" s="278" t="s">
        <v>72</v>
      </c>
      <c r="L106" s="294">
        <v>1.4474</v>
      </c>
      <c r="M106" s="280" t="s">
        <v>1374</v>
      </c>
      <c r="N106" s="280" t="s">
        <v>1671</v>
      </c>
      <c r="O106" s="280" t="s">
        <v>1403</v>
      </c>
      <c r="P106" s="280" t="s">
        <v>1672</v>
      </c>
      <c r="Q106" s="278" t="s">
        <v>72</v>
      </c>
      <c r="R106" s="280" t="s">
        <v>1375</v>
      </c>
      <c r="S106" s="280" t="s">
        <v>1375</v>
      </c>
      <c r="T106" s="278" t="s">
        <v>92</v>
      </c>
      <c r="U106" s="278" t="s">
        <v>82</v>
      </c>
      <c r="V106" s="278" t="s">
        <v>81</v>
      </c>
      <c r="W106" s="278" t="s">
        <v>81</v>
      </c>
      <c r="X106" s="277" t="s">
        <v>81</v>
      </c>
      <c r="Y106" s="280" t="s">
        <v>1372</v>
      </c>
      <c r="Z106" s="278" t="s">
        <v>73</v>
      </c>
      <c r="AA106" s="278" t="s">
        <v>74</v>
      </c>
      <c r="AB106" s="278" t="s">
        <v>84</v>
      </c>
      <c r="AC106" s="278" t="s">
        <v>98</v>
      </c>
      <c r="AD106" s="278" t="s">
        <v>113</v>
      </c>
      <c r="AE106" s="278" t="s">
        <v>78</v>
      </c>
      <c r="AF106" s="278" t="s">
        <v>144</v>
      </c>
      <c r="AH106" s="278" t="s">
        <v>81</v>
      </c>
      <c r="AI106" s="278" t="s">
        <v>81</v>
      </c>
      <c r="AJ106" s="278" t="s">
        <v>81</v>
      </c>
      <c r="AK106" s="277" t="s">
        <v>81</v>
      </c>
    </row>
    <row r="107" spans="1:37" x14ac:dyDescent="0.3">
      <c r="A107" s="219">
        <v>728695</v>
      </c>
      <c r="B107" s="278" t="s">
        <v>1668</v>
      </c>
      <c r="C107" s="278" t="s">
        <v>88</v>
      </c>
      <c r="D107" s="278" t="s">
        <v>79</v>
      </c>
      <c r="E107" s="278" t="s">
        <v>98</v>
      </c>
      <c r="F107" s="278" t="s">
        <v>766</v>
      </c>
      <c r="G107" s="278" t="s">
        <v>902</v>
      </c>
      <c r="H107" s="280" t="s">
        <v>1507</v>
      </c>
      <c r="I107" s="280" t="s">
        <v>2423</v>
      </c>
      <c r="J107" s="280" t="s">
        <v>1372</v>
      </c>
      <c r="K107" s="278" t="s">
        <v>72</v>
      </c>
      <c r="L107" s="294">
        <v>1.7587999999999999</v>
      </c>
      <c r="M107" s="280" t="s">
        <v>1374</v>
      </c>
      <c r="N107" s="280" t="s">
        <v>2424</v>
      </c>
      <c r="O107" s="280" t="s">
        <v>2425</v>
      </c>
      <c r="P107" s="280" t="s">
        <v>2426</v>
      </c>
      <c r="Q107" s="278" t="s">
        <v>72</v>
      </c>
      <c r="R107" s="280" t="s">
        <v>1375</v>
      </c>
      <c r="S107" s="280" t="s">
        <v>1375</v>
      </c>
      <c r="T107" s="278" t="s">
        <v>92</v>
      </c>
      <c r="U107" s="278" t="s">
        <v>82</v>
      </c>
      <c r="V107" s="278" t="s">
        <v>82</v>
      </c>
      <c r="W107" s="278" t="s">
        <v>81</v>
      </c>
      <c r="X107" s="277" t="s">
        <v>81</v>
      </c>
      <c r="Y107" s="280" t="s">
        <v>1372</v>
      </c>
      <c r="Z107" s="278" t="s">
        <v>73</v>
      </c>
      <c r="AA107" s="278" t="s">
        <v>74</v>
      </c>
      <c r="AB107" s="278" t="s">
        <v>84</v>
      </c>
      <c r="AC107" s="278" t="s">
        <v>98</v>
      </c>
      <c r="AD107" s="278" t="s">
        <v>113</v>
      </c>
      <c r="AE107" s="278" t="s">
        <v>78</v>
      </c>
      <c r="AF107" s="278" t="s">
        <v>144</v>
      </c>
      <c r="AH107" s="278" t="s">
        <v>81</v>
      </c>
      <c r="AI107" s="278" t="s">
        <v>81</v>
      </c>
      <c r="AJ107" s="278" t="s">
        <v>81</v>
      </c>
      <c r="AK107" s="277" t="s">
        <v>81</v>
      </c>
    </row>
    <row r="108" spans="1:37" x14ac:dyDescent="0.3">
      <c r="A108" s="219">
        <v>728724</v>
      </c>
      <c r="B108" s="278" t="s">
        <v>904</v>
      </c>
      <c r="C108" s="278" t="s">
        <v>88</v>
      </c>
      <c r="D108" s="278" t="s">
        <v>79</v>
      </c>
      <c r="E108" s="278" t="s">
        <v>96</v>
      </c>
      <c r="F108" s="278" t="s">
        <v>766</v>
      </c>
      <c r="G108" s="278" t="s">
        <v>903</v>
      </c>
      <c r="H108" s="280" t="s">
        <v>1673</v>
      </c>
      <c r="I108" s="280" t="s">
        <v>2427</v>
      </c>
      <c r="J108" s="280" t="s">
        <v>1372</v>
      </c>
      <c r="K108" s="278" t="s">
        <v>72</v>
      </c>
      <c r="L108" s="294">
        <v>19.001899999999999</v>
      </c>
      <c r="M108" s="280" t="s">
        <v>1374</v>
      </c>
      <c r="N108" s="280" t="s">
        <v>2428</v>
      </c>
      <c r="O108" s="280" t="s">
        <v>2429</v>
      </c>
      <c r="P108" s="280" t="s">
        <v>2430</v>
      </c>
      <c r="Q108" s="278" t="s">
        <v>72</v>
      </c>
      <c r="R108" s="280" t="s">
        <v>1375</v>
      </c>
      <c r="S108" s="280" t="s">
        <v>1372</v>
      </c>
      <c r="T108" s="278" t="s">
        <v>92</v>
      </c>
      <c r="U108" s="278" t="s">
        <v>81</v>
      </c>
      <c r="V108" s="278" t="s">
        <v>81</v>
      </c>
      <c r="W108" s="278" t="s">
        <v>81</v>
      </c>
      <c r="X108" s="277" t="s">
        <v>81</v>
      </c>
      <c r="Y108" s="280" t="s">
        <v>1372</v>
      </c>
      <c r="Z108" s="278" t="s">
        <v>73</v>
      </c>
      <c r="AA108" s="278" t="s">
        <v>74</v>
      </c>
      <c r="AB108" s="278" t="s">
        <v>84</v>
      </c>
      <c r="AC108" s="278" t="s">
        <v>98</v>
      </c>
      <c r="AD108" s="278" t="s">
        <v>113</v>
      </c>
      <c r="AE108" s="278" t="s">
        <v>78</v>
      </c>
      <c r="AF108" s="278" t="s">
        <v>144</v>
      </c>
      <c r="AH108" s="278" t="s">
        <v>81</v>
      </c>
      <c r="AI108" s="278" t="s">
        <v>81</v>
      </c>
      <c r="AJ108" s="278" t="s">
        <v>81</v>
      </c>
      <c r="AK108" s="277" t="s">
        <v>81</v>
      </c>
    </row>
    <row r="109" spans="1:37" x14ac:dyDescent="0.3">
      <c r="A109" s="219">
        <v>770372</v>
      </c>
      <c r="B109" s="278" t="s">
        <v>906</v>
      </c>
      <c r="C109" s="278" t="s">
        <v>88</v>
      </c>
      <c r="D109" s="278" t="s">
        <v>79</v>
      </c>
      <c r="E109" s="278" t="s">
        <v>96</v>
      </c>
      <c r="F109" s="278" t="s">
        <v>766</v>
      </c>
      <c r="G109" s="278" t="s">
        <v>905</v>
      </c>
      <c r="H109" s="280" t="s">
        <v>1673</v>
      </c>
      <c r="I109" s="280" t="s">
        <v>2431</v>
      </c>
      <c r="J109" s="280" t="s">
        <v>1372</v>
      </c>
      <c r="K109" s="278" t="s">
        <v>72</v>
      </c>
      <c r="L109" s="294">
        <v>19.988299999999999</v>
      </c>
      <c r="M109" s="280" t="s">
        <v>1374</v>
      </c>
      <c r="N109" s="280" t="s">
        <v>2432</v>
      </c>
      <c r="O109" s="280" t="s">
        <v>2433</v>
      </c>
      <c r="P109" s="280" t="s">
        <v>2434</v>
      </c>
      <c r="Q109" s="278" t="s">
        <v>72</v>
      </c>
      <c r="R109" s="280" t="s">
        <v>1375</v>
      </c>
      <c r="S109" s="280" t="s">
        <v>1372</v>
      </c>
      <c r="T109" s="278" t="s">
        <v>92</v>
      </c>
      <c r="U109" s="278" t="s">
        <v>81</v>
      </c>
      <c r="V109" s="278" t="s">
        <v>81</v>
      </c>
      <c r="W109" s="278" t="s">
        <v>81</v>
      </c>
      <c r="X109" s="277" t="s">
        <v>81</v>
      </c>
      <c r="Y109" s="280" t="s">
        <v>1372</v>
      </c>
      <c r="Z109" s="278" t="s">
        <v>73</v>
      </c>
      <c r="AA109" s="278" t="s">
        <v>74</v>
      </c>
      <c r="AB109" s="278" t="s">
        <v>84</v>
      </c>
      <c r="AC109" s="278" t="s">
        <v>98</v>
      </c>
      <c r="AD109" s="278" t="s">
        <v>113</v>
      </c>
      <c r="AE109" s="278" t="s">
        <v>78</v>
      </c>
      <c r="AF109" s="278" t="s">
        <v>144</v>
      </c>
      <c r="AH109" s="278" t="s">
        <v>81</v>
      </c>
      <c r="AI109" s="278" t="s">
        <v>81</v>
      </c>
      <c r="AJ109" s="278" t="s">
        <v>81</v>
      </c>
      <c r="AK109" s="277" t="s">
        <v>81</v>
      </c>
    </row>
    <row r="110" spans="1:37" x14ac:dyDescent="0.3">
      <c r="A110" s="219">
        <v>728721</v>
      </c>
      <c r="B110" s="278" t="s">
        <v>908</v>
      </c>
      <c r="C110" s="278" t="s">
        <v>88</v>
      </c>
      <c r="D110" s="278" t="s">
        <v>79</v>
      </c>
      <c r="E110" s="278" t="s">
        <v>96</v>
      </c>
      <c r="F110" s="278" t="s">
        <v>766</v>
      </c>
      <c r="G110" s="278" t="s">
        <v>907</v>
      </c>
      <c r="H110" s="280" t="s">
        <v>1673</v>
      </c>
      <c r="I110" s="280" t="s">
        <v>2427</v>
      </c>
      <c r="J110" s="280" t="s">
        <v>1372</v>
      </c>
      <c r="K110" s="278" t="s">
        <v>72</v>
      </c>
      <c r="L110" s="294">
        <v>19.001899999999999</v>
      </c>
      <c r="M110" s="280" t="s">
        <v>1374</v>
      </c>
      <c r="N110" s="280" t="s">
        <v>2428</v>
      </c>
      <c r="O110" s="280" t="s">
        <v>2429</v>
      </c>
      <c r="P110" s="280" t="s">
        <v>2430</v>
      </c>
      <c r="Q110" s="278" t="s">
        <v>72</v>
      </c>
      <c r="R110" s="280" t="s">
        <v>1375</v>
      </c>
      <c r="S110" s="280" t="s">
        <v>1372</v>
      </c>
      <c r="T110" s="278" t="s">
        <v>92</v>
      </c>
      <c r="U110" s="278" t="s">
        <v>81</v>
      </c>
      <c r="V110" s="278" t="s">
        <v>81</v>
      </c>
      <c r="W110" s="278" t="s">
        <v>81</v>
      </c>
      <c r="X110" s="277" t="s">
        <v>81</v>
      </c>
      <c r="Y110" s="280" t="s">
        <v>1372</v>
      </c>
      <c r="Z110" s="278" t="s">
        <v>73</v>
      </c>
      <c r="AA110" s="278" t="s">
        <v>74</v>
      </c>
      <c r="AB110" s="278" t="s">
        <v>84</v>
      </c>
      <c r="AC110" s="278" t="s">
        <v>98</v>
      </c>
      <c r="AD110" s="278" t="s">
        <v>113</v>
      </c>
      <c r="AE110" s="278" t="s">
        <v>78</v>
      </c>
      <c r="AF110" s="278" t="s">
        <v>144</v>
      </c>
      <c r="AH110" s="278" t="s">
        <v>81</v>
      </c>
      <c r="AI110" s="278" t="s">
        <v>81</v>
      </c>
      <c r="AJ110" s="278" t="s">
        <v>81</v>
      </c>
      <c r="AK110" s="277" t="s">
        <v>81</v>
      </c>
    </row>
    <row r="111" spans="1:37" x14ac:dyDescent="0.3">
      <c r="A111" s="219">
        <v>728723</v>
      </c>
      <c r="B111" s="278" t="s">
        <v>1192</v>
      </c>
      <c r="C111" s="278" t="s">
        <v>88</v>
      </c>
      <c r="D111" s="278" t="s">
        <v>79</v>
      </c>
      <c r="E111" s="278" t="s">
        <v>98</v>
      </c>
      <c r="F111" s="278" t="s">
        <v>766</v>
      </c>
      <c r="G111" s="278" t="s">
        <v>1191</v>
      </c>
      <c r="H111" s="280" t="s">
        <v>1673</v>
      </c>
      <c r="I111" s="280" t="s">
        <v>2435</v>
      </c>
      <c r="J111" s="280" t="s">
        <v>1372</v>
      </c>
      <c r="K111" s="278" t="s">
        <v>72</v>
      </c>
      <c r="L111" s="294">
        <v>18.260899999999999</v>
      </c>
      <c r="M111" s="280" t="s">
        <v>1374</v>
      </c>
      <c r="N111" s="280" t="s">
        <v>2436</v>
      </c>
      <c r="O111" s="280" t="s">
        <v>2437</v>
      </c>
      <c r="P111" s="280" t="s">
        <v>2438</v>
      </c>
      <c r="Q111" s="278" t="s">
        <v>72</v>
      </c>
      <c r="R111" s="280" t="s">
        <v>1375</v>
      </c>
      <c r="S111" s="280" t="s">
        <v>1372</v>
      </c>
      <c r="T111" s="278" t="s">
        <v>92</v>
      </c>
      <c r="U111" s="278" t="s">
        <v>81</v>
      </c>
      <c r="V111" s="278" t="s">
        <v>81</v>
      </c>
      <c r="W111" s="278" t="s">
        <v>81</v>
      </c>
      <c r="X111" s="277" t="s">
        <v>81</v>
      </c>
      <c r="Y111" s="280" t="s">
        <v>1372</v>
      </c>
      <c r="Z111" s="278" t="s">
        <v>73</v>
      </c>
      <c r="AA111" s="278" t="s">
        <v>74</v>
      </c>
      <c r="AB111" s="278" t="s">
        <v>84</v>
      </c>
      <c r="AC111" s="278" t="s">
        <v>98</v>
      </c>
      <c r="AD111" s="278" t="s">
        <v>113</v>
      </c>
      <c r="AE111" s="278" t="s">
        <v>78</v>
      </c>
      <c r="AF111" s="278" t="s">
        <v>144</v>
      </c>
      <c r="AH111" s="278" t="s">
        <v>81</v>
      </c>
      <c r="AI111" s="278" t="s">
        <v>81</v>
      </c>
      <c r="AJ111" s="278" t="s">
        <v>81</v>
      </c>
      <c r="AK111" s="277" t="s">
        <v>81</v>
      </c>
    </row>
    <row r="112" spans="1:37" x14ac:dyDescent="0.3">
      <c r="A112" s="219">
        <v>767088</v>
      </c>
      <c r="B112" s="278" t="s">
        <v>1674</v>
      </c>
      <c r="C112" s="278" t="s">
        <v>88</v>
      </c>
      <c r="D112" s="278" t="s">
        <v>79</v>
      </c>
      <c r="E112" s="278" t="s">
        <v>98</v>
      </c>
      <c r="F112" s="278" t="s">
        <v>184</v>
      </c>
      <c r="G112" s="278" t="s">
        <v>1163</v>
      </c>
      <c r="H112" s="280" t="s">
        <v>1675</v>
      </c>
      <c r="I112" s="280" t="s">
        <v>2439</v>
      </c>
      <c r="J112" s="280" t="s">
        <v>1372</v>
      </c>
      <c r="K112" s="278" t="s">
        <v>72</v>
      </c>
      <c r="L112" s="294">
        <v>130.57640000000001</v>
      </c>
      <c r="M112" s="280" t="s">
        <v>1398</v>
      </c>
      <c r="N112" s="280" t="s">
        <v>2440</v>
      </c>
      <c r="O112" s="280" t="s">
        <v>2441</v>
      </c>
      <c r="P112" s="280" t="s">
        <v>2442</v>
      </c>
      <c r="Q112" s="278" t="s">
        <v>72</v>
      </c>
      <c r="R112" s="280" t="s">
        <v>1676</v>
      </c>
      <c r="S112" s="280" t="s">
        <v>1372</v>
      </c>
      <c r="T112" s="278" t="s">
        <v>320</v>
      </c>
      <c r="U112" s="278" t="s">
        <v>81</v>
      </c>
      <c r="V112" s="278" t="s">
        <v>81</v>
      </c>
      <c r="W112" s="278" t="s">
        <v>81</v>
      </c>
      <c r="X112" s="277" t="s">
        <v>81</v>
      </c>
      <c r="Y112" s="280" t="s">
        <v>1372</v>
      </c>
      <c r="Z112" s="278" t="s">
        <v>73</v>
      </c>
      <c r="AA112" s="278" t="s">
        <v>74</v>
      </c>
      <c r="AB112" s="278" t="s">
        <v>84</v>
      </c>
      <c r="AC112" s="278" t="s">
        <v>98</v>
      </c>
      <c r="AD112" s="278" t="s">
        <v>113</v>
      </c>
      <c r="AE112" s="278" t="s">
        <v>78</v>
      </c>
      <c r="AF112" s="278" t="s">
        <v>144</v>
      </c>
      <c r="AH112" s="278" t="s">
        <v>81</v>
      </c>
      <c r="AI112" s="278" t="s">
        <v>81</v>
      </c>
      <c r="AJ112" s="278" t="s">
        <v>81</v>
      </c>
      <c r="AK112" s="277" t="s">
        <v>81</v>
      </c>
    </row>
    <row r="113" spans="1:37" x14ac:dyDescent="0.3">
      <c r="A113" s="219">
        <v>767090</v>
      </c>
      <c r="B113" s="278" t="s">
        <v>1677</v>
      </c>
      <c r="C113" s="278" t="s">
        <v>88</v>
      </c>
      <c r="D113" s="278" t="s">
        <v>79</v>
      </c>
      <c r="E113" s="278" t="s">
        <v>98</v>
      </c>
      <c r="F113" s="278" t="s">
        <v>184</v>
      </c>
      <c r="G113" s="278" t="s">
        <v>1166</v>
      </c>
      <c r="H113" s="280" t="s">
        <v>1678</v>
      </c>
      <c r="I113" s="280" t="s">
        <v>1926</v>
      </c>
      <c r="J113" s="280" t="s">
        <v>1372</v>
      </c>
      <c r="K113" s="278" t="s">
        <v>72</v>
      </c>
      <c r="L113" s="294">
        <v>109.9571</v>
      </c>
      <c r="M113" s="280" t="s">
        <v>1398</v>
      </c>
      <c r="N113" s="280" t="s">
        <v>2443</v>
      </c>
      <c r="O113" s="280" t="s">
        <v>2444</v>
      </c>
      <c r="P113" s="280" t="s">
        <v>2445</v>
      </c>
      <c r="Q113" s="278" t="s">
        <v>72</v>
      </c>
      <c r="R113" s="280" t="s">
        <v>1375</v>
      </c>
      <c r="S113" s="280" t="s">
        <v>1372</v>
      </c>
      <c r="T113" s="278" t="s">
        <v>106</v>
      </c>
      <c r="U113" s="278" t="s">
        <v>81</v>
      </c>
      <c r="V113" s="278" t="s">
        <v>81</v>
      </c>
      <c r="W113" s="278" t="s">
        <v>81</v>
      </c>
      <c r="X113" s="277" t="s">
        <v>81</v>
      </c>
      <c r="Y113" s="280" t="s">
        <v>1372</v>
      </c>
      <c r="Z113" s="278" t="s">
        <v>73</v>
      </c>
      <c r="AA113" s="278" t="s">
        <v>74</v>
      </c>
      <c r="AB113" s="278" t="s">
        <v>84</v>
      </c>
      <c r="AC113" s="278" t="s">
        <v>98</v>
      </c>
      <c r="AD113" s="278" t="s">
        <v>113</v>
      </c>
      <c r="AE113" s="278" t="s">
        <v>78</v>
      </c>
      <c r="AF113" s="278" t="s">
        <v>144</v>
      </c>
      <c r="AH113" s="278" t="s">
        <v>81</v>
      </c>
      <c r="AI113" s="278" t="s">
        <v>81</v>
      </c>
      <c r="AJ113" s="278" t="s">
        <v>81</v>
      </c>
      <c r="AK113" s="277" t="s">
        <v>81</v>
      </c>
    </row>
    <row r="114" spans="1:37" x14ac:dyDescent="0.3">
      <c r="A114" s="219">
        <v>767080</v>
      </c>
      <c r="B114" s="278" t="s">
        <v>1679</v>
      </c>
      <c r="C114" s="278" t="s">
        <v>88</v>
      </c>
      <c r="D114" s="278" t="s">
        <v>79</v>
      </c>
      <c r="E114" s="278" t="s">
        <v>96</v>
      </c>
      <c r="F114" s="278" t="s">
        <v>184</v>
      </c>
      <c r="G114" s="278" t="s">
        <v>909</v>
      </c>
      <c r="H114" s="280" t="s">
        <v>1680</v>
      </c>
      <c r="I114" s="280" t="s">
        <v>2446</v>
      </c>
      <c r="J114" s="280" t="s">
        <v>1372</v>
      </c>
      <c r="K114" s="278" t="s">
        <v>72</v>
      </c>
      <c r="L114" s="294">
        <v>119.9435</v>
      </c>
      <c r="M114" s="280" t="s">
        <v>1398</v>
      </c>
      <c r="N114" s="280" t="s">
        <v>2447</v>
      </c>
      <c r="O114" s="280" t="s">
        <v>2448</v>
      </c>
      <c r="P114" s="280" t="s">
        <v>2449</v>
      </c>
      <c r="Q114" s="278" t="s">
        <v>72</v>
      </c>
      <c r="R114" s="280" t="s">
        <v>1372</v>
      </c>
      <c r="S114" s="280" t="s">
        <v>1372</v>
      </c>
      <c r="T114" s="278" t="s">
        <v>106</v>
      </c>
      <c r="U114" s="278" t="s">
        <v>82</v>
      </c>
      <c r="V114" s="278" t="s">
        <v>81</v>
      </c>
      <c r="W114" s="278" t="s">
        <v>82</v>
      </c>
      <c r="X114" s="277" t="s">
        <v>82</v>
      </c>
      <c r="Y114" s="280" t="s">
        <v>1372</v>
      </c>
      <c r="Z114" s="278" t="s">
        <v>73</v>
      </c>
      <c r="AA114" s="278" t="s">
        <v>74</v>
      </c>
      <c r="AB114" s="278" t="s">
        <v>84</v>
      </c>
      <c r="AC114" s="278" t="s">
        <v>98</v>
      </c>
      <c r="AD114" s="278" t="s">
        <v>113</v>
      </c>
      <c r="AE114" s="278" t="s">
        <v>78</v>
      </c>
      <c r="AF114" s="278" t="s">
        <v>144</v>
      </c>
      <c r="AH114" s="278" t="s">
        <v>81</v>
      </c>
      <c r="AI114" s="278" t="s">
        <v>81</v>
      </c>
      <c r="AJ114" s="278" t="s">
        <v>81</v>
      </c>
      <c r="AK114" s="277" t="s">
        <v>81</v>
      </c>
    </row>
    <row r="115" spans="1:37" x14ac:dyDescent="0.3">
      <c r="A115" s="219">
        <v>767086</v>
      </c>
      <c r="B115" s="278" t="s">
        <v>1681</v>
      </c>
      <c r="C115" s="278" t="s">
        <v>88</v>
      </c>
      <c r="D115" s="278" t="s">
        <v>79</v>
      </c>
      <c r="E115" s="278" t="s">
        <v>98</v>
      </c>
      <c r="F115" s="278" t="s">
        <v>184</v>
      </c>
      <c r="G115" s="278" t="s">
        <v>1167</v>
      </c>
      <c r="H115" s="280" t="s">
        <v>1682</v>
      </c>
      <c r="I115" s="280" t="s">
        <v>1932</v>
      </c>
      <c r="J115" s="280" t="s">
        <v>1372</v>
      </c>
      <c r="K115" s="278" t="s">
        <v>72</v>
      </c>
      <c r="L115" s="294">
        <v>88.641000000000005</v>
      </c>
      <c r="M115" s="280" t="s">
        <v>1398</v>
      </c>
      <c r="N115" s="280" t="s">
        <v>2450</v>
      </c>
      <c r="O115" s="280" t="s">
        <v>2451</v>
      </c>
      <c r="P115" s="280" t="s">
        <v>2452</v>
      </c>
      <c r="Q115" s="278" t="s">
        <v>72</v>
      </c>
      <c r="R115" s="280" t="s">
        <v>1676</v>
      </c>
      <c r="S115" s="280" t="s">
        <v>1372</v>
      </c>
      <c r="T115" s="278" t="s">
        <v>320</v>
      </c>
      <c r="U115" s="278" t="s">
        <v>81</v>
      </c>
      <c r="V115" s="278" t="s">
        <v>81</v>
      </c>
      <c r="W115" s="278" t="s">
        <v>81</v>
      </c>
      <c r="X115" s="277" t="s">
        <v>81</v>
      </c>
      <c r="Y115" s="280" t="s">
        <v>1372</v>
      </c>
      <c r="Z115" s="278" t="s">
        <v>73</v>
      </c>
      <c r="AA115" s="278" t="s">
        <v>74</v>
      </c>
      <c r="AB115" s="278" t="s">
        <v>84</v>
      </c>
      <c r="AC115" s="278" t="s">
        <v>98</v>
      </c>
      <c r="AD115" s="278" t="s">
        <v>113</v>
      </c>
      <c r="AE115" s="278" t="s">
        <v>78</v>
      </c>
      <c r="AF115" s="278" t="s">
        <v>144</v>
      </c>
      <c r="AH115" s="278" t="s">
        <v>81</v>
      </c>
      <c r="AI115" s="278" t="s">
        <v>81</v>
      </c>
      <c r="AJ115" s="278" t="s">
        <v>81</v>
      </c>
      <c r="AK115" s="277" t="s">
        <v>81</v>
      </c>
    </row>
    <row r="116" spans="1:37" x14ac:dyDescent="0.3">
      <c r="A116" s="219">
        <v>767048</v>
      </c>
      <c r="B116" s="278" t="s">
        <v>1683</v>
      </c>
      <c r="C116" s="278" t="s">
        <v>88</v>
      </c>
      <c r="D116" s="278" t="s">
        <v>79</v>
      </c>
      <c r="E116" s="278" t="s">
        <v>98</v>
      </c>
      <c r="F116" s="278" t="s">
        <v>184</v>
      </c>
      <c r="G116" s="278" t="s">
        <v>1164</v>
      </c>
      <c r="H116" s="280" t="s">
        <v>1684</v>
      </c>
      <c r="I116" s="280" t="s">
        <v>2453</v>
      </c>
      <c r="J116" s="280" t="s">
        <v>1372</v>
      </c>
      <c r="K116" s="278" t="s">
        <v>72</v>
      </c>
      <c r="L116" s="294">
        <v>93.163399999999996</v>
      </c>
      <c r="M116" s="280" t="s">
        <v>1398</v>
      </c>
      <c r="N116" s="280" t="s">
        <v>2454</v>
      </c>
      <c r="O116" s="280" t="s">
        <v>2455</v>
      </c>
      <c r="P116" s="280" t="s">
        <v>2456</v>
      </c>
      <c r="Q116" s="278" t="s">
        <v>72</v>
      </c>
      <c r="R116" s="280" t="s">
        <v>1375</v>
      </c>
      <c r="S116" s="280" t="s">
        <v>1372</v>
      </c>
      <c r="T116" s="278" t="s">
        <v>106</v>
      </c>
      <c r="U116" s="278" t="s">
        <v>81</v>
      </c>
      <c r="V116" s="278" t="s">
        <v>81</v>
      </c>
      <c r="W116" s="278" t="s">
        <v>81</v>
      </c>
      <c r="X116" s="277" t="s">
        <v>81</v>
      </c>
      <c r="Y116" s="280" t="s">
        <v>1372</v>
      </c>
      <c r="Z116" s="278" t="s">
        <v>73</v>
      </c>
      <c r="AA116" s="278" t="s">
        <v>74</v>
      </c>
      <c r="AB116" s="278" t="s">
        <v>84</v>
      </c>
      <c r="AC116" s="278" t="s">
        <v>98</v>
      </c>
      <c r="AD116" s="278" t="s">
        <v>113</v>
      </c>
      <c r="AE116" s="278" t="s">
        <v>78</v>
      </c>
      <c r="AF116" s="278" t="s">
        <v>144</v>
      </c>
      <c r="AH116" s="278" t="s">
        <v>81</v>
      </c>
      <c r="AI116" s="278" t="s">
        <v>81</v>
      </c>
      <c r="AJ116" s="278" t="s">
        <v>81</v>
      </c>
      <c r="AK116" s="277" t="s">
        <v>81</v>
      </c>
    </row>
    <row r="117" spans="1:37" x14ac:dyDescent="0.3">
      <c r="A117" s="219">
        <v>767053</v>
      </c>
      <c r="B117" s="278" t="s">
        <v>1685</v>
      </c>
      <c r="C117" s="278" t="s">
        <v>88</v>
      </c>
      <c r="D117" s="278" t="s">
        <v>79</v>
      </c>
      <c r="E117" s="278" t="s">
        <v>111</v>
      </c>
      <c r="F117" s="278" t="s">
        <v>184</v>
      </c>
      <c r="G117" s="278" t="s">
        <v>1165</v>
      </c>
      <c r="H117" s="280" t="s">
        <v>1686</v>
      </c>
      <c r="I117" s="280" t="s">
        <v>2457</v>
      </c>
      <c r="J117" s="280" t="s">
        <v>1372</v>
      </c>
      <c r="K117" s="278" t="s">
        <v>72</v>
      </c>
      <c r="L117" s="294">
        <v>100.94159999999999</v>
      </c>
      <c r="M117" s="280" t="s">
        <v>1398</v>
      </c>
      <c r="N117" s="280" t="s">
        <v>2458</v>
      </c>
      <c r="O117" s="280" t="s">
        <v>2459</v>
      </c>
      <c r="P117" s="280" t="s">
        <v>2460</v>
      </c>
      <c r="Q117" s="278" t="s">
        <v>72</v>
      </c>
      <c r="R117" s="280" t="s">
        <v>1676</v>
      </c>
      <c r="S117" s="280" t="s">
        <v>1372</v>
      </c>
      <c r="T117" s="278" t="s">
        <v>320</v>
      </c>
      <c r="U117" s="278" t="s">
        <v>82</v>
      </c>
      <c r="V117" s="278" t="s">
        <v>81</v>
      </c>
      <c r="W117" s="278" t="s">
        <v>82</v>
      </c>
      <c r="X117" s="277" t="s">
        <v>82</v>
      </c>
      <c r="Y117" s="280" t="s">
        <v>1372</v>
      </c>
      <c r="Z117" s="278" t="s">
        <v>73</v>
      </c>
      <c r="AA117" s="278" t="s">
        <v>74</v>
      </c>
      <c r="AB117" s="278" t="s">
        <v>84</v>
      </c>
      <c r="AC117" s="278" t="s">
        <v>98</v>
      </c>
      <c r="AD117" s="278" t="s">
        <v>113</v>
      </c>
      <c r="AE117" s="278" t="s">
        <v>78</v>
      </c>
      <c r="AF117" s="278" t="s">
        <v>144</v>
      </c>
      <c r="AH117" s="278" t="s">
        <v>81</v>
      </c>
      <c r="AI117" s="278" t="s">
        <v>81</v>
      </c>
      <c r="AJ117" s="278" t="s">
        <v>81</v>
      </c>
      <c r="AK117" s="277" t="s">
        <v>81</v>
      </c>
    </row>
    <row r="118" spans="1:37" x14ac:dyDescent="0.3">
      <c r="A118" s="219">
        <v>767078</v>
      </c>
      <c r="B118" s="278" t="s">
        <v>1687</v>
      </c>
      <c r="C118" s="278" t="s">
        <v>88</v>
      </c>
      <c r="D118" s="278" t="s">
        <v>79</v>
      </c>
      <c r="E118" s="278" t="s">
        <v>98</v>
      </c>
      <c r="F118" s="278" t="s">
        <v>184</v>
      </c>
      <c r="G118" s="278" t="s">
        <v>915</v>
      </c>
      <c r="H118" s="280" t="s">
        <v>1688</v>
      </c>
      <c r="I118" s="280" t="s">
        <v>2461</v>
      </c>
      <c r="J118" s="280" t="s">
        <v>1372</v>
      </c>
      <c r="K118" s="278" t="s">
        <v>72</v>
      </c>
      <c r="L118" s="294">
        <v>112.28870000000001</v>
      </c>
      <c r="M118" s="280" t="s">
        <v>1398</v>
      </c>
      <c r="N118" s="280" t="s">
        <v>2462</v>
      </c>
      <c r="O118" s="280" t="s">
        <v>2463</v>
      </c>
      <c r="P118" s="280" t="s">
        <v>2464</v>
      </c>
      <c r="Q118" s="278" t="s">
        <v>72</v>
      </c>
      <c r="R118" s="280" t="s">
        <v>1676</v>
      </c>
      <c r="S118" s="280" t="s">
        <v>1372</v>
      </c>
      <c r="T118" s="278" t="s">
        <v>320</v>
      </c>
      <c r="U118" s="278" t="s">
        <v>82</v>
      </c>
      <c r="V118" s="278" t="s">
        <v>81</v>
      </c>
      <c r="W118" s="278" t="s">
        <v>82</v>
      </c>
      <c r="X118" s="277" t="s">
        <v>82</v>
      </c>
      <c r="Y118" s="280" t="s">
        <v>1372</v>
      </c>
      <c r="Z118" s="278" t="s">
        <v>73</v>
      </c>
      <c r="AA118" s="278" t="s">
        <v>74</v>
      </c>
      <c r="AB118" s="278" t="s">
        <v>84</v>
      </c>
      <c r="AC118" s="278" t="s">
        <v>98</v>
      </c>
      <c r="AD118" s="278" t="s">
        <v>113</v>
      </c>
      <c r="AE118" s="278" t="s">
        <v>78</v>
      </c>
      <c r="AF118" s="278" t="s">
        <v>144</v>
      </c>
      <c r="AH118" s="278" t="s">
        <v>81</v>
      </c>
      <c r="AI118" s="278" t="s">
        <v>81</v>
      </c>
      <c r="AJ118" s="278" t="s">
        <v>81</v>
      </c>
      <c r="AK118" s="277" t="s">
        <v>81</v>
      </c>
    </row>
    <row r="119" spans="1:37" x14ac:dyDescent="0.3">
      <c r="A119" s="219">
        <v>767083</v>
      </c>
      <c r="B119" s="278" t="s">
        <v>1689</v>
      </c>
      <c r="C119" s="278" t="s">
        <v>88</v>
      </c>
      <c r="D119" s="278" t="s">
        <v>79</v>
      </c>
      <c r="E119" s="278" t="s">
        <v>98</v>
      </c>
      <c r="F119" s="278" t="s">
        <v>274</v>
      </c>
      <c r="G119" s="278" t="s">
        <v>1690</v>
      </c>
      <c r="H119" s="280" t="s">
        <v>1691</v>
      </c>
      <c r="I119" s="280" t="s">
        <v>2465</v>
      </c>
      <c r="J119" s="280" t="s">
        <v>1372</v>
      </c>
      <c r="K119" s="278" t="s">
        <v>72</v>
      </c>
      <c r="L119" s="294">
        <v>105.8467</v>
      </c>
      <c r="M119" s="280" t="s">
        <v>1584</v>
      </c>
      <c r="N119" s="280" t="s">
        <v>2466</v>
      </c>
      <c r="O119" s="280" t="s">
        <v>2467</v>
      </c>
      <c r="P119" s="280" t="s">
        <v>2468</v>
      </c>
      <c r="Q119" s="278" t="s">
        <v>72</v>
      </c>
      <c r="R119" s="280" t="s">
        <v>1676</v>
      </c>
      <c r="S119" s="280" t="s">
        <v>1372</v>
      </c>
      <c r="T119" s="278" t="s">
        <v>320</v>
      </c>
      <c r="U119" s="278" t="s">
        <v>81</v>
      </c>
      <c r="V119" s="278" t="s">
        <v>81</v>
      </c>
      <c r="W119" s="278" t="s">
        <v>81</v>
      </c>
      <c r="X119" s="277" t="s">
        <v>81</v>
      </c>
      <c r="Y119" s="280" t="s">
        <v>1372</v>
      </c>
      <c r="Z119" s="278" t="s">
        <v>73</v>
      </c>
      <c r="AA119" s="278" t="s">
        <v>74</v>
      </c>
      <c r="AB119" s="278" t="s">
        <v>84</v>
      </c>
      <c r="AC119" s="278" t="s">
        <v>98</v>
      </c>
      <c r="AD119" s="278" t="s">
        <v>113</v>
      </c>
      <c r="AE119" s="278" t="s">
        <v>78</v>
      </c>
      <c r="AF119" s="278" t="s">
        <v>144</v>
      </c>
      <c r="AH119" s="278" t="s">
        <v>81</v>
      </c>
      <c r="AI119" s="278" t="s">
        <v>81</v>
      </c>
      <c r="AJ119" s="278" t="s">
        <v>81</v>
      </c>
      <c r="AK119" s="277" t="s">
        <v>81</v>
      </c>
    </row>
    <row r="120" spans="1:37" x14ac:dyDescent="0.3">
      <c r="A120" s="219">
        <v>767079</v>
      </c>
      <c r="B120" s="278" t="s">
        <v>1692</v>
      </c>
      <c r="C120" s="278" t="s">
        <v>88</v>
      </c>
      <c r="D120" s="278" t="s">
        <v>79</v>
      </c>
      <c r="E120" s="278" t="s">
        <v>96</v>
      </c>
      <c r="F120" s="278" t="s">
        <v>184</v>
      </c>
      <c r="G120" s="278" t="s">
        <v>917</v>
      </c>
      <c r="H120" s="280" t="s">
        <v>1693</v>
      </c>
      <c r="I120" s="280" t="s">
        <v>2469</v>
      </c>
      <c r="J120" s="280" t="s">
        <v>1372</v>
      </c>
      <c r="K120" s="278" t="s">
        <v>72</v>
      </c>
      <c r="L120" s="294">
        <v>113.73739999999999</v>
      </c>
      <c r="M120" s="280" t="s">
        <v>1398</v>
      </c>
      <c r="N120" s="280" t="s">
        <v>2470</v>
      </c>
      <c r="O120" s="280" t="s">
        <v>2471</v>
      </c>
      <c r="P120" s="280" t="s">
        <v>2472</v>
      </c>
      <c r="Q120" s="278" t="s">
        <v>72</v>
      </c>
      <c r="R120" s="280" t="s">
        <v>1372</v>
      </c>
      <c r="S120" s="280" t="s">
        <v>1372</v>
      </c>
      <c r="T120" s="278" t="s">
        <v>106</v>
      </c>
      <c r="U120" s="278" t="s">
        <v>81</v>
      </c>
      <c r="V120" s="278" t="s">
        <v>81</v>
      </c>
      <c r="W120" s="278" t="s">
        <v>81</v>
      </c>
      <c r="X120" s="277" t="s">
        <v>81</v>
      </c>
      <c r="Y120" s="280" t="s">
        <v>1372</v>
      </c>
      <c r="Z120" s="278" t="s">
        <v>73</v>
      </c>
      <c r="AA120" s="278" t="s">
        <v>74</v>
      </c>
      <c r="AB120" s="278" t="s">
        <v>84</v>
      </c>
      <c r="AC120" s="278" t="s">
        <v>98</v>
      </c>
      <c r="AD120" s="278" t="s">
        <v>113</v>
      </c>
      <c r="AE120" s="278" t="s">
        <v>78</v>
      </c>
      <c r="AF120" s="278" t="s">
        <v>144</v>
      </c>
      <c r="AH120" s="278" t="s">
        <v>81</v>
      </c>
      <c r="AI120" s="278" t="s">
        <v>81</v>
      </c>
      <c r="AJ120" s="278" t="s">
        <v>81</v>
      </c>
      <c r="AK120" s="277" t="s">
        <v>81</v>
      </c>
    </row>
    <row r="121" spans="1:37" x14ac:dyDescent="0.3">
      <c r="A121" s="219">
        <v>767050</v>
      </c>
      <c r="B121" s="278" t="s">
        <v>1694</v>
      </c>
      <c r="C121" s="278" t="s">
        <v>88</v>
      </c>
      <c r="D121" s="278" t="s">
        <v>79</v>
      </c>
      <c r="E121" s="278" t="s">
        <v>96</v>
      </c>
      <c r="F121" s="278" t="s">
        <v>184</v>
      </c>
      <c r="G121" s="278" t="s">
        <v>927</v>
      </c>
      <c r="H121" s="280" t="s">
        <v>1695</v>
      </c>
      <c r="I121" s="280" t="s">
        <v>2473</v>
      </c>
      <c r="J121" s="280" t="s">
        <v>1372</v>
      </c>
      <c r="K121" s="278" t="s">
        <v>72</v>
      </c>
      <c r="L121" s="294">
        <v>98.3934</v>
      </c>
      <c r="M121" s="280" t="s">
        <v>1398</v>
      </c>
      <c r="N121" s="280" t="s">
        <v>2474</v>
      </c>
      <c r="O121" s="280" t="s">
        <v>2475</v>
      </c>
      <c r="P121" s="280" t="s">
        <v>2476</v>
      </c>
      <c r="Q121" s="278" t="s">
        <v>72</v>
      </c>
      <c r="R121" s="280" t="s">
        <v>1375</v>
      </c>
      <c r="S121" s="280" t="s">
        <v>1372</v>
      </c>
      <c r="T121" s="278" t="s">
        <v>320</v>
      </c>
      <c r="U121" s="278" t="s">
        <v>81</v>
      </c>
      <c r="V121" s="278" t="s">
        <v>81</v>
      </c>
      <c r="W121" s="278" t="s">
        <v>81</v>
      </c>
      <c r="X121" s="277" t="s">
        <v>81</v>
      </c>
      <c r="Y121" s="280" t="s">
        <v>1372</v>
      </c>
      <c r="Z121" s="278" t="s">
        <v>73</v>
      </c>
      <c r="AA121" s="278" t="s">
        <v>74</v>
      </c>
      <c r="AB121" s="278" t="s">
        <v>84</v>
      </c>
      <c r="AC121" s="278" t="s">
        <v>98</v>
      </c>
      <c r="AD121" s="278" t="s">
        <v>113</v>
      </c>
      <c r="AE121" s="278" t="s">
        <v>78</v>
      </c>
      <c r="AF121" s="278" t="s">
        <v>144</v>
      </c>
      <c r="AH121" s="278" t="s">
        <v>81</v>
      </c>
      <c r="AI121" s="278" t="s">
        <v>81</v>
      </c>
      <c r="AJ121" s="278" t="s">
        <v>81</v>
      </c>
      <c r="AK121" s="277" t="s">
        <v>81</v>
      </c>
    </row>
    <row r="122" spans="1:37" x14ac:dyDescent="0.3">
      <c r="A122" s="219">
        <v>767075</v>
      </c>
      <c r="B122" s="278" t="s">
        <v>1696</v>
      </c>
      <c r="C122" s="278" t="s">
        <v>88</v>
      </c>
      <c r="D122" s="278" t="s">
        <v>79</v>
      </c>
      <c r="E122" s="278" t="s">
        <v>96</v>
      </c>
      <c r="F122" s="278" t="s">
        <v>184</v>
      </c>
      <c r="G122" s="278" t="s">
        <v>910</v>
      </c>
      <c r="H122" s="280" t="s">
        <v>1697</v>
      </c>
      <c r="I122" s="280" t="s">
        <v>2477</v>
      </c>
      <c r="J122" s="280" t="s">
        <v>1372</v>
      </c>
      <c r="K122" s="278" t="s">
        <v>72</v>
      </c>
      <c r="L122" s="294">
        <v>112.6277</v>
      </c>
      <c r="M122" s="280" t="s">
        <v>1398</v>
      </c>
      <c r="N122" s="280" t="s">
        <v>2478</v>
      </c>
      <c r="O122" s="280" t="s">
        <v>2479</v>
      </c>
      <c r="P122" s="280" t="s">
        <v>2480</v>
      </c>
      <c r="Q122" s="278" t="s">
        <v>72</v>
      </c>
      <c r="R122" s="280" t="s">
        <v>1676</v>
      </c>
      <c r="S122" s="280" t="s">
        <v>1372</v>
      </c>
      <c r="T122" s="278" t="s">
        <v>106</v>
      </c>
      <c r="U122" s="278" t="s">
        <v>82</v>
      </c>
      <c r="V122" s="278" t="s">
        <v>81</v>
      </c>
      <c r="W122" s="278" t="s">
        <v>82</v>
      </c>
      <c r="X122" s="277" t="s">
        <v>82</v>
      </c>
      <c r="Y122" s="280" t="s">
        <v>1372</v>
      </c>
      <c r="Z122" s="278" t="s">
        <v>73</v>
      </c>
      <c r="AA122" s="278" t="s">
        <v>74</v>
      </c>
      <c r="AB122" s="278" t="s">
        <v>84</v>
      </c>
      <c r="AC122" s="278" t="s">
        <v>98</v>
      </c>
      <c r="AD122" s="278" t="s">
        <v>113</v>
      </c>
      <c r="AE122" s="278" t="s">
        <v>78</v>
      </c>
      <c r="AF122" s="278" t="s">
        <v>144</v>
      </c>
      <c r="AH122" s="278" t="s">
        <v>81</v>
      </c>
      <c r="AI122" s="278" t="s">
        <v>81</v>
      </c>
      <c r="AJ122" s="278" t="s">
        <v>81</v>
      </c>
      <c r="AK122" s="277" t="s">
        <v>81</v>
      </c>
    </row>
    <row r="123" spans="1:37" x14ac:dyDescent="0.3">
      <c r="A123" s="219">
        <v>769844</v>
      </c>
      <c r="B123" s="278" t="s">
        <v>1698</v>
      </c>
      <c r="C123" s="278" t="s">
        <v>88</v>
      </c>
      <c r="D123" s="278" t="s">
        <v>79</v>
      </c>
      <c r="E123" s="278" t="s">
        <v>98</v>
      </c>
      <c r="F123" s="278" t="s">
        <v>184</v>
      </c>
      <c r="G123" s="278" t="s">
        <v>1193</v>
      </c>
      <c r="H123" s="280" t="s">
        <v>1699</v>
      </c>
      <c r="I123" s="280" t="s">
        <v>2481</v>
      </c>
      <c r="J123" s="280" t="s">
        <v>1372</v>
      </c>
      <c r="K123" s="278" t="s">
        <v>72</v>
      </c>
      <c r="L123" s="294">
        <v>118.8009</v>
      </c>
      <c r="M123" s="280" t="s">
        <v>1398</v>
      </c>
      <c r="N123" s="280" t="s">
        <v>2482</v>
      </c>
      <c r="O123" s="280" t="s">
        <v>2483</v>
      </c>
      <c r="P123" s="280" t="s">
        <v>2484</v>
      </c>
      <c r="Q123" s="278" t="s">
        <v>72</v>
      </c>
      <c r="R123" s="280" t="s">
        <v>1375</v>
      </c>
      <c r="S123" s="280" t="s">
        <v>1372</v>
      </c>
      <c r="T123" s="278" t="s">
        <v>106</v>
      </c>
      <c r="U123" s="278" t="s">
        <v>81</v>
      </c>
      <c r="V123" s="278" t="s">
        <v>81</v>
      </c>
      <c r="W123" s="278" t="s">
        <v>81</v>
      </c>
      <c r="X123" s="277" t="s">
        <v>81</v>
      </c>
      <c r="Y123" s="280" t="s">
        <v>1372</v>
      </c>
      <c r="Z123" s="278" t="s">
        <v>73</v>
      </c>
      <c r="AA123" s="278" t="s">
        <v>74</v>
      </c>
      <c r="AB123" s="278" t="s">
        <v>84</v>
      </c>
      <c r="AC123" s="278" t="s">
        <v>98</v>
      </c>
      <c r="AD123" s="278" t="s">
        <v>113</v>
      </c>
      <c r="AE123" s="278" t="s">
        <v>78</v>
      </c>
      <c r="AF123" s="278" t="s">
        <v>144</v>
      </c>
      <c r="AH123" s="278" t="s">
        <v>81</v>
      </c>
      <c r="AI123" s="278" t="s">
        <v>81</v>
      </c>
      <c r="AJ123" s="278" t="s">
        <v>81</v>
      </c>
      <c r="AK123" s="277" t="s">
        <v>81</v>
      </c>
    </row>
    <row r="124" spans="1:37" x14ac:dyDescent="0.3">
      <c r="A124" s="219">
        <v>769840</v>
      </c>
      <c r="B124" s="278" t="s">
        <v>1700</v>
      </c>
      <c r="C124" s="278" t="s">
        <v>88</v>
      </c>
      <c r="D124" s="278" t="s">
        <v>79</v>
      </c>
      <c r="E124" s="278" t="s">
        <v>98</v>
      </c>
      <c r="F124" s="278" t="s">
        <v>184</v>
      </c>
      <c r="G124" s="278" t="s">
        <v>1195</v>
      </c>
      <c r="H124" s="280" t="s">
        <v>1701</v>
      </c>
      <c r="I124" s="280" t="s">
        <v>2485</v>
      </c>
      <c r="J124" s="280" t="s">
        <v>1372</v>
      </c>
      <c r="K124" s="278" t="s">
        <v>72</v>
      </c>
      <c r="L124" s="294">
        <v>110.8516</v>
      </c>
      <c r="M124" s="280" t="s">
        <v>1398</v>
      </c>
      <c r="N124" s="280" t="s">
        <v>2486</v>
      </c>
      <c r="O124" s="280" t="s">
        <v>2487</v>
      </c>
      <c r="P124" s="280" t="s">
        <v>2488</v>
      </c>
      <c r="Q124" s="278" t="s">
        <v>72</v>
      </c>
      <c r="R124" s="280" t="s">
        <v>1375</v>
      </c>
      <c r="S124" s="280" t="s">
        <v>1372</v>
      </c>
      <c r="T124" s="278" t="s">
        <v>106</v>
      </c>
      <c r="U124" s="278" t="s">
        <v>81</v>
      </c>
      <c r="V124" s="278" t="s">
        <v>81</v>
      </c>
      <c r="W124" s="278" t="s">
        <v>81</v>
      </c>
      <c r="X124" s="277" t="s">
        <v>81</v>
      </c>
      <c r="Y124" s="280" t="s">
        <v>1372</v>
      </c>
      <c r="Z124" s="278" t="s">
        <v>73</v>
      </c>
      <c r="AA124" s="278" t="s">
        <v>74</v>
      </c>
      <c r="AB124" s="278" t="s">
        <v>84</v>
      </c>
      <c r="AC124" s="278" t="s">
        <v>98</v>
      </c>
      <c r="AD124" s="278" t="s">
        <v>113</v>
      </c>
      <c r="AE124" s="278" t="s">
        <v>78</v>
      </c>
      <c r="AF124" s="278" t="s">
        <v>144</v>
      </c>
      <c r="AH124" s="278" t="s">
        <v>81</v>
      </c>
      <c r="AI124" s="278" t="s">
        <v>81</v>
      </c>
      <c r="AJ124" s="278" t="s">
        <v>81</v>
      </c>
      <c r="AK124" s="277" t="s">
        <v>81</v>
      </c>
    </row>
    <row r="125" spans="1:37" x14ac:dyDescent="0.3">
      <c r="A125" s="219">
        <v>769841</v>
      </c>
      <c r="B125" s="278" t="s">
        <v>1702</v>
      </c>
      <c r="C125" s="278" t="s">
        <v>88</v>
      </c>
      <c r="D125" s="278" t="s">
        <v>79</v>
      </c>
      <c r="E125" s="278" t="s">
        <v>98</v>
      </c>
      <c r="F125" s="278" t="s">
        <v>184</v>
      </c>
      <c r="G125" s="278" t="s">
        <v>911</v>
      </c>
      <c r="H125" s="280" t="s">
        <v>1703</v>
      </c>
      <c r="I125" s="280" t="s">
        <v>2489</v>
      </c>
      <c r="J125" s="280" t="s">
        <v>1372</v>
      </c>
      <c r="K125" s="278" t="s">
        <v>72</v>
      </c>
      <c r="L125" s="294">
        <v>127.5042</v>
      </c>
      <c r="M125" s="280" t="s">
        <v>1398</v>
      </c>
      <c r="N125" s="280" t="s">
        <v>2490</v>
      </c>
      <c r="O125" s="280" t="s">
        <v>2491</v>
      </c>
      <c r="P125" s="280" t="s">
        <v>2492</v>
      </c>
      <c r="Q125" s="278" t="s">
        <v>72</v>
      </c>
      <c r="R125" s="280" t="s">
        <v>1676</v>
      </c>
      <c r="S125" s="280" t="s">
        <v>1372</v>
      </c>
      <c r="T125" s="278" t="s">
        <v>106</v>
      </c>
      <c r="U125" s="278" t="s">
        <v>81</v>
      </c>
      <c r="V125" s="278" t="s">
        <v>81</v>
      </c>
      <c r="W125" s="278" t="s">
        <v>81</v>
      </c>
      <c r="X125" s="277" t="s">
        <v>81</v>
      </c>
      <c r="Y125" s="280" t="s">
        <v>1372</v>
      </c>
      <c r="Z125" s="278" t="s">
        <v>73</v>
      </c>
      <c r="AA125" s="278" t="s">
        <v>74</v>
      </c>
      <c r="AB125" s="278" t="s">
        <v>84</v>
      </c>
      <c r="AC125" s="278" t="s">
        <v>98</v>
      </c>
      <c r="AD125" s="278" t="s">
        <v>113</v>
      </c>
      <c r="AE125" s="278" t="s">
        <v>78</v>
      </c>
      <c r="AF125" s="278" t="s">
        <v>144</v>
      </c>
      <c r="AH125" s="278" t="s">
        <v>81</v>
      </c>
      <c r="AI125" s="278" t="s">
        <v>81</v>
      </c>
      <c r="AJ125" s="278" t="s">
        <v>81</v>
      </c>
      <c r="AK125" s="277" t="s">
        <v>81</v>
      </c>
    </row>
    <row r="126" spans="1:37" x14ac:dyDescent="0.3">
      <c r="A126" s="219">
        <v>769842</v>
      </c>
      <c r="B126" s="278" t="s">
        <v>1704</v>
      </c>
      <c r="C126" s="278" t="s">
        <v>88</v>
      </c>
      <c r="D126" s="278" t="s">
        <v>79</v>
      </c>
      <c r="E126" s="278" t="s">
        <v>98</v>
      </c>
      <c r="F126" s="278" t="s">
        <v>184</v>
      </c>
      <c r="G126" s="278" t="s">
        <v>1194</v>
      </c>
      <c r="H126" s="280" t="s">
        <v>1705</v>
      </c>
      <c r="I126" s="280" t="s">
        <v>2493</v>
      </c>
      <c r="J126" s="280" t="s">
        <v>1372</v>
      </c>
      <c r="K126" s="278" t="s">
        <v>72</v>
      </c>
      <c r="L126" s="294">
        <v>136.21770000000001</v>
      </c>
      <c r="M126" s="280" t="s">
        <v>1398</v>
      </c>
      <c r="N126" s="280" t="s">
        <v>2494</v>
      </c>
      <c r="O126" s="280" t="s">
        <v>2495</v>
      </c>
      <c r="P126" s="280" t="s">
        <v>2496</v>
      </c>
      <c r="Q126" s="278" t="s">
        <v>72</v>
      </c>
      <c r="R126" s="280" t="s">
        <v>1375</v>
      </c>
      <c r="S126" s="280" t="s">
        <v>1372</v>
      </c>
      <c r="T126" s="278" t="s">
        <v>106</v>
      </c>
      <c r="U126" s="278" t="s">
        <v>81</v>
      </c>
      <c r="V126" s="278" t="s">
        <v>81</v>
      </c>
      <c r="W126" s="278" t="s">
        <v>81</v>
      </c>
      <c r="X126" s="277" t="s">
        <v>81</v>
      </c>
      <c r="Y126" s="280" t="s">
        <v>1372</v>
      </c>
      <c r="Z126" s="278" t="s">
        <v>73</v>
      </c>
      <c r="AA126" s="278" t="s">
        <v>74</v>
      </c>
      <c r="AB126" s="278" t="s">
        <v>84</v>
      </c>
      <c r="AC126" s="278" t="s">
        <v>98</v>
      </c>
      <c r="AD126" s="278" t="s">
        <v>113</v>
      </c>
      <c r="AE126" s="278" t="s">
        <v>78</v>
      </c>
      <c r="AF126" s="278" t="s">
        <v>144</v>
      </c>
      <c r="AH126" s="278" t="s">
        <v>81</v>
      </c>
      <c r="AI126" s="278" t="s">
        <v>81</v>
      </c>
      <c r="AJ126" s="278" t="s">
        <v>81</v>
      </c>
      <c r="AK126" s="277" t="s">
        <v>81</v>
      </c>
    </row>
    <row r="127" spans="1:37" x14ac:dyDescent="0.3">
      <c r="A127" s="219">
        <v>767046</v>
      </c>
      <c r="B127" s="278" t="s">
        <v>1706</v>
      </c>
      <c r="C127" s="278" t="s">
        <v>88</v>
      </c>
      <c r="D127" s="278" t="s">
        <v>79</v>
      </c>
      <c r="E127" s="278" t="s">
        <v>96</v>
      </c>
      <c r="F127" s="278" t="s">
        <v>184</v>
      </c>
      <c r="G127" s="278" t="s">
        <v>928</v>
      </c>
      <c r="H127" s="280" t="s">
        <v>1707</v>
      </c>
      <c r="I127" s="280" t="s">
        <v>2497</v>
      </c>
      <c r="J127" s="280" t="s">
        <v>1372</v>
      </c>
      <c r="K127" s="278" t="s">
        <v>72</v>
      </c>
      <c r="L127" s="294">
        <v>80.884799999999998</v>
      </c>
      <c r="M127" s="280" t="s">
        <v>1398</v>
      </c>
      <c r="N127" s="280" t="s">
        <v>2498</v>
      </c>
      <c r="O127" s="280" t="s">
        <v>2499</v>
      </c>
      <c r="P127" s="280" t="s">
        <v>2500</v>
      </c>
      <c r="Q127" s="278" t="s">
        <v>72</v>
      </c>
      <c r="R127" s="280" t="s">
        <v>1375</v>
      </c>
      <c r="S127" s="280" t="s">
        <v>1372</v>
      </c>
      <c r="T127" s="278" t="s">
        <v>320</v>
      </c>
      <c r="U127" s="278" t="s">
        <v>81</v>
      </c>
      <c r="V127" s="278" t="s">
        <v>81</v>
      </c>
      <c r="W127" s="278" t="s">
        <v>81</v>
      </c>
      <c r="X127" s="277" t="s">
        <v>81</v>
      </c>
      <c r="Y127" s="280" t="s">
        <v>1372</v>
      </c>
      <c r="Z127" s="278" t="s">
        <v>73</v>
      </c>
      <c r="AA127" s="278" t="s">
        <v>74</v>
      </c>
      <c r="AB127" s="278" t="s">
        <v>84</v>
      </c>
      <c r="AC127" s="278" t="s">
        <v>98</v>
      </c>
      <c r="AD127" s="278" t="s">
        <v>113</v>
      </c>
      <c r="AE127" s="278" t="s">
        <v>78</v>
      </c>
      <c r="AF127" s="278" t="s">
        <v>144</v>
      </c>
      <c r="AH127" s="278" t="s">
        <v>81</v>
      </c>
      <c r="AI127" s="278" t="s">
        <v>81</v>
      </c>
      <c r="AJ127" s="278" t="s">
        <v>81</v>
      </c>
      <c r="AK127" s="277" t="s">
        <v>81</v>
      </c>
    </row>
    <row r="128" spans="1:37" x14ac:dyDescent="0.3">
      <c r="A128" s="219">
        <v>767051</v>
      </c>
      <c r="B128" s="278" t="s">
        <v>1708</v>
      </c>
      <c r="C128" s="278" t="s">
        <v>88</v>
      </c>
      <c r="D128" s="278" t="s">
        <v>79</v>
      </c>
      <c r="E128" s="278" t="s">
        <v>98</v>
      </c>
      <c r="F128" s="278" t="s">
        <v>184</v>
      </c>
      <c r="G128" s="278" t="s">
        <v>914</v>
      </c>
      <c r="H128" s="280" t="s">
        <v>1709</v>
      </c>
      <c r="I128" s="280" t="s">
        <v>2501</v>
      </c>
      <c r="J128" s="280" t="s">
        <v>1372</v>
      </c>
      <c r="K128" s="278" t="s">
        <v>72</v>
      </c>
      <c r="L128" s="294">
        <v>95.696200000000005</v>
      </c>
      <c r="M128" s="280" t="s">
        <v>1398</v>
      </c>
      <c r="N128" s="280" t="s">
        <v>2502</v>
      </c>
      <c r="O128" s="280" t="s">
        <v>2503</v>
      </c>
      <c r="P128" s="280" t="s">
        <v>2504</v>
      </c>
      <c r="Q128" s="278" t="s">
        <v>72</v>
      </c>
      <c r="R128" s="280" t="s">
        <v>1372</v>
      </c>
      <c r="S128" s="280" t="s">
        <v>1372</v>
      </c>
      <c r="T128" s="278" t="s">
        <v>106</v>
      </c>
      <c r="U128" s="278" t="s">
        <v>81</v>
      </c>
      <c r="V128" s="278" t="s">
        <v>81</v>
      </c>
      <c r="W128" s="278" t="s">
        <v>81</v>
      </c>
      <c r="X128" s="277" t="s">
        <v>81</v>
      </c>
      <c r="Y128" s="280" t="s">
        <v>1372</v>
      </c>
      <c r="Z128" s="278" t="s">
        <v>73</v>
      </c>
      <c r="AA128" s="278" t="s">
        <v>74</v>
      </c>
      <c r="AB128" s="278" t="s">
        <v>84</v>
      </c>
      <c r="AC128" s="278" t="s">
        <v>98</v>
      </c>
      <c r="AD128" s="278" t="s">
        <v>113</v>
      </c>
      <c r="AE128" s="278" t="s">
        <v>78</v>
      </c>
      <c r="AF128" s="278" t="s">
        <v>144</v>
      </c>
      <c r="AH128" s="278" t="s">
        <v>81</v>
      </c>
      <c r="AI128" s="278" t="s">
        <v>81</v>
      </c>
      <c r="AJ128" s="278" t="s">
        <v>81</v>
      </c>
      <c r="AK128" s="277" t="s">
        <v>81</v>
      </c>
    </row>
    <row r="129" spans="1:37" x14ac:dyDescent="0.3">
      <c r="A129" s="219">
        <v>767081</v>
      </c>
      <c r="B129" s="278" t="s">
        <v>1710</v>
      </c>
      <c r="C129" s="278" t="s">
        <v>88</v>
      </c>
      <c r="D129" s="278" t="s">
        <v>79</v>
      </c>
      <c r="E129" s="278" t="s">
        <v>98</v>
      </c>
      <c r="F129" s="278" t="s">
        <v>184</v>
      </c>
      <c r="G129" s="278" t="s">
        <v>913</v>
      </c>
      <c r="H129" s="280" t="s">
        <v>1711</v>
      </c>
      <c r="I129" s="280" t="s">
        <v>2505</v>
      </c>
      <c r="J129" s="280" t="s">
        <v>1372</v>
      </c>
      <c r="K129" s="278" t="s">
        <v>72</v>
      </c>
      <c r="L129" s="294">
        <v>95.424800000000005</v>
      </c>
      <c r="M129" s="280" t="s">
        <v>1398</v>
      </c>
      <c r="N129" s="280" t="s">
        <v>2506</v>
      </c>
      <c r="O129" s="280" t="s">
        <v>2507</v>
      </c>
      <c r="P129" s="280" t="s">
        <v>2508</v>
      </c>
      <c r="Q129" s="278" t="s">
        <v>72</v>
      </c>
      <c r="R129" s="280" t="s">
        <v>1676</v>
      </c>
      <c r="S129" s="280" t="s">
        <v>1372</v>
      </c>
      <c r="T129" s="278" t="s">
        <v>320</v>
      </c>
      <c r="U129" s="278" t="s">
        <v>81</v>
      </c>
      <c r="V129" s="278" t="s">
        <v>81</v>
      </c>
      <c r="W129" s="278" t="s">
        <v>81</v>
      </c>
      <c r="X129" s="277" t="s">
        <v>81</v>
      </c>
      <c r="Y129" s="280" t="s">
        <v>1372</v>
      </c>
      <c r="Z129" s="278" t="s">
        <v>73</v>
      </c>
      <c r="AA129" s="278" t="s">
        <v>74</v>
      </c>
      <c r="AB129" s="278" t="s">
        <v>84</v>
      </c>
      <c r="AC129" s="278" t="s">
        <v>98</v>
      </c>
      <c r="AD129" s="278" t="s">
        <v>113</v>
      </c>
      <c r="AE129" s="278" t="s">
        <v>78</v>
      </c>
      <c r="AF129" s="278" t="s">
        <v>144</v>
      </c>
      <c r="AH129" s="278" t="s">
        <v>81</v>
      </c>
      <c r="AI129" s="278" t="s">
        <v>81</v>
      </c>
      <c r="AJ129" s="278" t="s">
        <v>81</v>
      </c>
      <c r="AK129" s="277" t="s">
        <v>81</v>
      </c>
    </row>
    <row r="130" spans="1:37" x14ac:dyDescent="0.3">
      <c r="A130" s="219">
        <v>767076</v>
      </c>
      <c r="B130" s="278" t="s">
        <v>1712</v>
      </c>
      <c r="C130" s="278" t="s">
        <v>88</v>
      </c>
      <c r="D130" s="278" t="s">
        <v>79</v>
      </c>
      <c r="E130" s="278" t="s">
        <v>96</v>
      </c>
      <c r="F130" s="278" t="s">
        <v>184</v>
      </c>
      <c r="G130" s="278" t="s">
        <v>1168</v>
      </c>
      <c r="H130" s="280" t="s">
        <v>1713</v>
      </c>
      <c r="I130" s="280" t="s">
        <v>2509</v>
      </c>
      <c r="J130" s="280" t="s">
        <v>1372</v>
      </c>
      <c r="K130" s="278" t="s">
        <v>72</v>
      </c>
      <c r="L130" s="294">
        <v>96.160399999999996</v>
      </c>
      <c r="M130" s="280" t="s">
        <v>1398</v>
      </c>
      <c r="N130" s="280" t="s">
        <v>2510</v>
      </c>
      <c r="O130" s="280" t="s">
        <v>2511</v>
      </c>
      <c r="P130" s="280" t="s">
        <v>2512</v>
      </c>
      <c r="Q130" s="278" t="s">
        <v>72</v>
      </c>
      <c r="R130" s="280" t="s">
        <v>1372</v>
      </c>
      <c r="S130" s="280" t="s">
        <v>1372</v>
      </c>
      <c r="T130" s="278" t="s">
        <v>320</v>
      </c>
      <c r="U130" s="278" t="s">
        <v>81</v>
      </c>
      <c r="V130" s="278" t="s">
        <v>81</v>
      </c>
      <c r="W130" s="278" t="s">
        <v>81</v>
      </c>
      <c r="X130" s="277" t="s">
        <v>81</v>
      </c>
      <c r="Y130" s="280" t="s">
        <v>1372</v>
      </c>
      <c r="Z130" s="278" t="s">
        <v>73</v>
      </c>
      <c r="AA130" s="278" t="s">
        <v>74</v>
      </c>
      <c r="AB130" s="278" t="s">
        <v>84</v>
      </c>
      <c r="AC130" s="278" t="s">
        <v>98</v>
      </c>
      <c r="AD130" s="278" t="s">
        <v>113</v>
      </c>
      <c r="AE130" s="278" t="s">
        <v>78</v>
      </c>
      <c r="AF130" s="278" t="s">
        <v>144</v>
      </c>
      <c r="AH130" s="278" t="s">
        <v>81</v>
      </c>
      <c r="AI130" s="278" t="s">
        <v>81</v>
      </c>
      <c r="AJ130" s="278" t="s">
        <v>81</v>
      </c>
      <c r="AK130" s="277" t="s">
        <v>81</v>
      </c>
    </row>
    <row r="131" spans="1:37" x14ac:dyDescent="0.3">
      <c r="A131" s="219">
        <v>767047</v>
      </c>
      <c r="B131" s="278" t="s">
        <v>1714</v>
      </c>
      <c r="C131" s="278" t="s">
        <v>88</v>
      </c>
      <c r="D131" s="278" t="s">
        <v>79</v>
      </c>
      <c r="E131" s="278" t="s">
        <v>98</v>
      </c>
      <c r="F131" s="278" t="s">
        <v>184</v>
      </c>
      <c r="G131" s="278" t="s">
        <v>912</v>
      </c>
      <c r="H131" s="280" t="s">
        <v>1715</v>
      </c>
      <c r="I131" s="280" t="s">
        <v>2513</v>
      </c>
      <c r="J131" s="280" t="s">
        <v>1372</v>
      </c>
      <c r="K131" s="278" t="s">
        <v>72</v>
      </c>
      <c r="L131" s="294">
        <v>88.43</v>
      </c>
      <c r="M131" s="280" t="s">
        <v>1398</v>
      </c>
      <c r="N131" s="280" t="s">
        <v>2514</v>
      </c>
      <c r="O131" s="280" t="s">
        <v>2515</v>
      </c>
      <c r="P131" s="280" t="s">
        <v>2516</v>
      </c>
      <c r="Q131" s="278" t="s">
        <v>72</v>
      </c>
      <c r="R131" s="280" t="s">
        <v>1375</v>
      </c>
      <c r="S131" s="280" t="s">
        <v>1372</v>
      </c>
      <c r="T131" s="278" t="s">
        <v>106</v>
      </c>
      <c r="U131" s="278" t="s">
        <v>81</v>
      </c>
      <c r="V131" s="278" t="s">
        <v>81</v>
      </c>
      <c r="W131" s="278" t="s">
        <v>81</v>
      </c>
      <c r="X131" s="277" t="s">
        <v>81</v>
      </c>
      <c r="Y131" s="280" t="s">
        <v>1372</v>
      </c>
      <c r="Z131" s="278" t="s">
        <v>73</v>
      </c>
      <c r="AA131" s="278" t="s">
        <v>74</v>
      </c>
      <c r="AB131" s="278" t="s">
        <v>84</v>
      </c>
      <c r="AC131" s="278" t="s">
        <v>98</v>
      </c>
      <c r="AD131" s="278" t="s">
        <v>113</v>
      </c>
      <c r="AE131" s="278" t="s">
        <v>78</v>
      </c>
      <c r="AF131" s="278" t="s">
        <v>144</v>
      </c>
      <c r="AH131" s="278" t="s">
        <v>81</v>
      </c>
      <c r="AI131" s="278" t="s">
        <v>81</v>
      </c>
      <c r="AJ131" s="278" t="s">
        <v>81</v>
      </c>
      <c r="AK131" s="277" t="s">
        <v>81</v>
      </c>
    </row>
    <row r="132" spans="1:37" x14ac:dyDescent="0.3">
      <c r="A132" s="219">
        <v>625458</v>
      </c>
      <c r="B132" s="278" t="s">
        <v>321</v>
      </c>
      <c r="C132" s="278" t="s">
        <v>88</v>
      </c>
      <c r="D132" s="278" t="s">
        <v>79</v>
      </c>
      <c r="E132" s="278" t="s">
        <v>96</v>
      </c>
      <c r="F132" s="278" t="s">
        <v>108</v>
      </c>
      <c r="G132" s="278" t="s">
        <v>916</v>
      </c>
      <c r="H132" s="280" t="s">
        <v>1716</v>
      </c>
      <c r="I132" s="280" t="s">
        <v>2517</v>
      </c>
      <c r="J132" s="280" t="s">
        <v>1372</v>
      </c>
      <c r="K132" s="278" t="s">
        <v>72</v>
      </c>
      <c r="L132" s="294">
        <v>194.41669999999999</v>
      </c>
      <c r="M132" s="280" t="s">
        <v>1410</v>
      </c>
      <c r="N132" s="280" t="s">
        <v>2518</v>
      </c>
      <c r="O132" s="280" t="s">
        <v>2519</v>
      </c>
      <c r="P132" s="280" t="s">
        <v>2520</v>
      </c>
      <c r="Q132" s="278" t="s">
        <v>72</v>
      </c>
      <c r="R132" s="280" t="s">
        <v>1372</v>
      </c>
      <c r="S132" s="280" t="s">
        <v>1372</v>
      </c>
      <c r="T132" s="278" t="s">
        <v>106</v>
      </c>
      <c r="U132" s="278" t="s">
        <v>81</v>
      </c>
      <c r="V132" s="278" t="s">
        <v>81</v>
      </c>
      <c r="W132" s="278" t="s">
        <v>81</v>
      </c>
      <c r="X132" s="277" t="s">
        <v>81</v>
      </c>
      <c r="Y132" s="280" t="s">
        <v>1372</v>
      </c>
      <c r="Z132" s="278" t="s">
        <v>73</v>
      </c>
      <c r="AA132" s="278" t="s">
        <v>74</v>
      </c>
      <c r="AB132" s="278" t="s">
        <v>84</v>
      </c>
      <c r="AC132" s="278" t="s">
        <v>98</v>
      </c>
      <c r="AD132" s="278" t="s">
        <v>113</v>
      </c>
      <c r="AE132" s="278" t="s">
        <v>78</v>
      </c>
      <c r="AF132" s="278" t="s">
        <v>144</v>
      </c>
      <c r="AH132" s="278" t="s">
        <v>81</v>
      </c>
      <c r="AI132" s="278" t="s">
        <v>81</v>
      </c>
      <c r="AJ132" s="278" t="s">
        <v>81</v>
      </c>
      <c r="AK132" s="277" t="s">
        <v>81</v>
      </c>
    </row>
    <row r="133" spans="1:37" x14ac:dyDescent="0.3">
      <c r="A133" s="219">
        <v>625443</v>
      </c>
      <c r="B133" s="278" t="s">
        <v>322</v>
      </c>
      <c r="C133" s="278" t="s">
        <v>88</v>
      </c>
      <c r="D133" s="278" t="s">
        <v>79</v>
      </c>
      <c r="E133" s="278" t="s">
        <v>98</v>
      </c>
      <c r="F133" s="278" t="s">
        <v>108</v>
      </c>
      <c r="G133" s="278" t="s">
        <v>918</v>
      </c>
      <c r="H133" s="280" t="s">
        <v>1717</v>
      </c>
      <c r="I133" s="280" t="s">
        <v>2521</v>
      </c>
      <c r="J133" s="280" t="s">
        <v>1372</v>
      </c>
      <c r="K133" s="278" t="s">
        <v>72</v>
      </c>
      <c r="L133" s="294">
        <v>146.7903</v>
      </c>
      <c r="M133" s="280" t="s">
        <v>1410</v>
      </c>
      <c r="N133" s="280" t="s">
        <v>2522</v>
      </c>
      <c r="O133" s="280" t="s">
        <v>2523</v>
      </c>
      <c r="P133" s="280" t="s">
        <v>2524</v>
      </c>
      <c r="Q133" s="278" t="s">
        <v>72</v>
      </c>
      <c r="R133" s="280" t="s">
        <v>1372</v>
      </c>
      <c r="S133" s="280" t="s">
        <v>1372</v>
      </c>
      <c r="T133" s="278" t="s">
        <v>92</v>
      </c>
      <c r="U133" s="278" t="s">
        <v>81</v>
      </c>
      <c r="V133" s="278" t="s">
        <v>81</v>
      </c>
      <c r="W133" s="278" t="s">
        <v>81</v>
      </c>
      <c r="X133" s="277" t="s">
        <v>81</v>
      </c>
      <c r="Y133" s="280" t="s">
        <v>1372</v>
      </c>
      <c r="Z133" s="278" t="s">
        <v>73</v>
      </c>
      <c r="AA133" s="278" t="s">
        <v>74</v>
      </c>
      <c r="AB133" s="278" t="s">
        <v>84</v>
      </c>
      <c r="AC133" s="278" t="s">
        <v>98</v>
      </c>
      <c r="AD133" s="278" t="s">
        <v>113</v>
      </c>
      <c r="AE133" s="278" t="s">
        <v>78</v>
      </c>
      <c r="AF133" s="278" t="s">
        <v>144</v>
      </c>
      <c r="AH133" s="278" t="s">
        <v>81</v>
      </c>
      <c r="AI133" s="278" t="s">
        <v>81</v>
      </c>
      <c r="AJ133" s="278" t="s">
        <v>81</v>
      </c>
      <c r="AK133" s="277" t="s">
        <v>81</v>
      </c>
    </row>
    <row r="134" spans="1:37" x14ac:dyDescent="0.3">
      <c r="A134" s="219">
        <v>619589</v>
      </c>
      <c r="B134" s="278" t="s">
        <v>2525</v>
      </c>
      <c r="C134" s="278" t="s">
        <v>88</v>
      </c>
      <c r="D134" s="278" t="s">
        <v>79</v>
      </c>
      <c r="E134" s="278" t="s">
        <v>98</v>
      </c>
      <c r="F134" s="278" t="s">
        <v>2263</v>
      </c>
      <c r="G134" s="278" t="s">
        <v>2526</v>
      </c>
      <c r="H134" s="280" t="s">
        <v>1613</v>
      </c>
      <c r="I134" s="280" t="s">
        <v>2527</v>
      </c>
      <c r="J134" s="280" t="s">
        <v>1372</v>
      </c>
      <c r="K134" s="278" t="s">
        <v>72</v>
      </c>
      <c r="L134" s="294">
        <v>10.2079</v>
      </c>
      <c r="M134" s="280" t="s">
        <v>2267</v>
      </c>
      <c r="N134" s="280" t="s">
        <v>2528</v>
      </c>
      <c r="O134" s="280" t="s">
        <v>1411</v>
      </c>
      <c r="P134" s="280" t="s">
        <v>2529</v>
      </c>
      <c r="Q134" s="278" t="s">
        <v>72</v>
      </c>
      <c r="R134" s="280" t="s">
        <v>1372</v>
      </c>
      <c r="S134" s="280" t="s">
        <v>1372</v>
      </c>
      <c r="T134" s="278" t="s">
        <v>509</v>
      </c>
      <c r="U134" s="278" t="s">
        <v>81</v>
      </c>
      <c r="V134" s="278" t="s">
        <v>81</v>
      </c>
      <c r="W134" s="278" t="s">
        <v>81</v>
      </c>
      <c r="X134" s="277" t="s">
        <v>81</v>
      </c>
      <c r="Y134" s="280" t="s">
        <v>1372</v>
      </c>
      <c r="Z134" s="278" t="s">
        <v>73</v>
      </c>
      <c r="AA134" s="278" t="s">
        <v>74</v>
      </c>
      <c r="AB134" s="278" t="s">
        <v>84</v>
      </c>
      <c r="AC134" s="278" t="s">
        <v>98</v>
      </c>
      <c r="AD134" s="278" t="s">
        <v>113</v>
      </c>
      <c r="AE134" s="278" t="s">
        <v>78</v>
      </c>
      <c r="AF134" s="278" t="s">
        <v>144</v>
      </c>
      <c r="AH134" s="278" t="s">
        <v>81</v>
      </c>
      <c r="AI134" s="278" t="s">
        <v>81</v>
      </c>
      <c r="AJ134" s="278" t="s">
        <v>81</v>
      </c>
      <c r="AK134" s="277" t="s">
        <v>81</v>
      </c>
    </row>
    <row r="135" spans="1:37" x14ac:dyDescent="0.3">
      <c r="A135" s="219">
        <v>795925</v>
      </c>
      <c r="B135" s="278" t="s">
        <v>1718</v>
      </c>
      <c r="C135" s="278" t="s">
        <v>88</v>
      </c>
      <c r="D135" s="278" t="s">
        <v>79</v>
      </c>
      <c r="E135" s="278" t="s">
        <v>96</v>
      </c>
      <c r="F135" s="278" t="s">
        <v>148</v>
      </c>
      <c r="G135" s="278" t="s">
        <v>1719</v>
      </c>
      <c r="H135" s="280" t="s">
        <v>1720</v>
      </c>
      <c r="I135" s="280" t="s">
        <v>2530</v>
      </c>
      <c r="J135" s="280" t="s">
        <v>1372</v>
      </c>
      <c r="K135" s="278" t="s">
        <v>72</v>
      </c>
      <c r="L135" s="294">
        <v>1.0138</v>
      </c>
      <c r="M135" s="280" t="s">
        <v>1470</v>
      </c>
      <c r="N135" s="280" t="s">
        <v>2531</v>
      </c>
      <c r="O135" s="280" t="s">
        <v>2061</v>
      </c>
      <c r="P135" s="280" t="s">
        <v>2532</v>
      </c>
      <c r="Q135" s="278" t="s">
        <v>72</v>
      </c>
      <c r="R135" s="280" t="s">
        <v>1492</v>
      </c>
      <c r="S135" s="280" t="s">
        <v>1492</v>
      </c>
      <c r="T135" s="278" t="s">
        <v>146</v>
      </c>
      <c r="U135" s="278" t="s">
        <v>81</v>
      </c>
      <c r="V135" s="278" t="s">
        <v>81</v>
      </c>
      <c r="W135" s="278" t="s">
        <v>81</v>
      </c>
      <c r="X135" s="277" t="s">
        <v>81</v>
      </c>
      <c r="Y135" s="280" t="s">
        <v>1372</v>
      </c>
      <c r="Z135" s="278" t="s">
        <v>73</v>
      </c>
      <c r="AA135" s="278" t="s">
        <v>74</v>
      </c>
      <c r="AB135" s="278" t="s">
        <v>84</v>
      </c>
      <c r="AC135" s="278" t="s">
        <v>98</v>
      </c>
      <c r="AD135" s="278" t="s">
        <v>113</v>
      </c>
      <c r="AE135" s="278" t="s">
        <v>78</v>
      </c>
      <c r="AF135" s="278" t="s">
        <v>144</v>
      </c>
      <c r="AH135" s="278" t="s">
        <v>81</v>
      </c>
      <c r="AI135" s="278" t="s">
        <v>81</v>
      </c>
      <c r="AJ135" s="278" t="s">
        <v>81</v>
      </c>
      <c r="AK135" s="277" t="s">
        <v>81</v>
      </c>
    </row>
    <row r="136" spans="1:37" x14ac:dyDescent="0.3">
      <c r="A136" s="219">
        <v>833603</v>
      </c>
      <c r="B136" s="278" t="s">
        <v>1351</v>
      </c>
      <c r="C136" s="278" t="s">
        <v>88</v>
      </c>
      <c r="D136" s="278" t="s">
        <v>79</v>
      </c>
      <c r="E136" s="278" t="s">
        <v>98</v>
      </c>
      <c r="F136" s="278" t="s">
        <v>1346</v>
      </c>
      <c r="G136" s="278" t="s">
        <v>1350</v>
      </c>
      <c r="H136" s="280" t="s">
        <v>1397</v>
      </c>
      <c r="I136" s="280" t="s">
        <v>2533</v>
      </c>
      <c r="J136" s="280" t="s">
        <v>1372</v>
      </c>
      <c r="K136" s="278" t="s">
        <v>72</v>
      </c>
      <c r="L136" s="294">
        <v>8.4017999999999997</v>
      </c>
      <c r="M136" s="280" t="s">
        <v>1557</v>
      </c>
      <c r="N136" s="280" t="s">
        <v>2534</v>
      </c>
      <c r="O136" s="280" t="s">
        <v>2535</v>
      </c>
      <c r="P136" s="280" t="s">
        <v>2536</v>
      </c>
      <c r="Q136" s="278" t="s">
        <v>72</v>
      </c>
      <c r="R136" s="280" t="s">
        <v>1375</v>
      </c>
      <c r="S136" s="280" t="s">
        <v>1372</v>
      </c>
      <c r="T136" s="278" t="s">
        <v>1347</v>
      </c>
      <c r="U136" s="278" t="s">
        <v>81</v>
      </c>
      <c r="V136" s="278" t="s">
        <v>81</v>
      </c>
      <c r="W136" s="278" t="s">
        <v>81</v>
      </c>
      <c r="X136" s="277" t="s">
        <v>81</v>
      </c>
      <c r="Y136" s="280" t="s">
        <v>1372</v>
      </c>
      <c r="Z136" s="278" t="s">
        <v>73</v>
      </c>
      <c r="AA136" s="278" t="s">
        <v>74</v>
      </c>
      <c r="AB136" s="278" t="s">
        <v>84</v>
      </c>
      <c r="AC136" s="278" t="s">
        <v>98</v>
      </c>
      <c r="AD136" s="278" t="s">
        <v>113</v>
      </c>
      <c r="AE136" s="278" t="s">
        <v>78</v>
      </c>
      <c r="AF136" s="278" t="s">
        <v>144</v>
      </c>
      <c r="AH136" s="278" t="s">
        <v>81</v>
      </c>
      <c r="AI136" s="278" t="s">
        <v>81</v>
      </c>
      <c r="AJ136" s="278" t="s">
        <v>81</v>
      </c>
      <c r="AK136" s="277" t="s">
        <v>81</v>
      </c>
    </row>
    <row r="137" spans="1:37" x14ac:dyDescent="0.3">
      <c r="A137" s="219">
        <v>813631</v>
      </c>
      <c r="B137" s="278" t="s">
        <v>1352</v>
      </c>
      <c r="C137" s="278" t="s">
        <v>88</v>
      </c>
      <c r="D137" s="278" t="s">
        <v>79</v>
      </c>
      <c r="E137" s="278" t="s">
        <v>98</v>
      </c>
      <c r="F137" s="278" t="s">
        <v>1346</v>
      </c>
      <c r="G137" s="278" t="s">
        <v>2537</v>
      </c>
      <c r="H137" s="280" t="s">
        <v>1721</v>
      </c>
      <c r="I137" s="280" t="s">
        <v>2538</v>
      </c>
      <c r="J137" s="280" t="s">
        <v>1372</v>
      </c>
      <c r="K137" s="278" t="s">
        <v>72</v>
      </c>
      <c r="L137" s="294">
        <v>10.311299999999999</v>
      </c>
      <c r="M137" s="280" t="s">
        <v>1557</v>
      </c>
      <c r="N137" s="280" t="s">
        <v>2539</v>
      </c>
      <c r="O137" s="280" t="s">
        <v>2540</v>
      </c>
      <c r="P137" s="280" t="s">
        <v>2541</v>
      </c>
      <c r="Q137" s="278" t="s">
        <v>72</v>
      </c>
      <c r="R137" s="280" t="s">
        <v>1375</v>
      </c>
      <c r="S137" s="280" t="s">
        <v>1372</v>
      </c>
      <c r="T137" s="278" t="s">
        <v>1347</v>
      </c>
      <c r="U137" s="278" t="s">
        <v>81</v>
      </c>
      <c r="V137" s="278" t="s">
        <v>81</v>
      </c>
      <c r="W137" s="278" t="s">
        <v>81</v>
      </c>
      <c r="X137" s="277" t="s">
        <v>81</v>
      </c>
      <c r="Y137" s="280" t="s">
        <v>1372</v>
      </c>
      <c r="Z137" s="278" t="s">
        <v>73</v>
      </c>
      <c r="AA137" s="278" t="s">
        <v>74</v>
      </c>
      <c r="AB137" s="278" t="s">
        <v>84</v>
      </c>
      <c r="AC137" s="278" t="s">
        <v>98</v>
      </c>
      <c r="AD137" s="278" t="s">
        <v>113</v>
      </c>
      <c r="AE137" s="278" t="s">
        <v>78</v>
      </c>
      <c r="AF137" s="278" t="s">
        <v>144</v>
      </c>
      <c r="AH137" s="278" t="s">
        <v>81</v>
      </c>
      <c r="AI137" s="278" t="s">
        <v>81</v>
      </c>
      <c r="AJ137" s="278" t="s">
        <v>81</v>
      </c>
      <c r="AK137" s="277" t="s">
        <v>81</v>
      </c>
    </row>
    <row r="138" spans="1:37" x14ac:dyDescent="0.3">
      <c r="A138" s="219">
        <v>728958</v>
      </c>
      <c r="B138" s="278" t="s">
        <v>348</v>
      </c>
      <c r="C138" s="278" t="s">
        <v>88</v>
      </c>
      <c r="D138" s="278" t="s">
        <v>79</v>
      </c>
      <c r="E138" s="278" t="s">
        <v>98</v>
      </c>
      <c r="F138" s="278" t="s">
        <v>766</v>
      </c>
      <c r="G138" s="278" t="s">
        <v>920</v>
      </c>
      <c r="H138" s="280" t="s">
        <v>1747</v>
      </c>
      <c r="I138" s="280" t="s">
        <v>1989</v>
      </c>
      <c r="J138" s="280" t="s">
        <v>1372</v>
      </c>
      <c r="K138" s="278" t="s">
        <v>72</v>
      </c>
      <c r="L138" s="294">
        <v>4.1406000000000001</v>
      </c>
      <c r="M138" s="280" t="s">
        <v>1374</v>
      </c>
      <c r="N138" s="280" t="s">
        <v>2542</v>
      </c>
      <c r="O138" s="280" t="s">
        <v>2218</v>
      </c>
      <c r="P138" s="280" t="s">
        <v>2543</v>
      </c>
      <c r="Q138" s="278" t="s">
        <v>72</v>
      </c>
      <c r="R138" s="280" t="s">
        <v>1377</v>
      </c>
      <c r="S138" s="280" t="s">
        <v>1377</v>
      </c>
      <c r="T138" s="278" t="s">
        <v>92</v>
      </c>
      <c r="U138" s="278" t="s">
        <v>81</v>
      </c>
      <c r="V138" s="278" t="s">
        <v>81</v>
      </c>
      <c r="W138" s="278" t="s">
        <v>81</v>
      </c>
      <c r="X138" s="277" t="s">
        <v>81</v>
      </c>
      <c r="Y138" s="280" t="s">
        <v>1387</v>
      </c>
      <c r="Z138" s="278" t="s">
        <v>73</v>
      </c>
      <c r="AA138" s="278" t="s">
        <v>74</v>
      </c>
      <c r="AB138" s="278" t="s">
        <v>84</v>
      </c>
      <c r="AC138" s="278" t="s">
        <v>137</v>
      </c>
      <c r="AD138" s="278" t="s">
        <v>86</v>
      </c>
      <c r="AE138" s="278" t="s">
        <v>78</v>
      </c>
      <c r="AF138" s="278" t="s">
        <v>87</v>
      </c>
      <c r="AG138" s="278" t="s">
        <v>765</v>
      </c>
      <c r="AH138" s="278" t="s">
        <v>81</v>
      </c>
      <c r="AI138" s="278" t="s">
        <v>81</v>
      </c>
      <c r="AJ138" s="278" t="s">
        <v>81</v>
      </c>
      <c r="AK138" s="277" t="s">
        <v>81</v>
      </c>
    </row>
    <row r="139" spans="1:37" x14ac:dyDescent="0.3">
      <c r="A139" s="219">
        <v>791720</v>
      </c>
      <c r="B139" s="278" t="s">
        <v>1230</v>
      </c>
      <c r="C139" s="278" t="s">
        <v>88</v>
      </c>
      <c r="D139" s="278" t="s">
        <v>79</v>
      </c>
      <c r="E139" s="278" t="s">
        <v>111</v>
      </c>
      <c r="F139" s="278" t="s">
        <v>184</v>
      </c>
      <c r="G139" s="278" t="s">
        <v>1353</v>
      </c>
      <c r="H139" s="280" t="s">
        <v>1748</v>
      </c>
      <c r="I139" s="280" t="s">
        <v>2544</v>
      </c>
      <c r="J139" s="280" t="s">
        <v>1372</v>
      </c>
      <c r="K139" s="278" t="s">
        <v>72</v>
      </c>
      <c r="L139" s="294">
        <v>22.920100000000001</v>
      </c>
      <c r="M139" s="280" t="s">
        <v>1398</v>
      </c>
      <c r="N139" s="280" t="s">
        <v>2545</v>
      </c>
      <c r="O139" s="280" t="s">
        <v>2546</v>
      </c>
      <c r="P139" s="280" t="s">
        <v>2547</v>
      </c>
      <c r="Q139" s="278" t="s">
        <v>72</v>
      </c>
      <c r="R139" s="280" t="s">
        <v>1372</v>
      </c>
      <c r="S139" s="280" t="s">
        <v>1372</v>
      </c>
      <c r="T139" s="278" t="s">
        <v>106</v>
      </c>
      <c r="U139" s="278" t="s">
        <v>81</v>
      </c>
      <c r="V139" s="278" t="s">
        <v>81</v>
      </c>
      <c r="W139" s="278" t="s">
        <v>82</v>
      </c>
      <c r="X139" s="277" t="s">
        <v>81</v>
      </c>
      <c r="Y139" s="280" t="s">
        <v>1377</v>
      </c>
      <c r="Z139" s="278" t="s">
        <v>73</v>
      </c>
      <c r="AA139" s="278" t="s">
        <v>74</v>
      </c>
      <c r="AB139" s="278" t="s">
        <v>84</v>
      </c>
      <c r="AC139" s="278" t="s">
        <v>137</v>
      </c>
      <c r="AD139" s="278" t="s">
        <v>86</v>
      </c>
      <c r="AE139" s="278" t="s">
        <v>78</v>
      </c>
      <c r="AF139" s="278" t="s">
        <v>87</v>
      </c>
      <c r="AG139" s="278" t="s">
        <v>765</v>
      </c>
      <c r="AH139" s="278" t="s">
        <v>81</v>
      </c>
      <c r="AI139" s="278" t="s">
        <v>81</v>
      </c>
      <c r="AJ139" s="278" t="s">
        <v>81</v>
      </c>
      <c r="AK139" s="277" t="s">
        <v>81</v>
      </c>
    </row>
    <row r="140" spans="1:37" x14ac:dyDescent="0.3">
      <c r="A140" s="219">
        <v>786062</v>
      </c>
      <c r="B140" s="278" t="s">
        <v>349</v>
      </c>
      <c r="C140" s="278" t="s">
        <v>88</v>
      </c>
      <c r="D140" s="278" t="s">
        <v>79</v>
      </c>
      <c r="E140" s="278" t="s">
        <v>98</v>
      </c>
      <c r="F140" s="278" t="s">
        <v>184</v>
      </c>
      <c r="G140" s="278" t="s">
        <v>921</v>
      </c>
      <c r="H140" s="280" t="s">
        <v>1749</v>
      </c>
      <c r="I140" s="280" t="s">
        <v>1927</v>
      </c>
      <c r="J140" s="280" t="s">
        <v>1372</v>
      </c>
      <c r="K140" s="278" t="s">
        <v>72</v>
      </c>
      <c r="L140" s="294">
        <v>71.153999999999996</v>
      </c>
      <c r="M140" s="280" t="s">
        <v>1398</v>
      </c>
      <c r="N140" s="280" t="s">
        <v>2548</v>
      </c>
      <c r="O140" s="280" t="s">
        <v>2549</v>
      </c>
      <c r="P140" s="280" t="s">
        <v>2550</v>
      </c>
      <c r="Q140" s="278" t="s">
        <v>72</v>
      </c>
      <c r="R140" s="280" t="s">
        <v>1750</v>
      </c>
      <c r="S140" s="280" t="s">
        <v>1372</v>
      </c>
      <c r="T140" s="278" t="s">
        <v>106</v>
      </c>
      <c r="U140" s="278" t="s">
        <v>81</v>
      </c>
      <c r="V140" s="278" t="s">
        <v>81</v>
      </c>
      <c r="W140" s="278" t="s">
        <v>81</v>
      </c>
      <c r="X140" s="277" t="s">
        <v>81</v>
      </c>
      <c r="Y140" s="280" t="s">
        <v>1377</v>
      </c>
      <c r="Z140" s="278" t="s">
        <v>73</v>
      </c>
      <c r="AA140" s="278" t="s">
        <v>74</v>
      </c>
      <c r="AB140" s="278" t="s">
        <v>84</v>
      </c>
      <c r="AC140" s="278" t="s">
        <v>137</v>
      </c>
      <c r="AD140" s="278" t="s">
        <v>86</v>
      </c>
      <c r="AE140" s="278" t="s">
        <v>78</v>
      </c>
      <c r="AF140" s="278" t="s">
        <v>87</v>
      </c>
      <c r="AG140" s="278" t="s">
        <v>765</v>
      </c>
      <c r="AH140" s="278" t="s">
        <v>81</v>
      </c>
      <c r="AI140" s="278" t="s">
        <v>81</v>
      </c>
      <c r="AJ140" s="278" t="s">
        <v>81</v>
      </c>
      <c r="AK140" s="277" t="s">
        <v>81</v>
      </c>
    </row>
    <row r="141" spans="1:37" x14ac:dyDescent="0.3">
      <c r="A141" s="219">
        <v>786063</v>
      </c>
      <c r="B141" s="278" t="s">
        <v>350</v>
      </c>
      <c r="C141" s="278" t="s">
        <v>88</v>
      </c>
      <c r="D141" s="278" t="s">
        <v>79</v>
      </c>
      <c r="E141" s="278" t="s">
        <v>98</v>
      </c>
      <c r="F141" s="278" t="s">
        <v>184</v>
      </c>
      <c r="G141" s="278" t="s">
        <v>922</v>
      </c>
      <c r="H141" s="280" t="s">
        <v>1749</v>
      </c>
      <c r="I141" s="280" t="s">
        <v>1927</v>
      </c>
      <c r="J141" s="280" t="s">
        <v>1372</v>
      </c>
      <c r="K141" s="278" t="s">
        <v>72</v>
      </c>
      <c r="L141" s="294">
        <v>71.153999999999996</v>
      </c>
      <c r="M141" s="280" t="s">
        <v>1398</v>
      </c>
      <c r="N141" s="280" t="s">
        <v>2548</v>
      </c>
      <c r="O141" s="280" t="s">
        <v>2549</v>
      </c>
      <c r="P141" s="280" t="s">
        <v>2550</v>
      </c>
      <c r="Q141" s="278" t="s">
        <v>72</v>
      </c>
      <c r="R141" s="280" t="s">
        <v>1549</v>
      </c>
      <c r="S141" s="280" t="s">
        <v>1372</v>
      </c>
      <c r="T141" s="278" t="s">
        <v>106</v>
      </c>
      <c r="U141" s="278" t="s">
        <v>81</v>
      </c>
      <c r="V141" s="278" t="s">
        <v>81</v>
      </c>
      <c r="W141" s="278" t="s">
        <v>81</v>
      </c>
      <c r="X141" s="277" t="s">
        <v>81</v>
      </c>
      <c r="Y141" s="280" t="s">
        <v>1377</v>
      </c>
      <c r="Z141" s="278" t="s">
        <v>73</v>
      </c>
      <c r="AA141" s="278" t="s">
        <v>74</v>
      </c>
      <c r="AB141" s="278" t="s">
        <v>84</v>
      </c>
      <c r="AC141" s="278" t="s">
        <v>137</v>
      </c>
      <c r="AD141" s="278" t="s">
        <v>86</v>
      </c>
      <c r="AE141" s="278" t="s">
        <v>78</v>
      </c>
      <c r="AF141" s="278" t="s">
        <v>87</v>
      </c>
      <c r="AG141" s="278" t="s">
        <v>765</v>
      </c>
      <c r="AH141" s="278" t="s">
        <v>81</v>
      </c>
      <c r="AI141" s="278" t="s">
        <v>81</v>
      </c>
      <c r="AJ141" s="278" t="s">
        <v>81</v>
      </c>
      <c r="AK141" s="277" t="s">
        <v>81</v>
      </c>
    </row>
    <row r="142" spans="1:37" x14ac:dyDescent="0.3">
      <c r="A142" s="219">
        <v>772315</v>
      </c>
      <c r="B142" s="278" t="s">
        <v>351</v>
      </c>
      <c r="C142" s="278" t="s">
        <v>88</v>
      </c>
      <c r="D142" s="278" t="s">
        <v>79</v>
      </c>
      <c r="E142" s="278" t="s">
        <v>98</v>
      </c>
      <c r="F142" s="278" t="s">
        <v>184</v>
      </c>
      <c r="G142" s="278" t="s">
        <v>923</v>
      </c>
      <c r="H142" s="280" t="s">
        <v>1751</v>
      </c>
      <c r="I142" s="280" t="s">
        <v>2551</v>
      </c>
      <c r="J142" s="280" t="s">
        <v>1372</v>
      </c>
      <c r="K142" s="278" t="s">
        <v>72</v>
      </c>
      <c r="L142" s="294">
        <v>51.134399999999999</v>
      </c>
      <c r="M142" s="280" t="s">
        <v>1398</v>
      </c>
      <c r="N142" s="280" t="s">
        <v>2552</v>
      </c>
      <c r="O142" s="280" t="s">
        <v>2553</v>
      </c>
      <c r="P142" s="280" t="s">
        <v>2554</v>
      </c>
      <c r="Q142" s="278" t="s">
        <v>72</v>
      </c>
      <c r="R142" s="280" t="s">
        <v>1490</v>
      </c>
      <c r="S142" s="280" t="s">
        <v>1372</v>
      </c>
      <c r="T142" s="278" t="s">
        <v>106</v>
      </c>
      <c r="U142" s="278" t="s">
        <v>82</v>
      </c>
      <c r="V142" s="278" t="s">
        <v>81</v>
      </c>
      <c r="W142" s="278" t="s">
        <v>81</v>
      </c>
      <c r="X142" s="277" t="s">
        <v>81</v>
      </c>
      <c r="Y142" s="280" t="s">
        <v>1372</v>
      </c>
      <c r="Z142" s="278" t="s">
        <v>73</v>
      </c>
      <c r="AA142" s="278" t="s">
        <v>74</v>
      </c>
      <c r="AB142" s="278" t="s">
        <v>84</v>
      </c>
      <c r="AC142" s="278" t="s">
        <v>85</v>
      </c>
      <c r="AD142" s="278" t="s">
        <v>86</v>
      </c>
      <c r="AE142" s="278" t="s">
        <v>78</v>
      </c>
      <c r="AF142" s="278" t="s">
        <v>112</v>
      </c>
      <c r="AH142" s="278" t="s">
        <v>81</v>
      </c>
      <c r="AI142" s="278" t="s">
        <v>81</v>
      </c>
      <c r="AJ142" s="278" t="s">
        <v>81</v>
      </c>
      <c r="AK142" s="277" t="s">
        <v>81</v>
      </c>
    </row>
    <row r="143" spans="1:37" x14ac:dyDescent="0.3">
      <c r="A143" s="219">
        <v>772316</v>
      </c>
      <c r="B143" s="278" t="s">
        <v>352</v>
      </c>
      <c r="C143" s="278" t="s">
        <v>88</v>
      </c>
      <c r="D143" s="278" t="s">
        <v>79</v>
      </c>
      <c r="E143" s="278" t="s">
        <v>98</v>
      </c>
      <c r="F143" s="278" t="s">
        <v>184</v>
      </c>
      <c r="G143" s="278" t="s">
        <v>924</v>
      </c>
      <c r="H143" s="280" t="s">
        <v>1751</v>
      </c>
      <c r="I143" s="280" t="s">
        <v>2551</v>
      </c>
      <c r="J143" s="280" t="s">
        <v>1372</v>
      </c>
      <c r="K143" s="278" t="s">
        <v>72</v>
      </c>
      <c r="L143" s="294">
        <v>51.134399999999999</v>
      </c>
      <c r="M143" s="280" t="s">
        <v>1398</v>
      </c>
      <c r="N143" s="280" t="s">
        <v>2552</v>
      </c>
      <c r="O143" s="280" t="s">
        <v>2553</v>
      </c>
      <c r="P143" s="280" t="s">
        <v>2554</v>
      </c>
      <c r="Q143" s="278" t="s">
        <v>72</v>
      </c>
      <c r="R143" s="280" t="s">
        <v>1490</v>
      </c>
      <c r="S143" s="280" t="s">
        <v>1372</v>
      </c>
      <c r="T143" s="278" t="s">
        <v>106</v>
      </c>
      <c r="U143" s="278" t="s">
        <v>81</v>
      </c>
      <c r="V143" s="278" t="s">
        <v>81</v>
      </c>
      <c r="W143" s="278" t="s">
        <v>81</v>
      </c>
      <c r="X143" s="277" t="s">
        <v>81</v>
      </c>
      <c r="Y143" s="280" t="s">
        <v>1387</v>
      </c>
      <c r="Z143" s="278" t="s">
        <v>73</v>
      </c>
      <c r="AA143" s="278" t="s">
        <v>74</v>
      </c>
      <c r="AB143" s="278" t="s">
        <v>84</v>
      </c>
      <c r="AC143" s="278" t="s">
        <v>137</v>
      </c>
      <c r="AD143" s="278" t="s">
        <v>86</v>
      </c>
      <c r="AE143" s="278" t="s">
        <v>78</v>
      </c>
      <c r="AF143" s="278" t="s">
        <v>87</v>
      </c>
      <c r="AG143" s="278" t="s">
        <v>765</v>
      </c>
      <c r="AH143" s="278" t="s">
        <v>81</v>
      </c>
      <c r="AI143" s="278" t="s">
        <v>81</v>
      </c>
      <c r="AJ143" s="278" t="s">
        <v>81</v>
      </c>
      <c r="AK143" s="277" t="s">
        <v>81</v>
      </c>
    </row>
    <row r="144" spans="1:37" x14ac:dyDescent="0.3">
      <c r="A144" s="219">
        <v>782305</v>
      </c>
      <c r="B144" s="278" t="s">
        <v>1753</v>
      </c>
      <c r="C144" s="278" t="s">
        <v>88</v>
      </c>
      <c r="D144" s="278" t="s">
        <v>79</v>
      </c>
      <c r="E144" s="278" t="s">
        <v>98</v>
      </c>
      <c r="F144" s="278" t="s">
        <v>138</v>
      </c>
      <c r="G144" s="278" t="s">
        <v>1754</v>
      </c>
      <c r="H144" s="280" t="s">
        <v>1755</v>
      </c>
      <c r="I144" s="280" t="s">
        <v>2555</v>
      </c>
      <c r="J144" s="280" t="s">
        <v>1372</v>
      </c>
      <c r="K144" s="278" t="s">
        <v>72</v>
      </c>
      <c r="L144" s="294">
        <v>18.572399999999998</v>
      </c>
      <c r="M144" s="280" t="s">
        <v>1472</v>
      </c>
      <c r="N144" s="280" t="s">
        <v>2556</v>
      </c>
      <c r="O144" s="280" t="s">
        <v>1923</v>
      </c>
      <c r="P144" s="280" t="s">
        <v>2557</v>
      </c>
      <c r="Q144" s="278" t="s">
        <v>72</v>
      </c>
      <c r="R144" s="280" t="s">
        <v>1490</v>
      </c>
      <c r="S144" s="280" t="s">
        <v>1377</v>
      </c>
      <c r="T144" s="278" t="s">
        <v>320</v>
      </c>
      <c r="U144" s="278" t="s">
        <v>82</v>
      </c>
      <c r="V144" s="278" t="s">
        <v>81</v>
      </c>
      <c r="W144" s="278" t="s">
        <v>82</v>
      </c>
      <c r="X144" s="277" t="s">
        <v>81</v>
      </c>
      <c r="Y144" s="280" t="s">
        <v>1377</v>
      </c>
      <c r="Z144" s="278" t="s">
        <v>73</v>
      </c>
      <c r="AA144" s="278" t="s">
        <v>74</v>
      </c>
      <c r="AB144" s="278" t="s">
        <v>84</v>
      </c>
      <c r="AC144" s="278" t="s">
        <v>85</v>
      </c>
      <c r="AD144" s="278" t="s">
        <v>86</v>
      </c>
      <c r="AE144" s="278" t="s">
        <v>78</v>
      </c>
      <c r="AF144" s="278" t="s">
        <v>87</v>
      </c>
      <c r="AG144" s="278" t="s">
        <v>765</v>
      </c>
      <c r="AH144" s="278" t="s">
        <v>81</v>
      </c>
      <c r="AI144" s="278" t="s">
        <v>81</v>
      </c>
      <c r="AJ144" s="278" t="s">
        <v>81</v>
      </c>
      <c r="AK144" s="277" t="s">
        <v>81</v>
      </c>
    </row>
    <row r="145" spans="1:37" x14ac:dyDescent="0.3">
      <c r="A145" s="219">
        <v>782306</v>
      </c>
      <c r="B145" s="278" t="s">
        <v>1756</v>
      </c>
      <c r="C145" s="278" t="s">
        <v>88</v>
      </c>
      <c r="D145" s="278" t="s">
        <v>79</v>
      </c>
      <c r="E145" s="278" t="s">
        <v>98</v>
      </c>
      <c r="F145" s="278" t="s">
        <v>138</v>
      </c>
      <c r="G145" s="278" t="s">
        <v>1757</v>
      </c>
      <c r="H145" s="280" t="s">
        <v>1755</v>
      </c>
      <c r="I145" s="280" t="s">
        <v>2555</v>
      </c>
      <c r="J145" s="280" t="s">
        <v>1372</v>
      </c>
      <c r="K145" s="278" t="s">
        <v>72</v>
      </c>
      <c r="L145" s="294">
        <v>18.572399999999998</v>
      </c>
      <c r="M145" s="280" t="s">
        <v>1472</v>
      </c>
      <c r="N145" s="280" t="s">
        <v>2556</v>
      </c>
      <c r="O145" s="280" t="s">
        <v>1923</v>
      </c>
      <c r="P145" s="280" t="s">
        <v>2557</v>
      </c>
      <c r="Q145" s="278" t="s">
        <v>72</v>
      </c>
      <c r="R145" s="280" t="s">
        <v>1375</v>
      </c>
      <c r="S145" s="280" t="s">
        <v>1372</v>
      </c>
      <c r="T145" s="278" t="s">
        <v>320</v>
      </c>
      <c r="U145" s="278" t="s">
        <v>82</v>
      </c>
      <c r="V145" s="278" t="s">
        <v>81</v>
      </c>
      <c r="W145" s="278" t="s">
        <v>82</v>
      </c>
      <c r="X145" s="277" t="s">
        <v>81</v>
      </c>
      <c r="Y145" s="280" t="s">
        <v>1377</v>
      </c>
      <c r="Z145" s="278" t="s">
        <v>73</v>
      </c>
      <c r="AA145" s="278" t="s">
        <v>74</v>
      </c>
      <c r="AB145" s="278" t="s">
        <v>84</v>
      </c>
      <c r="AC145" s="278" t="s">
        <v>85</v>
      </c>
      <c r="AD145" s="278" t="s">
        <v>86</v>
      </c>
      <c r="AE145" s="278" t="s">
        <v>78</v>
      </c>
      <c r="AF145" s="278" t="s">
        <v>87</v>
      </c>
      <c r="AH145" s="278" t="s">
        <v>81</v>
      </c>
      <c r="AI145" s="278" t="s">
        <v>81</v>
      </c>
      <c r="AJ145" s="278" t="s">
        <v>81</v>
      </c>
      <c r="AK145" s="277" t="s">
        <v>81</v>
      </c>
    </row>
    <row r="146" spans="1:37" x14ac:dyDescent="0.3">
      <c r="A146" s="219">
        <v>786321</v>
      </c>
      <c r="B146" s="278" t="s">
        <v>353</v>
      </c>
      <c r="C146" s="278" t="s">
        <v>88</v>
      </c>
      <c r="D146" s="278" t="s">
        <v>79</v>
      </c>
      <c r="E146" s="278" t="s">
        <v>111</v>
      </c>
      <c r="F146" s="278" t="s">
        <v>184</v>
      </c>
      <c r="G146" s="278" t="s">
        <v>925</v>
      </c>
      <c r="H146" s="280" t="s">
        <v>1758</v>
      </c>
      <c r="I146" s="280" t="s">
        <v>2558</v>
      </c>
      <c r="J146" s="280" t="s">
        <v>1372</v>
      </c>
      <c r="K146" s="278" t="s">
        <v>72</v>
      </c>
      <c r="L146" s="294">
        <v>26.194400000000002</v>
      </c>
      <c r="M146" s="280" t="s">
        <v>1398</v>
      </c>
      <c r="N146" s="280" t="s">
        <v>2559</v>
      </c>
      <c r="O146" s="280" t="s">
        <v>2560</v>
      </c>
      <c r="P146" s="280" t="s">
        <v>2561</v>
      </c>
      <c r="Q146" s="278" t="s">
        <v>72</v>
      </c>
      <c r="R146" s="280" t="s">
        <v>1549</v>
      </c>
      <c r="S146" s="280" t="s">
        <v>1416</v>
      </c>
      <c r="T146" s="278" t="s">
        <v>320</v>
      </c>
      <c r="U146" s="278" t="s">
        <v>81</v>
      </c>
      <c r="V146" s="278" t="s">
        <v>81</v>
      </c>
      <c r="W146" s="278" t="s">
        <v>81</v>
      </c>
      <c r="X146" s="277" t="s">
        <v>81</v>
      </c>
      <c r="Y146" s="280" t="s">
        <v>1506</v>
      </c>
      <c r="Z146" s="278" t="s">
        <v>73</v>
      </c>
      <c r="AA146" s="278" t="s">
        <v>74</v>
      </c>
      <c r="AB146" s="278" t="s">
        <v>84</v>
      </c>
      <c r="AC146" s="278" t="s">
        <v>85</v>
      </c>
      <c r="AD146" s="278" t="s">
        <v>86</v>
      </c>
      <c r="AE146" s="278" t="s">
        <v>135</v>
      </c>
      <c r="AF146" s="278" t="s">
        <v>112</v>
      </c>
      <c r="AG146" s="278" t="s">
        <v>765</v>
      </c>
      <c r="AH146" s="278" t="s">
        <v>82</v>
      </c>
      <c r="AI146" s="278" t="s">
        <v>81</v>
      </c>
      <c r="AJ146" s="278" t="s">
        <v>81</v>
      </c>
      <c r="AK146" s="277" t="s">
        <v>81</v>
      </c>
    </row>
    <row r="147" spans="1:37" x14ac:dyDescent="0.3">
      <c r="A147" s="219">
        <v>779421</v>
      </c>
      <c r="B147" s="278" t="s">
        <v>359</v>
      </c>
      <c r="C147" s="278" t="s">
        <v>88</v>
      </c>
      <c r="D147" s="278" t="s">
        <v>79</v>
      </c>
      <c r="E147" s="278" t="s">
        <v>98</v>
      </c>
      <c r="F147" s="278" t="s">
        <v>184</v>
      </c>
      <c r="G147" s="278" t="s">
        <v>926</v>
      </c>
      <c r="H147" s="280" t="s">
        <v>1762</v>
      </c>
      <c r="I147" s="280" t="s">
        <v>2565</v>
      </c>
      <c r="J147" s="280" t="s">
        <v>1372</v>
      </c>
      <c r="K147" s="278" t="s">
        <v>72</v>
      </c>
      <c r="L147" s="294">
        <v>20.009599999999999</v>
      </c>
      <c r="M147" s="280" t="s">
        <v>1398</v>
      </c>
      <c r="N147" s="280" t="s">
        <v>2566</v>
      </c>
      <c r="O147" s="280" t="s">
        <v>1391</v>
      </c>
      <c r="P147" s="280" t="s">
        <v>2567</v>
      </c>
      <c r="Q147" s="278" t="s">
        <v>72</v>
      </c>
      <c r="R147" s="280" t="s">
        <v>1549</v>
      </c>
      <c r="S147" s="280" t="s">
        <v>1377</v>
      </c>
      <c r="T147" s="278" t="s">
        <v>106</v>
      </c>
      <c r="U147" s="278" t="s">
        <v>82</v>
      </c>
      <c r="V147" s="278" t="s">
        <v>81</v>
      </c>
      <c r="W147" s="278" t="s">
        <v>81</v>
      </c>
      <c r="X147" s="277" t="s">
        <v>81</v>
      </c>
      <c r="Y147" s="280" t="s">
        <v>1387</v>
      </c>
      <c r="Z147" s="278" t="s">
        <v>73</v>
      </c>
      <c r="AA147" s="278" t="s">
        <v>74</v>
      </c>
      <c r="AB147" s="278" t="s">
        <v>84</v>
      </c>
      <c r="AC147" s="278" t="s">
        <v>137</v>
      </c>
      <c r="AD147" s="278" t="s">
        <v>86</v>
      </c>
      <c r="AE147" s="278" t="s">
        <v>78</v>
      </c>
      <c r="AF147" s="278" t="s">
        <v>87</v>
      </c>
      <c r="AG147" s="278" t="s">
        <v>765</v>
      </c>
      <c r="AH147" s="278" t="s">
        <v>81</v>
      </c>
      <c r="AI147" s="278" t="s">
        <v>81</v>
      </c>
      <c r="AJ147" s="278" t="s">
        <v>81</v>
      </c>
      <c r="AK147" s="277" t="s">
        <v>81</v>
      </c>
    </row>
    <row r="148" spans="1:37" x14ac:dyDescent="0.3">
      <c r="A148" s="219">
        <v>793518</v>
      </c>
      <c r="B148" s="278" t="s">
        <v>1237</v>
      </c>
      <c r="C148" s="278" t="s">
        <v>88</v>
      </c>
      <c r="D148" s="278" t="s">
        <v>79</v>
      </c>
      <c r="E148" s="278" t="s">
        <v>96</v>
      </c>
      <c r="F148" s="278" t="s">
        <v>184</v>
      </c>
      <c r="G148" s="278" t="s">
        <v>1236</v>
      </c>
      <c r="H148" s="280" t="s">
        <v>1774</v>
      </c>
      <c r="I148" s="280" t="s">
        <v>2568</v>
      </c>
      <c r="J148" s="280" t="s">
        <v>1372</v>
      </c>
      <c r="K148" s="278" t="s">
        <v>72</v>
      </c>
      <c r="L148" s="294">
        <v>18.2895</v>
      </c>
      <c r="M148" s="280" t="s">
        <v>1398</v>
      </c>
      <c r="N148" s="280" t="s">
        <v>2569</v>
      </c>
      <c r="O148" s="280" t="s">
        <v>2570</v>
      </c>
      <c r="P148" s="280" t="s">
        <v>2571</v>
      </c>
      <c r="Q148" s="278" t="s">
        <v>72</v>
      </c>
      <c r="R148" s="280" t="s">
        <v>1375</v>
      </c>
      <c r="S148" s="280" t="s">
        <v>1372</v>
      </c>
      <c r="T148" s="278" t="s">
        <v>320</v>
      </c>
      <c r="U148" s="278" t="s">
        <v>82</v>
      </c>
      <c r="V148" s="278" t="s">
        <v>81</v>
      </c>
      <c r="W148" s="278" t="s">
        <v>81</v>
      </c>
      <c r="X148" s="277" t="s">
        <v>81</v>
      </c>
      <c r="Y148" s="280" t="s">
        <v>1514</v>
      </c>
      <c r="Z148" s="278" t="s">
        <v>73</v>
      </c>
      <c r="AA148" s="278" t="s">
        <v>74</v>
      </c>
      <c r="AB148" s="278" t="s">
        <v>84</v>
      </c>
      <c r="AC148" s="278" t="s">
        <v>85</v>
      </c>
      <c r="AD148" s="278" t="s">
        <v>86</v>
      </c>
      <c r="AE148" s="278" t="s">
        <v>78</v>
      </c>
      <c r="AF148" s="278" t="s">
        <v>112</v>
      </c>
      <c r="AG148" s="278" t="s">
        <v>765</v>
      </c>
      <c r="AH148" s="278" t="s">
        <v>81</v>
      </c>
      <c r="AI148" s="278" t="s">
        <v>81</v>
      </c>
      <c r="AJ148" s="278" t="s">
        <v>81</v>
      </c>
      <c r="AK148" s="277" t="s">
        <v>81</v>
      </c>
    </row>
    <row r="149" spans="1:37" x14ac:dyDescent="0.3">
      <c r="A149" s="219">
        <v>793516</v>
      </c>
      <c r="B149" s="278" t="s">
        <v>1239</v>
      </c>
      <c r="C149" s="278" t="s">
        <v>83</v>
      </c>
      <c r="D149" s="278" t="s">
        <v>79</v>
      </c>
      <c r="E149" s="278" t="s">
        <v>96</v>
      </c>
      <c r="F149" s="278" t="s">
        <v>184</v>
      </c>
      <c r="G149" s="278" t="s">
        <v>1238</v>
      </c>
      <c r="H149" s="280" t="s">
        <v>1775</v>
      </c>
      <c r="I149" s="280" t="s">
        <v>2572</v>
      </c>
      <c r="J149" s="280" t="s">
        <v>1372</v>
      </c>
      <c r="K149" s="278" t="s">
        <v>72</v>
      </c>
      <c r="L149" s="294">
        <v>27.495899999999999</v>
      </c>
      <c r="M149" s="280" t="s">
        <v>1398</v>
      </c>
      <c r="N149" s="280" t="s">
        <v>2573</v>
      </c>
      <c r="O149" s="280" t="s">
        <v>2574</v>
      </c>
      <c r="P149" s="280" t="s">
        <v>2575</v>
      </c>
      <c r="Q149" s="278" t="s">
        <v>72</v>
      </c>
      <c r="R149" s="280" t="s">
        <v>1375</v>
      </c>
      <c r="S149" s="280" t="s">
        <v>1372</v>
      </c>
      <c r="T149" s="278" t="s">
        <v>320</v>
      </c>
      <c r="U149" s="278" t="s">
        <v>82</v>
      </c>
      <c r="V149" s="278" t="s">
        <v>81</v>
      </c>
      <c r="W149" s="278" t="s">
        <v>82</v>
      </c>
      <c r="X149" s="277" t="s">
        <v>82</v>
      </c>
      <c r="Y149" s="280" t="s">
        <v>1387</v>
      </c>
      <c r="Z149" s="278" t="s">
        <v>73</v>
      </c>
      <c r="AA149" s="278" t="s">
        <v>74</v>
      </c>
      <c r="AB149" s="278" t="s">
        <v>84</v>
      </c>
      <c r="AC149" s="278" t="s">
        <v>85</v>
      </c>
      <c r="AD149" s="278" t="s">
        <v>86</v>
      </c>
      <c r="AE149" s="278" t="s">
        <v>78</v>
      </c>
      <c r="AF149" s="278" t="s">
        <v>112</v>
      </c>
      <c r="AG149" s="278" t="s">
        <v>768</v>
      </c>
      <c r="AH149" s="278" t="s">
        <v>81</v>
      </c>
      <c r="AI149" s="278" t="s">
        <v>81</v>
      </c>
      <c r="AJ149" s="278" t="s">
        <v>81</v>
      </c>
      <c r="AK149" s="277" t="s">
        <v>81</v>
      </c>
    </row>
    <row r="150" spans="1:37" x14ac:dyDescent="0.3">
      <c r="A150" s="219">
        <v>793515</v>
      </c>
      <c r="B150" s="278" t="s">
        <v>1241</v>
      </c>
      <c r="C150" s="278" t="s">
        <v>88</v>
      </c>
      <c r="D150" s="278" t="s">
        <v>79</v>
      </c>
      <c r="E150" s="278" t="s">
        <v>96</v>
      </c>
      <c r="F150" s="278" t="s">
        <v>184</v>
      </c>
      <c r="G150" s="278" t="s">
        <v>1240</v>
      </c>
      <c r="H150" s="280" t="s">
        <v>1632</v>
      </c>
      <c r="I150" s="280" t="s">
        <v>2335</v>
      </c>
      <c r="J150" s="280" t="s">
        <v>1372</v>
      </c>
      <c r="K150" s="278" t="s">
        <v>72</v>
      </c>
      <c r="L150" s="294">
        <v>23.248899999999999</v>
      </c>
      <c r="M150" s="280" t="s">
        <v>1398</v>
      </c>
      <c r="N150" s="280" t="s">
        <v>2576</v>
      </c>
      <c r="O150" s="280" t="s">
        <v>2577</v>
      </c>
      <c r="P150" s="280" t="s">
        <v>2578</v>
      </c>
      <c r="Q150" s="278" t="s">
        <v>72</v>
      </c>
      <c r="R150" s="280" t="s">
        <v>1375</v>
      </c>
      <c r="S150" s="280" t="s">
        <v>1372</v>
      </c>
      <c r="T150" s="278" t="s">
        <v>320</v>
      </c>
      <c r="U150" s="278" t="s">
        <v>82</v>
      </c>
      <c r="V150" s="278" t="s">
        <v>81</v>
      </c>
      <c r="W150" s="278" t="s">
        <v>82</v>
      </c>
      <c r="X150" s="277" t="s">
        <v>82</v>
      </c>
      <c r="Y150" s="280" t="s">
        <v>1372</v>
      </c>
      <c r="Z150" s="278" t="s">
        <v>73</v>
      </c>
      <c r="AA150" s="278" t="s">
        <v>74</v>
      </c>
      <c r="AB150" s="278" t="s">
        <v>84</v>
      </c>
      <c r="AC150" s="278" t="s">
        <v>85</v>
      </c>
      <c r="AD150" s="278" t="s">
        <v>86</v>
      </c>
      <c r="AE150" s="278" t="s">
        <v>78</v>
      </c>
      <c r="AF150" s="278" t="s">
        <v>112</v>
      </c>
      <c r="AG150" s="278" t="s">
        <v>765</v>
      </c>
      <c r="AH150" s="278" t="s">
        <v>81</v>
      </c>
      <c r="AI150" s="278" t="s">
        <v>81</v>
      </c>
      <c r="AJ150" s="278" t="s">
        <v>81</v>
      </c>
      <c r="AK150" s="277" t="s">
        <v>81</v>
      </c>
    </row>
    <row r="151" spans="1:37" x14ac:dyDescent="0.3">
      <c r="A151" s="219">
        <v>799898</v>
      </c>
      <c r="B151" s="278" t="s">
        <v>1242</v>
      </c>
      <c r="C151" s="278" t="s">
        <v>88</v>
      </c>
      <c r="D151" s="278" t="s">
        <v>79</v>
      </c>
      <c r="E151" s="278" t="s">
        <v>98</v>
      </c>
      <c r="F151" s="278" t="s">
        <v>184</v>
      </c>
      <c r="G151" s="278" t="s">
        <v>1065</v>
      </c>
      <c r="H151" s="280" t="s">
        <v>1776</v>
      </c>
      <c r="I151" s="280" t="s">
        <v>2579</v>
      </c>
      <c r="J151" s="280" t="s">
        <v>1372</v>
      </c>
      <c r="K151" s="278" t="s">
        <v>72</v>
      </c>
      <c r="L151" s="294">
        <v>249.12960000000001</v>
      </c>
      <c r="M151" s="280" t="s">
        <v>1398</v>
      </c>
      <c r="N151" s="280" t="s">
        <v>2580</v>
      </c>
      <c r="O151" s="280" t="s">
        <v>2581</v>
      </c>
      <c r="P151" s="280" t="s">
        <v>2582</v>
      </c>
      <c r="Q151" s="278" t="s">
        <v>72</v>
      </c>
      <c r="R151" s="280" t="s">
        <v>1372</v>
      </c>
      <c r="S151" s="280" t="s">
        <v>1372</v>
      </c>
      <c r="T151" s="278" t="s">
        <v>106</v>
      </c>
      <c r="U151" s="278" t="s">
        <v>82</v>
      </c>
      <c r="V151" s="278" t="s">
        <v>81</v>
      </c>
      <c r="W151" s="278" t="s">
        <v>82</v>
      </c>
      <c r="X151" s="277" t="s">
        <v>81</v>
      </c>
      <c r="Y151" s="280" t="s">
        <v>1387</v>
      </c>
      <c r="Z151" s="278" t="s">
        <v>73</v>
      </c>
      <c r="AA151" s="278" t="s">
        <v>74</v>
      </c>
      <c r="AB151" s="278" t="s">
        <v>84</v>
      </c>
      <c r="AC151" s="278" t="s">
        <v>85</v>
      </c>
      <c r="AD151" s="278" t="s">
        <v>86</v>
      </c>
      <c r="AE151" s="278" t="s">
        <v>78</v>
      </c>
      <c r="AF151" s="278" t="s">
        <v>112</v>
      </c>
      <c r="AG151" s="278" t="s">
        <v>765</v>
      </c>
      <c r="AH151" s="278" t="s">
        <v>81</v>
      </c>
      <c r="AI151" s="278" t="s">
        <v>81</v>
      </c>
      <c r="AJ151" s="278" t="s">
        <v>81</v>
      </c>
      <c r="AK151" s="277" t="s">
        <v>81</v>
      </c>
    </row>
    <row r="152" spans="1:37" x14ac:dyDescent="0.3">
      <c r="A152" s="219">
        <v>799901</v>
      </c>
      <c r="B152" s="278" t="s">
        <v>1243</v>
      </c>
      <c r="C152" s="278" t="s">
        <v>88</v>
      </c>
      <c r="D152" s="278" t="s">
        <v>79</v>
      </c>
      <c r="E152" s="278" t="s">
        <v>111</v>
      </c>
      <c r="F152" s="278" t="s">
        <v>184</v>
      </c>
      <c r="G152" s="278" t="s">
        <v>2583</v>
      </c>
      <c r="H152" s="280" t="s">
        <v>1626</v>
      </c>
      <c r="I152" s="280" t="s">
        <v>2584</v>
      </c>
      <c r="J152" s="280" t="s">
        <v>1372</v>
      </c>
      <c r="K152" s="278" t="s">
        <v>72</v>
      </c>
      <c r="L152" s="294">
        <v>376.46260000000001</v>
      </c>
      <c r="M152" s="280" t="s">
        <v>1398</v>
      </c>
      <c r="N152" s="280" t="s">
        <v>2585</v>
      </c>
      <c r="O152" s="280" t="s">
        <v>2586</v>
      </c>
      <c r="P152" s="280" t="s">
        <v>2587</v>
      </c>
      <c r="Q152" s="278" t="s">
        <v>72</v>
      </c>
      <c r="R152" s="280" t="s">
        <v>1375</v>
      </c>
      <c r="S152" s="280" t="s">
        <v>1372</v>
      </c>
      <c r="T152" s="278" t="s">
        <v>106</v>
      </c>
      <c r="U152" s="278" t="s">
        <v>81</v>
      </c>
      <c r="V152" s="278" t="s">
        <v>81</v>
      </c>
      <c r="W152" s="278" t="s">
        <v>81</v>
      </c>
      <c r="X152" s="277" t="s">
        <v>81</v>
      </c>
      <c r="Y152" s="280" t="s">
        <v>1416</v>
      </c>
      <c r="Z152" s="278" t="s">
        <v>73</v>
      </c>
      <c r="AA152" s="278" t="s">
        <v>74</v>
      </c>
      <c r="AB152" s="278" t="s">
        <v>84</v>
      </c>
      <c r="AC152" s="278" t="s">
        <v>85</v>
      </c>
      <c r="AD152" s="278" t="s">
        <v>86</v>
      </c>
      <c r="AE152" s="278" t="s">
        <v>78</v>
      </c>
      <c r="AF152" s="278" t="s">
        <v>112</v>
      </c>
      <c r="AG152" s="278" t="s">
        <v>765</v>
      </c>
      <c r="AH152" s="278" t="s">
        <v>81</v>
      </c>
      <c r="AI152" s="278" t="s">
        <v>81</v>
      </c>
      <c r="AJ152" s="278" t="s">
        <v>81</v>
      </c>
      <c r="AK152" s="277" t="s">
        <v>81</v>
      </c>
    </row>
    <row r="153" spans="1:37" x14ac:dyDescent="0.3">
      <c r="A153" s="219">
        <v>799900</v>
      </c>
      <c r="B153" s="278" t="s">
        <v>1244</v>
      </c>
      <c r="C153" s="278" t="s">
        <v>88</v>
      </c>
      <c r="D153" s="278" t="s">
        <v>79</v>
      </c>
      <c r="E153" s="278" t="s">
        <v>96</v>
      </c>
      <c r="F153" s="278" t="s">
        <v>184</v>
      </c>
      <c r="G153" s="278" t="s">
        <v>1063</v>
      </c>
      <c r="H153" s="280" t="s">
        <v>1776</v>
      </c>
      <c r="I153" s="280" t="s">
        <v>2588</v>
      </c>
      <c r="J153" s="280" t="s">
        <v>1372</v>
      </c>
      <c r="K153" s="278" t="s">
        <v>72</v>
      </c>
      <c r="L153" s="294">
        <v>237.42099999999999</v>
      </c>
      <c r="M153" s="280" t="s">
        <v>1398</v>
      </c>
      <c r="N153" s="280" t="s">
        <v>2589</v>
      </c>
      <c r="O153" s="280" t="s">
        <v>2590</v>
      </c>
      <c r="P153" s="280" t="s">
        <v>2591</v>
      </c>
      <c r="Q153" s="278" t="s">
        <v>72</v>
      </c>
      <c r="R153" s="280" t="s">
        <v>1375</v>
      </c>
      <c r="S153" s="280" t="s">
        <v>1372</v>
      </c>
      <c r="T153" s="278" t="s">
        <v>106</v>
      </c>
      <c r="U153" s="278" t="s">
        <v>82</v>
      </c>
      <c r="V153" s="278" t="s">
        <v>81</v>
      </c>
      <c r="W153" s="278" t="s">
        <v>82</v>
      </c>
      <c r="X153" s="277" t="s">
        <v>81</v>
      </c>
      <c r="Y153" s="280" t="s">
        <v>1372</v>
      </c>
      <c r="Z153" s="278" t="s">
        <v>73</v>
      </c>
      <c r="AA153" s="278" t="s">
        <v>74</v>
      </c>
      <c r="AB153" s="278" t="s">
        <v>84</v>
      </c>
      <c r="AC153" s="278" t="s">
        <v>85</v>
      </c>
      <c r="AD153" s="278" t="s">
        <v>86</v>
      </c>
      <c r="AE153" s="278" t="s">
        <v>78</v>
      </c>
      <c r="AF153" s="278" t="s">
        <v>112</v>
      </c>
      <c r="AH153" s="278" t="s">
        <v>81</v>
      </c>
      <c r="AI153" s="278" t="s">
        <v>81</v>
      </c>
      <c r="AJ153" s="278" t="s">
        <v>81</v>
      </c>
      <c r="AK153" s="277" t="s">
        <v>81</v>
      </c>
    </row>
    <row r="154" spans="1:37" x14ac:dyDescent="0.3">
      <c r="A154" s="219">
        <v>799902</v>
      </c>
      <c r="B154" s="278" t="s">
        <v>1246</v>
      </c>
      <c r="C154" s="278" t="s">
        <v>88</v>
      </c>
      <c r="D154" s="278" t="s">
        <v>79</v>
      </c>
      <c r="E154" s="278" t="s">
        <v>96</v>
      </c>
      <c r="F154" s="278" t="s">
        <v>184</v>
      </c>
      <c r="G154" s="278" t="s">
        <v>1245</v>
      </c>
      <c r="H154" s="280" t="s">
        <v>1626</v>
      </c>
      <c r="I154" s="280" t="s">
        <v>2584</v>
      </c>
      <c r="J154" s="280" t="s">
        <v>1372</v>
      </c>
      <c r="K154" s="278" t="s">
        <v>72</v>
      </c>
      <c r="L154" s="294">
        <v>376.46260000000001</v>
      </c>
      <c r="M154" s="280" t="s">
        <v>1398</v>
      </c>
      <c r="N154" s="280" t="s">
        <v>2592</v>
      </c>
      <c r="O154" s="280" t="s">
        <v>2593</v>
      </c>
      <c r="P154" s="280" t="s">
        <v>2587</v>
      </c>
      <c r="Q154" s="278" t="s">
        <v>72</v>
      </c>
      <c r="R154" s="280" t="s">
        <v>1375</v>
      </c>
      <c r="S154" s="280" t="s">
        <v>1372</v>
      </c>
      <c r="T154" s="278" t="s">
        <v>106</v>
      </c>
      <c r="U154" s="278" t="s">
        <v>81</v>
      </c>
      <c r="V154" s="278" t="s">
        <v>81</v>
      </c>
      <c r="W154" s="278" t="s">
        <v>81</v>
      </c>
      <c r="X154" s="277" t="s">
        <v>81</v>
      </c>
      <c r="Y154" s="280" t="s">
        <v>1387</v>
      </c>
      <c r="Z154" s="278" t="s">
        <v>73</v>
      </c>
      <c r="AA154" s="278" t="s">
        <v>74</v>
      </c>
      <c r="AB154" s="278" t="s">
        <v>84</v>
      </c>
      <c r="AC154" s="278" t="s">
        <v>85</v>
      </c>
      <c r="AD154" s="278" t="s">
        <v>86</v>
      </c>
      <c r="AE154" s="278" t="s">
        <v>78</v>
      </c>
      <c r="AF154" s="278" t="s">
        <v>112</v>
      </c>
      <c r="AG154" s="278" t="s">
        <v>765</v>
      </c>
      <c r="AH154" s="278" t="s">
        <v>81</v>
      </c>
      <c r="AI154" s="278" t="s">
        <v>81</v>
      </c>
      <c r="AJ154" s="278" t="s">
        <v>81</v>
      </c>
      <c r="AK154" s="277" t="s">
        <v>81</v>
      </c>
    </row>
    <row r="155" spans="1:37" x14ac:dyDescent="0.3">
      <c r="A155" s="219">
        <v>799896</v>
      </c>
      <c r="B155" s="278" t="s">
        <v>1247</v>
      </c>
      <c r="C155" s="278" t="s">
        <v>88</v>
      </c>
      <c r="D155" s="278" t="s">
        <v>79</v>
      </c>
      <c r="E155" s="278" t="s">
        <v>98</v>
      </c>
      <c r="F155" s="278" t="s">
        <v>184</v>
      </c>
      <c r="G155" s="278" t="s">
        <v>1062</v>
      </c>
      <c r="H155" s="280" t="s">
        <v>1624</v>
      </c>
      <c r="I155" s="280" t="s">
        <v>2309</v>
      </c>
      <c r="J155" s="280" t="s">
        <v>1372</v>
      </c>
      <c r="K155" s="278" t="s">
        <v>72</v>
      </c>
      <c r="L155" s="294">
        <v>109.6858</v>
      </c>
      <c r="M155" s="280" t="s">
        <v>1398</v>
      </c>
      <c r="N155" s="280" t="s">
        <v>2594</v>
      </c>
      <c r="O155" s="280" t="s">
        <v>1930</v>
      </c>
      <c r="P155" s="280" t="s">
        <v>2312</v>
      </c>
      <c r="Q155" s="278" t="s">
        <v>72</v>
      </c>
      <c r="R155" s="280" t="s">
        <v>1372</v>
      </c>
      <c r="S155" s="280" t="s">
        <v>1372</v>
      </c>
      <c r="T155" s="278" t="s">
        <v>106</v>
      </c>
      <c r="U155" s="278" t="s">
        <v>82</v>
      </c>
      <c r="V155" s="278" t="s">
        <v>81</v>
      </c>
      <c r="W155" s="278" t="s">
        <v>82</v>
      </c>
      <c r="X155" s="277" t="s">
        <v>82</v>
      </c>
      <c r="Y155" s="280" t="s">
        <v>1387</v>
      </c>
      <c r="Z155" s="278" t="s">
        <v>73</v>
      </c>
      <c r="AA155" s="278" t="s">
        <v>74</v>
      </c>
      <c r="AB155" s="278" t="s">
        <v>84</v>
      </c>
      <c r="AC155" s="278" t="s">
        <v>85</v>
      </c>
      <c r="AD155" s="278" t="s">
        <v>86</v>
      </c>
      <c r="AE155" s="278" t="s">
        <v>78</v>
      </c>
      <c r="AF155" s="278" t="s">
        <v>112</v>
      </c>
      <c r="AG155" s="278" t="s">
        <v>765</v>
      </c>
      <c r="AH155" s="278" t="s">
        <v>81</v>
      </c>
      <c r="AI155" s="278" t="s">
        <v>81</v>
      </c>
      <c r="AJ155" s="278" t="s">
        <v>81</v>
      </c>
      <c r="AK155" s="277" t="s">
        <v>81</v>
      </c>
    </row>
    <row r="156" spans="1:37" x14ac:dyDescent="0.3">
      <c r="A156" s="219">
        <v>799897</v>
      </c>
      <c r="B156" s="278" t="s">
        <v>1248</v>
      </c>
      <c r="C156" s="278" t="s">
        <v>88</v>
      </c>
      <c r="D156" s="278" t="s">
        <v>79</v>
      </c>
      <c r="E156" s="278" t="s">
        <v>98</v>
      </c>
      <c r="F156" s="278" t="s">
        <v>184</v>
      </c>
      <c r="G156" s="278" t="s">
        <v>1064</v>
      </c>
      <c r="H156" s="280" t="s">
        <v>1624</v>
      </c>
      <c r="I156" s="280" t="s">
        <v>2309</v>
      </c>
      <c r="J156" s="280" t="s">
        <v>1372</v>
      </c>
      <c r="K156" s="278" t="s">
        <v>72</v>
      </c>
      <c r="L156" s="294">
        <v>109.6858</v>
      </c>
      <c r="M156" s="280" t="s">
        <v>1398</v>
      </c>
      <c r="N156" s="280" t="s">
        <v>2594</v>
      </c>
      <c r="O156" s="280" t="s">
        <v>1930</v>
      </c>
      <c r="P156" s="280" t="s">
        <v>2312</v>
      </c>
      <c r="Q156" s="278" t="s">
        <v>72</v>
      </c>
      <c r="R156" s="280" t="s">
        <v>1372</v>
      </c>
      <c r="S156" s="280" t="s">
        <v>1372</v>
      </c>
      <c r="T156" s="278" t="s">
        <v>106</v>
      </c>
      <c r="U156" s="278" t="s">
        <v>82</v>
      </c>
      <c r="V156" s="278" t="s">
        <v>81</v>
      </c>
      <c r="W156" s="278" t="s">
        <v>82</v>
      </c>
      <c r="X156" s="277" t="s">
        <v>82</v>
      </c>
      <c r="Y156" s="280" t="s">
        <v>1387</v>
      </c>
      <c r="Z156" s="278" t="s">
        <v>73</v>
      </c>
      <c r="AA156" s="278" t="s">
        <v>74</v>
      </c>
      <c r="AB156" s="278" t="s">
        <v>84</v>
      </c>
      <c r="AC156" s="278" t="s">
        <v>85</v>
      </c>
      <c r="AD156" s="278" t="s">
        <v>86</v>
      </c>
      <c r="AE156" s="278" t="s">
        <v>78</v>
      </c>
      <c r="AF156" s="278" t="s">
        <v>112</v>
      </c>
      <c r="AG156" s="278" t="s">
        <v>765</v>
      </c>
      <c r="AH156" s="278" t="s">
        <v>81</v>
      </c>
      <c r="AI156" s="278" t="s">
        <v>81</v>
      </c>
      <c r="AJ156" s="278" t="s">
        <v>81</v>
      </c>
      <c r="AK156" s="277" t="s">
        <v>81</v>
      </c>
    </row>
    <row r="157" spans="1:37" x14ac:dyDescent="0.3">
      <c r="A157" s="219">
        <v>492348</v>
      </c>
      <c r="B157" s="278" t="s">
        <v>1777</v>
      </c>
      <c r="C157" s="278" t="s">
        <v>88</v>
      </c>
      <c r="D157" s="278" t="s">
        <v>79</v>
      </c>
      <c r="E157" s="278" t="s">
        <v>96</v>
      </c>
      <c r="F157" s="278" t="s">
        <v>766</v>
      </c>
      <c r="G157" s="278" t="s">
        <v>1778</v>
      </c>
      <c r="H157" s="280" t="s">
        <v>1779</v>
      </c>
      <c r="I157" s="280" t="s">
        <v>1396</v>
      </c>
      <c r="J157" s="280" t="s">
        <v>1372</v>
      </c>
      <c r="K157" s="278" t="s">
        <v>72</v>
      </c>
      <c r="L157" s="294">
        <v>0.16439999999999999</v>
      </c>
      <c r="M157" s="280" t="s">
        <v>1374</v>
      </c>
      <c r="N157" s="280" t="s">
        <v>2595</v>
      </c>
      <c r="O157" s="280" t="s">
        <v>1379</v>
      </c>
      <c r="P157" s="280" t="s">
        <v>2596</v>
      </c>
      <c r="Q157" s="278" t="s">
        <v>72</v>
      </c>
      <c r="R157" s="280" t="s">
        <v>1375</v>
      </c>
      <c r="S157" s="280" t="s">
        <v>1372</v>
      </c>
      <c r="T157" s="278" t="s">
        <v>92</v>
      </c>
      <c r="U157" s="278" t="s">
        <v>82</v>
      </c>
      <c r="V157" s="278" t="s">
        <v>81</v>
      </c>
      <c r="W157" s="278" t="s">
        <v>81</v>
      </c>
      <c r="X157" s="277" t="s">
        <v>81</v>
      </c>
      <c r="Y157" s="280" t="s">
        <v>1377</v>
      </c>
      <c r="Z157" s="278" t="s">
        <v>73</v>
      </c>
      <c r="AA157" s="278" t="s">
        <v>74</v>
      </c>
      <c r="AB157" s="278" t="s">
        <v>84</v>
      </c>
      <c r="AC157" s="278" t="s">
        <v>85</v>
      </c>
      <c r="AD157" s="278" t="s">
        <v>86</v>
      </c>
      <c r="AE157" s="278" t="s">
        <v>78</v>
      </c>
      <c r="AF157" s="278" t="s">
        <v>112</v>
      </c>
      <c r="AH157" s="278" t="s">
        <v>81</v>
      </c>
      <c r="AI157" s="278" t="s">
        <v>81</v>
      </c>
      <c r="AJ157" s="278" t="s">
        <v>81</v>
      </c>
      <c r="AK157" s="277" t="s">
        <v>81</v>
      </c>
    </row>
    <row r="158" spans="1:37" x14ac:dyDescent="0.3">
      <c r="A158" s="219">
        <v>341154</v>
      </c>
      <c r="B158" s="278" t="s">
        <v>377</v>
      </c>
      <c r="C158" s="278" t="s">
        <v>88</v>
      </c>
      <c r="D158" s="278" t="s">
        <v>79</v>
      </c>
      <c r="E158" s="278" t="s">
        <v>96</v>
      </c>
      <c r="F158" s="278" t="s">
        <v>930</v>
      </c>
      <c r="G158" s="278" t="s">
        <v>929</v>
      </c>
      <c r="H158" s="280" t="s">
        <v>1780</v>
      </c>
      <c r="I158" s="280" t="s">
        <v>1485</v>
      </c>
      <c r="J158" s="280" t="s">
        <v>1372</v>
      </c>
      <c r="K158" s="278" t="s">
        <v>72</v>
      </c>
      <c r="L158" s="294">
        <v>0.42499999999999999</v>
      </c>
      <c r="M158" s="280" t="s">
        <v>1470</v>
      </c>
      <c r="N158" s="280" t="s">
        <v>2597</v>
      </c>
      <c r="O158" s="280" t="s">
        <v>2598</v>
      </c>
      <c r="P158" s="280" t="s">
        <v>2599</v>
      </c>
      <c r="Q158" s="278" t="s">
        <v>72</v>
      </c>
      <c r="R158" s="280" t="s">
        <v>1781</v>
      </c>
      <c r="S158" s="280" t="s">
        <v>1375</v>
      </c>
      <c r="T158" s="278" t="s">
        <v>146</v>
      </c>
      <c r="U158" s="278" t="s">
        <v>82</v>
      </c>
      <c r="V158" s="278" t="s">
        <v>81</v>
      </c>
      <c r="W158" s="278" t="s">
        <v>81</v>
      </c>
      <c r="X158" s="277" t="s">
        <v>81</v>
      </c>
      <c r="Y158" s="280" t="s">
        <v>1387</v>
      </c>
      <c r="Z158" s="278" t="s">
        <v>73</v>
      </c>
      <c r="AA158" s="278" t="s">
        <v>74</v>
      </c>
      <c r="AB158" s="278" t="s">
        <v>84</v>
      </c>
      <c r="AC158" s="278" t="s">
        <v>85</v>
      </c>
      <c r="AD158" s="278" t="s">
        <v>86</v>
      </c>
      <c r="AE158" s="278" t="s">
        <v>78</v>
      </c>
      <c r="AF158" s="278" t="s">
        <v>112</v>
      </c>
      <c r="AH158" s="278" t="s">
        <v>81</v>
      </c>
      <c r="AI158" s="278" t="s">
        <v>81</v>
      </c>
      <c r="AJ158" s="278" t="s">
        <v>81</v>
      </c>
      <c r="AK158" s="277" t="s">
        <v>81</v>
      </c>
    </row>
    <row r="159" spans="1:37" x14ac:dyDescent="0.3">
      <c r="A159" s="219">
        <v>341155</v>
      </c>
      <c r="B159" s="278" t="s">
        <v>378</v>
      </c>
      <c r="C159" s="278" t="s">
        <v>88</v>
      </c>
      <c r="D159" s="278" t="s">
        <v>79</v>
      </c>
      <c r="E159" s="278" t="s">
        <v>96</v>
      </c>
      <c r="F159" s="278" t="s">
        <v>930</v>
      </c>
      <c r="G159" s="278" t="s">
        <v>931</v>
      </c>
      <c r="H159" s="280" t="s">
        <v>1780</v>
      </c>
      <c r="I159" s="280" t="s">
        <v>1485</v>
      </c>
      <c r="J159" s="280" t="s">
        <v>1372</v>
      </c>
      <c r="K159" s="278" t="s">
        <v>72</v>
      </c>
      <c r="L159" s="294">
        <v>0.42499999999999999</v>
      </c>
      <c r="M159" s="280" t="s">
        <v>1470</v>
      </c>
      <c r="N159" s="280" t="s">
        <v>2597</v>
      </c>
      <c r="O159" s="280" t="s">
        <v>2598</v>
      </c>
      <c r="P159" s="280" t="s">
        <v>2599</v>
      </c>
      <c r="Q159" s="278" t="s">
        <v>72</v>
      </c>
      <c r="R159" s="280" t="s">
        <v>1781</v>
      </c>
      <c r="S159" s="280" t="s">
        <v>1375</v>
      </c>
      <c r="T159" s="278" t="s">
        <v>146</v>
      </c>
      <c r="U159" s="278" t="s">
        <v>82</v>
      </c>
      <c r="V159" s="278" t="s">
        <v>81</v>
      </c>
      <c r="W159" s="278" t="s">
        <v>81</v>
      </c>
      <c r="X159" s="277" t="s">
        <v>81</v>
      </c>
      <c r="Y159" s="280" t="s">
        <v>1377</v>
      </c>
      <c r="Z159" s="278" t="s">
        <v>73</v>
      </c>
      <c r="AA159" s="278" t="s">
        <v>74</v>
      </c>
      <c r="AB159" s="278" t="s">
        <v>84</v>
      </c>
      <c r="AC159" s="278" t="s">
        <v>85</v>
      </c>
      <c r="AD159" s="278" t="s">
        <v>86</v>
      </c>
      <c r="AE159" s="278" t="s">
        <v>78</v>
      </c>
      <c r="AF159" s="278" t="s">
        <v>112</v>
      </c>
      <c r="AG159" s="278" t="s">
        <v>765</v>
      </c>
      <c r="AH159" s="278" t="s">
        <v>81</v>
      </c>
      <c r="AI159" s="278" t="s">
        <v>81</v>
      </c>
      <c r="AJ159" s="278" t="s">
        <v>81</v>
      </c>
      <c r="AK159" s="277" t="s">
        <v>81</v>
      </c>
    </row>
    <row r="160" spans="1:37" x14ac:dyDescent="0.3">
      <c r="A160" s="219">
        <v>493505</v>
      </c>
      <c r="B160" s="278" t="s">
        <v>1783</v>
      </c>
      <c r="C160" s="278" t="s">
        <v>88</v>
      </c>
      <c r="D160" s="278" t="s">
        <v>79</v>
      </c>
      <c r="E160" s="278" t="s">
        <v>96</v>
      </c>
      <c r="F160" s="278" t="s">
        <v>766</v>
      </c>
      <c r="G160" s="278" t="s">
        <v>1784</v>
      </c>
      <c r="H160" s="280" t="s">
        <v>1785</v>
      </c>
      <c r="I160" s="280" t="s">
        <v>2165</v>
      </c>
      <c r="J160" s="280" t="s">
        <v>1372</v>
      </c>
      <c r="K160" s="278" t="s">
        <v>72</v>
      </c>
      <c r="L160" s="294">
        <v>0.68500000000000005</v>
      </c>
      <c r="M160" s="280" t="s">
        <v>1374</v>
      </c>
      <c r="N160" s="280" t="s">
        <v>2600</v>
      </c>
      <c r="O160" s="280" t="s">
        <v>2601</v>
      </c>
      <c r="P160" s="280" t="s">
        <v>2602</v>
      </c>
      <c r="Q160" s="278" t="s">
        <v>72</v>
      </c>
      <c r="R160" s="280" t="s">
        <v>1375</v>
      </c>
      <c r="S160" s="280" t="s">
        <v>1372</v>
      </c>
      <c r="T160" s="278" t="s">
        <v>92</v>
      </c>
      <c r="U160" s="278" t="s">
        <v>82</v>
      </c>
      <c r="V160" s="278" t="s">
        <v>81</v>
      </c>
      <c r="W160" s="278" t="s">
        <v>81</v>
      </c>
      <c r="X160" s="277" t="s">
        <v>81</v>
      </c>
      <c r="Y160" s="280" t="s">
        <v>1387</v>
      </c>
      <c r="Z160" s="278" t="s">
        <v>73</v>
      </c>
      <c r="AA160" s="278" t="s">
        <v>74</v>
      </c>
      <c r="AB160" s="278" t="s">
        <v>84</v>
      </c>
      <c r="AC160" s="278" t="s">
        <v>85</v>
      </c>
      <c r="AD160" s="278" t="s">
        <v>86</v>
      </c>
      <c r="AE160" s="278" t="s">
        <v>78</v>
      </c>
      <c r="AF160" s="278" t="s">
        <v>112</v>
      </c>
      <c r="AG160" s="278" t="s">
        <v>765</v>
      </c>
      <c r="AH160" s="278" t="s">
        <v>81</v>
      </c>
      <c r="AI160" s="278" t="s">
        <v>81</v>
      </c>
      <c r="AJ160" s="278" t="s">
        <v>81</v>
      </c>
      <c r="AK160" s="277" t="s">
        <v>81</v>
      </c>
    </row>
    <row r="161" spans="1:37" x14ac:dyDescent="0.3">
      <c r="A161" s="219">
        <v>728970</v>
      </c>
      <c r="B161" s="278" t="s">
        <v>2603</v>
      </c>
      <c r="C161" s="278" t="s">
        <v>88</v>
      </c>
      <c r="D161" s="278" t="s">
        <v>79</v>
      </c>
      <c r="E161" s="278" t="s">
        <v>111</v>
      </c>
      <c r="F161" s="278" t="s">
        <v>766</v>
      </c>
      <c r="G161" s="278" t="s">
        <v>2604</v>
      </c>
      <c r="H161" s="280" t="s">
        <v>2605</v>
      </c>
      <c r="I161" s="280" t="s">
        <v>1946</v>
      </c>
      <c r="J161" s="280" t="s">
        <v>1372</v>
      </c>
      <c r="K161" s="278" t="s">
        <v>72</v>
      </c>
      <c r="L161" s="294">
        <v>7.8638000000000003</v>
      </c>
      <c r="M161" s="280" t="s">
        <v>1374</v>
      </c>
      <c r="N161" s="280" t="s">
        <v>2606</v>
      </c>
      <c r="O161" s="280" t="s">
        <v>2607</v>
      </c>
      <c r="P161" s="280" t="s">
        <v>2608</v>
      </c>
      <c r="Q161" s="278" t="s">
        <v>72</v>
      </c>
      <c r="R161" s="280" t="s">
        <v>1375</v>
      </c>
      <c r="S161" s="280" t="s">
        <v>1372</v>
      </c>
      <c r="T161" s="278" t="s">
        <v>92</v>
      </c>
      <c r="U161" s="278" t="s">
        <v>81</v>
      </c>
      <c r="V161" s="278" t="s">
        <v>81</v>
      </c>
      <c r="W161" s="278" t="s">
        <v>81</v>
      </c>
      <c r="X161" s="277" t="s">
        <v>81</v>
      </c>
      <c r="Y161" s="280" t="s">
        <v>1387</v>
      </c>
      <c r="Z161" s="278" t="s">
        <v>73</v>
      </c>
      <c r="AA161" s="278" t="s">
        <v>74</v>
      </c>
      <c r="AB161" s="278" t="s">
        <v>84</v>
      </c>
      <c r="AC161" s="278" t="s">
        <v>85</v>
      </c>
      <c r="AD161" s="278" t="s">
        <v>86</v>
      </c>
      <c r="AE161" s="278" t="s">
        <v>78</v>
      </c>
      <c r="AF161" s="278" t="s">
        <v>112</v>
      </c>
      <c r="AG161" s="278" t="s">
        <v>765</v>
      </c>
      <c r="AH161" s="278" t="s">
        <v>81</v>
      </c>
      <c r="AI161" s="278" t="s">
        <v>81</v>
      </c>
      <c r="AJ161" s="278" t="s">
        <v>81</v>
      </c>
      <c r="AK161" s="277" t="s">
        <v>81</v>
      </c>
    </row>
    <row r="162" spans="1:37" x14ac:dyDescent="0.3">
      <c r="A162" s="219">
        <v>331024</v>
      </c>
      <c r="B162" s="278" t="s">
        <v>933</v>
      </c>
      <c r="C162" s="278" t="s">
        <v>88</v>
      </c>
      <c r="D162" s="278" t="s">
        <v>79</v>
      </c>
      <c r="E162" s="278" t="s">
        <v>96</v>
      </c>
      <c r="F162" s="278" t="s">
        <v>766</v>
      </c>
      <c r="G162" s="278" t="s">
        <v>932</v>
      </c>
      <c r="H162" s="280" t="s">
        <v>1801</v>
      </c>
      <c r="I162" s="280" t="s">
        <v>2610</v>
      </c>
      <c r="J162" s="280" t="s">
        <v>1372</v>
      </c>
      <c r="K162" s="278" t="s">
        <v>72</v>
      </c>
      <c r="L162" s="294">
        <v>8.4250000000000007</v>
      </c>
      <c r="M162" s="280" t="s">
        <v>1374</v>
      </c>
      <c r="N162" s="280" t="s">
        <v>2611</v>
      </c>
      <c r="O162" s="280" t="s">
        <v>2612</v>
      </c>
      <c r="P162" s="280" t="s">
        <v>2613</v>
      </c>
      <c r="Q162" s="278" t="s">
        <v>72</v>
      </c>
      <c r="R162" s="280" t="s">
        <v>1372</v>
      </c>
      <c r="S162" s="280" t="s">
        <v>1372</v>
      </c>
      <c r="T162" s="278" t="s">
        <v>92</v>
      </c>
      <c r="U162" s="278" t="s">
        <v>82</v>
      </c>
      <c r="V162" s="278" t="s">
        <v>81</v>
      </c>
      <c r="W162" s="278" t="s">
        <v>81</v>
      </c>
      <c r="X162" s="277" t="s">
        <v>81</v>
      </c>
      <c r="Y162" s="280" t="s">
        <v>1372</v>
      </c>
      <c r="Z162" s="278" t="s">
        <v>73</v>
      </c>
      <c r="AA162" s="278" t="s">
        <v>74</v>
      </c>
      <c r="AB162" s="278" t="s">
        <v>84</v>
      </c>
      <c r="AC162" s="278" t="s">
        <v>85</v>
      </c>
      <c r="AD162" s="278" t="s">
        <v>86</v>
      </c>
      <c r="AE162" s="278" t="s">
        <v>78</v>
      </c>
      <c r="AF162" s="278" t="s">
        <v>176</v>
      </c>
      <c r="AH162" s="278" t="s">
        <v>81</v>
      </c>
      <c r="AI162" s="278" t="s">
        <v>81</v>
      </c>
      <c r="AJ162" s="278" t="s">
        <v>81</v>
      </c>
      <c r="AK162" s="277" t="s">
        <v>81</v>
      </c>
    </row>
    <row r="163" spans="1:37" x14ac:dyDescent="0.3">
      <c r="A163" s="219">
        <v>629603</v>
      </c>
      <c r="B163" s="278" t="s">
        <v>390</v>
      </c>
      <c r="C163" s="278" t="s">
        <v>88</v>
      </c>
      <c r="D163" s="278" t="s">
        <v>79</v>
      </c>
      <c r="E163" s="278" t="s">
        <v>96</v>
      </c>
      <c r="F163" s="278" t="s">
        <v>108</v>
      </c>
      <c r="G163" s="278" t="s">
        <v>934</v>
      </c>
      <c r="H163" s="280" t="s">
        <v>1802</v>
      </c>
      <c r="I163" s="280" t="s">
        <v>2614</v>
      </c>
      <c r="J163" s="280" t="s">
        <v>1372</v>
      </c>
      <c r="K163" s="278" t="s">
        <v>72</v>
      </c>
      <c r="L163" s="294">
        <v>24.6874</v>
      </c>
      <c r="M163" s="280" t="s">
        <v>1410</v>
      </c>
      <c r="N163" s="280" t="s">
        <v>2615</v>
      </c>
      <c r="O163" s="280" t="s">
        <v>2616</v>
      </c>
      <c r="P163" s="280" t="s">
        <v>2617</v>
      </c>
      <c r="Q163" s="278" t="s">
        <v>72</v>
      </c>
      <c r="R163" s="280" t="s">
        <v>1372</v>
      </c>
      <c r="S163" s="280" t="s">
        <v>1372</v>
      </c>
      <c r="T163" s="278" t="s">
        <v>106</v>
      </c>
      <c r="U163" s="278" t="s">
        <v>81</v>
      </c>
      <c r="V163" s="278" t="s">
        <v>81</v>
      </c>
      <c r="W163" s="278" t="s">
        <v>81</v>
      </c>
      <c r="X163" s="277" t="s">
        <v>81</v>
      </c>
      <c r="Y163" s="280" t="s">
        <v>1372</v>
      </c>
      <c r="Z163" s="278" t="s">
        <v>73</v>
      </c>
      <c r="AA163" s="278" t="s">
        <v>74</v>
      </c>
      <c r="AB163" s="278" t="s">
        <v>84</v>
      </c>
      <c r="AC163" s="278" t="s">
        <v>85</v>
      </c>
      <c r="AD163" s="278" t="s">
        <v>86</v>
      </c>
      <c r="AE163" s="278" t="s">
        <v>78</v>
      </c>
      <c r="AF163" s="278" t="s">
        <v>176</v>
      </c>
      <c r="AH163" s="278" t="s">
        <v>81</v>
      </c>
      <c r="AI163" s="278" t="s">
        <v>81</v>
      </c>
      <c r="AJ163" s="278" t="s">
        <v>81</v>
      </c>
      <c r="AK163" s="277" t="s">
        <v>81</v>
      </c>
    </row>
    <row r="164" spans="1:37" x14ac:dyDescent="0.3">
      <c r="A164" s="219">
        <v>258052</v>
      </c>
      <c r="B164" s="278" t="s">
        <v>2618</v>
      </c>
      <c r="C164" s="278" t="s">
        <v>88</v>
      </c>
      <c r="D164" s="278" t="s">
        <v>79</v>
      </c>
      <c r="E164" s="278" t="s">
        <v>111</v>
      </c>
      <c r="F164" s="278" t="s">
        <v>766</v>
      </c>
      <c r="G164" s="278" t="s">
        <v>1807</v>
      </c>
      <c r="H164" s="280" t="s">
        <v>1800</v>
      </c>
      <c r="I164" s="280" t="s">
        <v>2619</v>
      </c>
      <c r="J164" s="280" t="s">
        <v>1372</v>
      </c>
      <c r="K164" s="278" t="s">
        <v>72</v>
      </c>
      <c r="L164" s="294">
        <v>1.9317</v>
      </c>
      <c r="M164" s="280" t="s">
        <v>1374</v>
      </c>
      <c r="N164" s="280" t="s">
        <v>2620</v>
      </c>
      <c r="O164" s="280" t="s">
        <v>2621</v>
      </c>
      <c r="P164" s="280" t="s">
        <v>2622</v>
      </c>
      <c r="Q164" s="278" t="s">
        <v>72</v>
      </c>
      <c r="R164" s="280" t="s">
        <v>1375</v>
      </c>
      <c r="S164" s="280" t="s">
        <v>1377</v>
      </c>
      <c r="T164" s="278" t="s">
        <v>146</v>
      </c>
      <c r="U164" s="278" t="s">
        <v>82</v>
      </c>
      <c r="V164" s="278" t="s">
        <v>81</v>
      </c>
      <c r="W164" s="278" t="s">
        <v>81</v>
      </c>
      <c r="X164" s="277" t="s">
        <v>81</v>
      </c>
      <c r="Y164" s="280" t="s">
        <v>1372</v>
      </c>
      <c r="Z164" s="278" t="s">
        <v>73</v>
      </c>
      <c r="AA164" s="278" t="s">
        <v>74</v>
      </c>
      <c r="AB164" s="278" t="s">
        <v>84</v>
      </c>
      <c r="AC164" s="278" t="s">
        <v>85</v>
      </c>
      <c r="AD164" s="278" t="s">
        <v>86</v>
      </c>
      <c r="AE164" s="278" t="s">
        <v>78</v>
      </c>
      <c r="AF164" s="278" t="s">
        <v>87</v>
      </c>
      <c r="AH164" s="278" t="s">
        <v>82</v>
      </c>
      <c r="AI164" s="278" t="s">
        <v>81</v>
      </c>
      <c r="AJ164" s="278" t="s">
        <v>81</v>
      </c>
      <c r="AK164" s="277" t="s">
        <v>81</v>
      </c>
    </row>
    <row r="165" spans="1:37" x14ac:dyDescent="0.3">
      <c r="A165" s="219">
        <v>258053</v>
      </c>
      <c r="B165" s="278" t="s">
        <v>2623</v>
      </c>
      <c r="C165" s="278" t="s">
        <v>88</v>
      </c>
      <c r="D165" s="278" t="s">
        <v>79</v>
      </c>
      <c r="E165" s="278" t="s">
        <v>111</v>
      </c>
      <c r="F165" s="278" t="s">
        <v>148</v>
      </c>
      <c r="G165" s="278" t="s">
        <v>1468</v>
      </c>
      <c r="H165" s="280" t="s">
        <v>1800</v>
      </c>
      <c r="I165" s="280" t="s">
        <v>2619</v>
      </c>
      <c r="J165" s="280" t="s">
        <v>1372</v>
      </c>
      <c r="K165" s="278" t="s">
        <v>72</v>
      </c>
      <c r="L165" s="294">
        <v>1.9317</v>
      </c>
      <c r="M165" s="280" t="s">
        <v>1470</v>
      </c>
      <c r="N165" s="280" t="s">
        <v>2624</v>
      </c>
      <c r="O165" s="280" t="s">
        <v>1764</v>
      </c>
      <c r="P165" s="280" t="s">
        <v>2625</v>
      </c>
      <c r="Q165" s="278" t="s">
        <v>72</v>
      </c>
      <c r="R165" s="280" t="s">
        <v>1471</v>
      </c>
      <c r="S165" s="280" t="s">
        <v>1377</v>
      </c>
      <c r="T165" s="278" t="s">
        <v>146</v>
      </c>
      <c r="U165" s="278" t="s">
        <v>81</v>
      </c>
      <c r="V165" s="278" t="s">
        <v>81</v>
      </c>
      <c r="W165" s="278" t="s">
        <v>81</v>
      </c>
      <c r="X165" s="277" t="s">
        <v>81</v>
      </c>
      <c r="Y165" s="280" t="s">
        <v>1372</v>
      </c>
      <c r="Z165" s="278" t="s">
        <v>73</v>
      </c>
      <c r="AA165" s="278" t="s">
        <v>74</v>
      </c>
      <c r="AB165" s="278" t="s">
        <v>84</v>
      </c>
      <c r="AC165" s="278" t="s">
        <v>98</v>
      </c>
      <c r="AD165" s="278" t="s">
        <v>90</v>
      </c>
      <c r="AE165" s="278" t="s">
        <v>99</v>
      </c>
      <c r="AF165" s="278" t="s">
        <v>92</v>
      </c>
      <c r="AG165" s="278" t="s">
        <v>771</v>
      </c>
      <c r="AH165" s="278" t="s">
        <v>82</v>
      </c>
      <c r="AI165" s="278" t="s">
        <v>82</v>
      </c>
      <c r="AJ165" s="278" t="s">
        <v>81</v>
      </c>
      <c r="AK165" s="277" t="s">
        <v>81</v>
      </c>
    </row>
    <row r="166" spans="1:37" x14ac:dyDescent="0.3">
      <c r="A166" s="219">
        <v>641322</v>
      </c>
      <c r="B166" s="278" t="s">
        <v>1250</v>
      </c>
      <c r="C166" s="278" t="s">
        <v>88</v>
      </c>
      <c r="D166" s="278" t="s">
        <v>79</v>
      </c>
      <c r="E166" s="278" t="s">
        <v>96</v>
      </c>
      <c r="F166" s="278" t="s">
        <v>126</v>
      </c>
      <c r="G166" s="278" t="s">
        <v>2626</v>
      </c>
      <c r="H166" s="280" t="s">
        <v>1803</v>
      </c>
      <c r="I166" s="280" t="s">
        <v>2627</v>
      </c>
      <c r="J166" s="280" t="s">
        <v>1372</v>
      </c>
      <c r="K166" s="278" t="s">
        <v>72</v>
      </c>
      <c r="L166" s="294">
        <v>37.524299999999997</v>
      </c>
      <c r="M166" s="280" t="s">
        <v>1454</v>
      </c>
      <c r="N166" s="280" t="s">
        <v>2628</v>
      </c>
      <c r="O166" s="280" t="s">
        <v>2629</v>
      </c>
      <c r="P166" s="280" t="s">
        <v>2630</v>
      </c>
      <c r="Q166" s="278" t="s">
        <v>72</v>
      </c>
      <c r="R166" s="280" t="s">
        <v>1375</v>
      </c>
      <c r="S166" s="280" t="s">
        <v>1372</v>
      </c>
      <c r="T166" s="278" t="s">
        <v>92</v>
      </c>
      <c r="U166" s="278" t="s">
        <v>81</v>
      </c>
      <c r="V166" s="278" t="s">
        <v>81</v>
      </c>
      <c r="W166" s="278" t="s">
        <v>81</v>
      </c>
      <c r="X166" s="277" t="s">
        <v>81</v>
      </c>
      <c r="Y166" s="280" t="s">
        <v>1416</v>
      </c>
      <c r="Z166" s="278" t="s">
        <v>73</v>
      </c>
      <c r="AA166" s="278" t="s">
        <v>74</v>
      </c>
      <c r="AB166" s="278" t="s">
        <v>84</v>
      </c>
      <c r="AC166" s="278" t="s">
        <v>93</v>
      </c>
      <c r="AD166" s="278" t="s">
        <v>128</v>
      </c>
      <c r="AE166" s="278" t="s">
        <v>78</v>
      </c>
      <c r="AF166" s="278" t="s">
        <v>129</v>
      </c>
      <c r="AG166" s="278" t="s">
        <v>771</v>
      </c>
      <c r="AH166" s="278" t="s">
        <v>81</v>
      </c>
      <c r="AI166" s="278" t="s">
        <v>81</v>
      </c>
      <c r="AJ166" s="278" t="s">
        <v>81</v>
      </c>
      <c r="AK166" s="277" t="s">
        <v>81</v>
      </c>
    </row>
    <row r="167" spans="1:37" x14ac:dyDescent="0.3">
      <c r="A167" s="219">
        <v>641321</v>
      </c>
      <c r="B167" s="278" t="s">
        <v>1252</v>
      </c>
      <c r="C167" s="278" t="s">
        <v>88</v>
      </c>
      <c r="D167" s="278" t="s">
        <v>79</v>
      </c>
      <c r="E167" s="278" t="s">
        <v>96</v>
      </c>
      <c r="F167" s="278" t="s">
        <v>126</v>
      </c>
      <c r="G167" s="278" t="s">
        <v>1251</v>
      </c>
      <c r="H167" s="280" t="s">
        <v>1803</v>
      </c>
      <c r="I167" s="280" t="s">
        <v>2627</v>
      </c>
      <c r="J167" s="280" t="s">
        <v>1372</v>
      </c>
      <c r="K167" s="278" t="s">
        <v>72</v>
      </c>
      <c r="L167" s="294">
        <v>37.524299999999997</v>
      </c>
      <c r="M167" s="280" t="s">
        <v>1454</v>
      </c>
      <c r="N167" s="280" t="s">
        <v>2628</v>
      </c>
      <c r="O167" s="280" t="s">
        <v>2629</v>
      </c>
      <c r="P167" s="280" t="s">
        <v>2630</v>
      </c>
      <c r="Q167" s="278" t="s">
        <v>72</v>
      </c>
      <c r="R167" s="280" t="s">
        <v>1375</v>
      </c>
      <c r="S167" s="280" t="s">
        <v>1372</v>
      </c>
      <c r="T167" s="278" t="s">
        <v>92</v>
      </c>
      <c r="U167" s="278" t="s">
        <v>81</v>
      </c>
      <c r="V167" s="278" t="s">
        <v>81</v>
      </c>
      <c r="W167" s="278" t="s">
        <v>81</v>
      </c>
      <c r="X167" s="277" t="s">
        <v>81</v>
      </c>
      <c r="Y167" s="280" t="s">
        <v>1416</v>
      </c>
      <c r="Z167" s="278" t="s">
        <v>73</v>
      </c>
      <c r="AA167" s="278" t="s">
        <v>74</v>
      </c>
      <c r="AB167" s="278" t="s">
        <v>84</v>
      </c>
      <c r="AC167" s="278" t="s">
        <v>93</v>
      </c>
      <c r="AD167" s="278" t="s">
        <v>128</v>
      </c>
      <c r="AE167" s="278" t="s">
        <v>78</v>
      </c>
      <c r="AF167" s="278" t="s">
        <v>129</v>
      </c>
      <c r="AG167" s="278" t="s">
        <v>771</v>
      </c>
      <c r="AH167" s="278" t="s">
        <v>81</v>
      </c>
      <c r="AI167" s="278" t="s">
        <v>81</v>
      </c>
      <c r="AJ167" s="278" t="s">
        <v>81</v>
      </c>
      <c r="AK167" s="277" t="s">
        <v>81</v>
      </c>
    </row>
    <row r="168" spans="1:37" x14ac:dyDescent="0.3">
      <c r="A168" s="219">
        <v>624509</v>
      </c>
      <c r="B168" s="278" t="s">
        <v>1254</v>
      </c>
      <c r="C168" s="278" t="s">
        <v>88</v>
      </c>
      <c r="D168" s="278" t="s">
        <v>79</v>
      </c>
      <c r="E168" s="278" t="s">
        <v>96</v>
      </c>
      <c r="F168" s="278" t="s">
        <v>126</v>
      </c>
      <c r="G168" s="278" t="s">
        <v>1253</v>
      </c>
      <c r="H168" s="280" t="s">
        <v>1804</v>
      </c>
      <c r="I168" s="280" t="s">
        <v>2631</v>
      </c>
      <c r="J168" s="280" t="s">
        <v>1372</v>
      </c>
      <c r="K168" s="278" t="s">
        <v>72</v>
      </c>
      <c r="L168" s="294">
        <v>6.5759999999999996</v>
      </c>
      <c r="M168" s="280" t="s">
        <v>1454</v>
      </c>
      <c r="N168" s="280" t="s">
        <v>2632</v>
      </c>
      <c r="O168" s="280" t="s">
        <v>2633</v>
      </c>
      <c r="P168" s="280" t="s">
        <v>2032</v>
      </c>
      <c r="Q168" s="278" t="s">
        <v>72</v>
      </c>
      <c r="R168" s="280" t="s">
        <v>1375</v>
      </c>
      <c r="S168" s="280" t="s">
        <v>1372</v>
      </c>
      <c r="T168" s="278" t="s">
        <v>92</v>
      </c>
      <c r="U168" s="278" t="s">
        <v>81</v>
      </c>
      <c r="V168" s="278" t="s">
        <v>81</v>
      </c>
      <c r="W168" s="278" t="s">
        <v>81</v>
      </c>
      <c r="X168" s="277" t="s">
        <v>81</v>
      </c>
      <c r="Y168" s="280" t="s">
        <v>1540</v>
      </c>
      <c r="Z168" s="278" t="s">
        <v>73</v>
      </c>
      <c r="AA168" s="278" t="s">
        <v>74</v>
      </c>
      <c r="AB168" s="278" t="s">
        <v>131</v>
      </c>
      <c r="AC168" s="278" t="s">
        <v>132</v>
      </c>
      <c r="AD168" s="278" t="s">
        <v>133</v>
      </c>
      <c r="AE168" s="278" t="s">
        <v>78</v>
      </c>
      <c r="AF168" s="278" t="s">
        <v>136</v>
      </c>
      <c r="AG168" s="278" t="s">
        <v>763</v>
      </c>
      <c r="AH168" s="278" t="s">
        <v>81</v>
      </c>
      <c r="AI168" s="278" t="s">
        <v>81</v>
      </c>
      <c r="AJ168" s="278" t="s">
        <v>81</v>
      </c>
      <c r="AK168" s="277" t="s">
        <v>81</v>
      </c>
    </row>
    <row r="169" spans="1:37" x14ac:dyDescent="0.3">
      <c r="A169" s="219">
        <v>624508</v>
      </c>
      <c r="B169" s="278" t="s">
        <v>1256</v>
      </c>
      <c r="C169" s="278" t="s">
        <v>88</v>
      </c>
      <c r="D169" s="278" t="s">
        <v>79</v>
      </c>
      <c r="E169" s="278" t="s">
        <v>96</v>
      </c>
      <c r="F169" s="278" t="s">
        <v>126</v>
      </c>
      <c r="G169" s="278" t="s">
        <v>1255</v>
      </c>
      <c r="H169" s="280" t="s">
        <v>1804</v>
      </c>
      <c r="I169" s="280" t="s">
        <v>2631</v>
      </c>
      <c r="J169" s="280" t="s">
        <v>1372</v>
      </c>
      <c r="K169" s="278" t="s">
        <v>72</v>
      </c>
      <c r="L169" s="294">
        <v>6.5759999999999996</v>
      </c>
      <c r="M169" s="280" t="s">
        <v>1454</v>
      </c>
      <c r="N169" s="280" t="s">
        <v>2632</v>
      </c>
      <c r="O169" s="280" t="s">
        <v>2633</v>
      </c>
      <c r="P169" s="280" t="s">
        <v>2032</v>
      </c>
      <c r="Q169" s="278" t="s">
        <v>72</v>
      </c>
      <c r="R169" s="280" t="s">
        <v>1375</v>
      </c>
      <c r="S169" s="280" t="s">
        <v>1372</v>
      </c>
      <c r="T169" s="278" t="s">
        <v>92</v>
      </c>
      <c r="U169" s="278" t="s">
        <v>81</v>
      </c>
      <c r="V169" s="278" t="s">
        <v>81</v>
      </c>
      <c r="W169" s="278" t="s">
        <v>81</v>
      </c>
      <c r="X169" s="277" t="s">
        <v>81</v>
      </c>
      <c r="Y169" s="280" t="s">
        <v>1540</v>
      </c>
      <c r="Z169" s="278" t="s">
        <v>73</v>
      </c>
      <c r="AA169" s="278" t="s">
        <v>74</v>
      </c>
      <c r="AB169" s="278" t="s">
        <v>131</v>
      </c>
      <c r="AC169" s="278" t="s">
        <v>132</v>
      </c>
      <c r="AD169" s="278" t="s">
        <v>133</v>
      </c>
      <c r="AE169" s="278" t="s">
        <v>78</v>
      </c>
      <c r="AF169" s="278" t="s">
        <v>136</v>
      </c>
      <c r="AG169" s="278" t="s">
        <v>763</v>
      </c>
      <c r="AH169" s="278" t="s">
        <v>81</v>
      </c>
      <c r="AI169" s="278" t="s">
        <v>81</v>
      </c>
      <c r="AJ169" s="278" t="s">
        <v>81</v>
      </c>
      <c r="AK169" s="277" t="s">
        <v>81</v>
      </c>
    </row>
    <row r="170" spans="1:37" x14ac:dyDescent="0.3">
      <c r="A170" s="219">
        <v>624511</v>
      </c>
      <c r="B170" s="278" t="s">
        <v>1258</v>
      </c>
      <c r="C170" s="278" t="s">
        <v>88</v>
      </c>
      <c r="D170" s="278" t="s">
        <v>79</v>
      </c>
      <c r="E170" s="278" t="s">
        <v>96</v>
      </c>
      <c r="F170" s="278" t="s">
        <v>126</v>
      </c>
      <c r="G170" s="278" t="s">
        <v>1257</v>
      </c>
      <c r="H170" s="280" t="s">
        <v>1805</v>
      </c>
      <c r="I170" s="280" t="s">
        <v>2634</v>
      </c>
      <c r="J170" s="280" t="s">
        <v>1372</v>
      </c>
      <c r="K170" s="278" t="s">
        <v>72</v>
      </c>
      <c r="L170" s="294">
        <v>6.7130000000000001</v>
      </c>
      <c r="M170" s="280" t="s">
        <v>1454</v>
      </c>
      <c r="N170" s="280" t="s">
        <v>2635</v>
      </c>
      <c r="O170" s="280" t="s">
        <v>2636</v>
      </c>
      <c r="P170" s="280" t="s">
        <v>2637</v>
      </c>
      <c r="Q170" s="278" t="s">
        <v>72</v>
      </c>
      <c r="R170" s="280" t="s">
        <v>1375</v>
      </c>
      <c r="S170" s="280" t="s">
        <v>1372</v>
      </c>
      <c r="T170" s="278" t="s">
        <v>92</v>
      </c>
      <c r="U170" s="278" t="s">
        <v>81</v>
      </c>
      <c r="V170" s="278" t="s">
        <v>81</v>
      </c>
      <c r="W170" s="278" t="s">
        <v>81</v>
      </c>
      <c r="X170" s="277" t="s">
        <v>81</v>
      </c>
      <c r="Y170" s="280" t="s">
        <v>1540</v>
      </c>
      <c r="Z170" s="278" t="s">
        <v>73</v>
      </c>
      <c r="AA170" s="278" t="s">
        <v>74</v>
      </c>
      <c r="AB170" s="278" t="s">
        <v>131</v>
      </c>
      <c r="AC170" s="278" t="s">
        <v>132</v>
      </c>
      <c r="AD170" s="278" t="s">
        <v>133</v>
      </c>
      <c r="AE170" s="278" t="s">
        <v>78</v>
      </c>
      <c r="AF170" s="278" t="s">
        <v>136</v>
      </c>
      <c r="AG170" s="278" t="s">
        <v>763</v>
      </c>
      <c r="AH170" s="278" t="s">
        <v>81</v>
      </c>
      <c r="AI170" s="278" t="s">
        <v>81</v>
      </c>
      <c r="AJ170" s="278" t="s">
        <v>81</v>
      </c>
      <c r="AK170" s="277" t="s">
        <v>81</v>
      </c>
    </row>
    <row r="171" spans="1:37" x14ac:dyDescent="0.3">
      <c r="A171" s="219">
        <v>624510</v>
      </c>
      <c r="B171" s="278" t="s">
        <v>1260</v>
      </c>
      <c r="C171" s="278" t="s">
        <v>88</v>
      </c>
      <c r="D171" s="278" t="s">
        <v>79</v>
      </c>
      <c r="E171" s="278" t="s">
        <v>96</v>
      </c>
      <c r="F171" s="278" t="s">
        <v>126</v>
      </c>
      <c r="G171" s="278" t="s">
        <v>1259</v>
      </c>
      <c r="H171" s="280" t="s">
        <v>1805</v>
      </c>
      <c r="I171" s="280" t="s">
        <v>2634</v>
      </c>
      <c r="J171" s="280" t="s">
        <v>1372</v>
      </c>
      <c r="K171" s="278" t="s">
        <v>72</v>
      </c>
      <c r="L171" s="294">
        <v>6.7130000000000001</v>
      </c>
      <c r="M171" s="280" t="s">
        <v>1454</v>
      </c>
      <c r="N171" s="280" t="s">
        <v>2635</v>
      </c>
      <c r="O171" s="280" t="s">
        <v>2636</v>
      </c>
      <c r="P171" s="280" t="s">
        <v>2637</v>
      </c>
      <c r="Q171" s="278" t="s">
        <v>72</v>
      </c>
      <c r="R171" s="280" t="s">
        <v>1375</v>
      </c>
      <c r="S171" s="280" t="s">
        <v>1372</v>
      </c>
      <c r="T171" s="278" t="s">
        <v>92</v>
      </c>
      <c r="U171" s="278" t="s">
        <v>81</v>
      </c>
      <c r="V171" s="278" t="s">
        <v>81</v>
      </c>
      <c r="W171" s="278" t="s">
        <v>81</v>
      </c>
      <c r="X171" s="277" t="s">
        <v>81</v>
      </c>
      <c r="Y171" s="280" t="s">
        <v>1540</v>
      </c>
      <c r="Z171" s="278" t="s">
        <v>73</v>
      </c>
      <c r="AA171" s="278" t="s">
        <v>74</v>
      </c>
      <c r="AB171" s="278" t="s">
        <v>131</v>
      </c>
      <c r="AC171" s="278" t="s">
        <v>132</v>
      </c>
      <c r="AD171" s="278" t="s">
        <v>133</v>
      </c>
      <c r="AE171" s="278" t="s">
        <v>78</v>
      </c>
      <c r="AF171" s="278" t="s">
        <v>136</v>
      </c>
      <c r="AG171" s="278" t="s">
        <v>763</v>
      </c>
      <c r="AH171" s="278" t="s">
        <v>81</v>
      </c>
      <c r="AI171" s="278" t="s">
        <v>81</v>
      </c>
      <c r="AJ171" s="278" t="s">
        <v>81</v>
      </c>
      <c r="AK171" s="277" t="s">
        <v>81</v>
      </c>
    </row>
    <row r="172" spans="1:37" x14ac:dyDescent="0.3">
      <c r="A172" s="219">
        <v>624957</v>
      </c>
      <c r="B172" s="278" t="s">
        <v>391</v>
      </c>
      <c r="C172" s="278" t="s">
        <v>88</v>
      </c>
      <c r="D172" s="278" t="s">
        <v>79</v>
      </c>
      <c r="E172" s="278" t="s">
        <v>98</v>
      </c>
      <c r="F172" s="278" t="s">
        <v>126</v>
      </c>
      <c r="G172" s="278" t="s">
        <v>935</v>
      </c>
      <c r="H172" s="280" t="s">
        <v>1453</v>
      </c>
      <c r="I172" s="280" t="s">
        <v>1579</v>
      </c>
      <c r="J172" s="280" t="s">
        <v>1372</v>
      </c>
      <c r="K172" s="278" t="s">
        <v>72</v>
      </c>
      <c r="L172" s="294">
        <v>15.3392</v>
      </c>
      <c r="M172" s="280" t="s">
        <v>1454</v>
      </c>
      <c r="N172" s="280" t="s">
        <v>2638</v>
      </c>
      <c r="O172" s="280" t="s">
        <v>2639</v>
      </c>
      <c r="P172" s="280" t="s">
        <v>2640</v>
      </c>
      <c r="Q172" s="278" t="s">
        <v>72</v>
      </c>
      <c r="R172" s="280" t="s">
        <v>1375</v>
      </c>
      <c r="S172" s="280" t="s">
        <v>1372</v>
      </c>
      <c r="T172" s="278" t="s">
        <v>92</v>
      </c>
      <c r="U172" s="278" t="s">
        <v>81</v>
      </c>
      <c r="V172" s="278" t="s">
        <v>81</v>
      </c>
      <c r="W172" s="278" t="s">
        <v>82</v>
      </c>
      <c r="X172" s="277" t="s">
        <v>81</v>
      </c>
      <c r="Y172" s="280" t="s">
        <v>1540</v>
      </c>
      <c r="Z172" s="278" t="s">
        <v>73</v>
      </c>
      <c r="AA172" s="278" t="s">
        <v>74</v>
      </c>
      <c r="AB172" s="278" t="s">
        <v>131</v>
      </c>
      <c r="AC172" s="278" t="s">
        <v>132</v>
      </c>
      <c r="AD172" s="278" t="s">
        <v>133</v>
      </c>
      <c r="AE172" s="278" t="s">
        <v>78</v>
      </c>
      <c r="AF172" s="278" t="s">
        <v>136</v>
      </c>
      <c r="AG172" s="278" t="s">
        <v>763</v>
      </c>
      <c r="AH172" s="278" t="s">
        <v>81</v>
      </c>
      <c r="AI172" s="278" t="s">
        <v>81</v>
      </c>
      <c r="AJ172" s="278" t="s">
        <v>81</v>
      </c>
      <c r="AK172" s="277" t="s">
        <v>81</v>
      </c>
    </row>
    <row r="173" spans="1:37" x14ac:dyDescent="0.3">
      <c r="A173" s="219">
        <v>624956</v>
      </c>
      <c r="B173" s="278" t="s">
        <v>392</v>
      </c>
      <c r="C173" s="278" t="s">
        <v>88</v>
      </c>
      <c r="D173" s="278" t="s">
        <v>79</v>
      </c>
      <c r="E173" s="278" t="s">
        <v>96</v>
      </c>
      <c r="F173" s="278" t="s">
        <v>126</v>
      </c>
      <c r="G173" s="278" t="s">
        <v>936</v>
      </c>
      <c r="H173" s="280" t="s">
        <v>1453</v>
      </c>
      <c r="I173" s="280" t="s">
        <v>2641</v>
      </c>
      <c r="J173" s="280" t="s">
        <v>1372</v>
      </c>
      <c r="K173" s="278" t="s">
        <v>72</v>
      </c>
      <c r="L173" s="294">
        <v>11.001099999999999</v>
      </c>
      <c r="M173" s="280" t="s">
        <v>1454</v>
      </c>
      <c r="N173" s="280" t="s">
        <v>2642</v>
      </c>
      <c r="O173" s="280" t="s">
        <v>2643</v>
      </c>
      <c r="P173" s="280" t="s">
        <v>2644</v>
      </c>
      <c r="Q173" s="278" t="s">
        <v>72</v>
      </c>
      <c r="R173" s="280" t="s">
        <v>1375</v>
      </c>
      <c r="S173" s="280" t="s">
        <v>1372</v>
      </c>
      <c r="T173" s="278" t="s">
        <v>92</v>
      </c>
      <c r="U173" s="278" t="s">
        <v>81</v>
      </c>
      <c r="V173" s="278" t="s">
        <v>81</v>
      </c>
      <c r="W173" s="278" t="s">
        <v>82</v>
      </c>
      <c r="X173" s="277" t="s">
        <v>81</v>
      </c>
      <c r="Y173" s="280" t="s">
        <v>1540</v>
      </c>
      <c r="Z173" s="278" t="s">
        <v>73</v>
      </c>
      <c r="AA173" s="278" t="s">
        <v>74</v>
      </c>
      <c r="AB173" s="278" t="s">
        <v>131</v>
      </c>
      <c r="AC173" s="278" t="s">
        <v>132</v>
      </c>
      <c r="AD173" s="278" t="s">
        <v>133</v>
      </c>
      <c r="AE173" s="278" t="s">
        <v>78</v>
      </c>
      <c r="AF173" s="278" t="s">
        <v>136</v>
      </c>
      <c r="AG173" s="278" t="s">
        <v>763</v>
      </c>
      <c r="AH173" s="278" t="s">
        <v>81</v>
      </c>
      <c r="AI173" s="278" t="s">
        <v>81</v>
      </c>
      <c r="AJ173" s="278" t="s">
        <v>81</v>
      </c>
      <c r="AK173" s="277" t="s">
        <v>81</v>
      </c>
    </row>
    <row r="174" spans="1:37" x14ac:dyDescent="0.3">
      <c r="A174" s="219">
        <v>624959</v>
      </c>
      <c r="B174" s="278" t="s">
        <v>393</v>
      </c>
      <c r="C174" s="278" t="s">
        <v>88</v>
      </c>
      <c r="D174" s="278" t="s">
        <v>79</v>
      </c>
      <c r="E174" s="278" t="s">
        <v>96</v>
      </c>
      <c r="F174" s="278" t="s">
        <v>126</v>
      </c>
      <c r="G174" s="278" t="s">
        <v>937</v>
      </c>
      <c r="H174" s="280" t="s">
        <v>1451</v>
      </c>
      <c r="I174" s="280" t="s">
        <v>2645</v>
      </c>
      <c r="J174" s="280" t="s">
        <v>1372</v>
      </c>
      <c r="K174" s="278" t="s">
        <v>72</v>
      </c>
      <c r="L174" s="294">
        <v>9.1927000000000003</v>
      </c>
      <c r="M174" s="280" t="s">
        <v>1454</v>
      </c>
      <c r="N174" s="280" t="s">
        <v>2646</v>
      </c>
      <c r="O174" s="280" t="s">
        <v>2647</v>
      </c>
      <c r="P174" s="280" t="s">
        <v>2648</v>
      </c>
      <c r="Q174" s="278" t="s">
        <v>72</v>
      </c>
      <c r="R174" s="280" t="s">
        <v>1375</v>
      </c>
      <c r="S174" s="280" t="s">
        <v>1372</v>
      </c>
      <c r="T174" s="278" t="s">
        <v>92</v>
      </c>
      <c r="U174" s="278" t="s">
        <v>81</v>
      </c>
      <c r="V174" s="278" t="s">
        <v>81</v>
      </c>
      <c r="W174" s="278" t="s">
        <v>81</v>
      </c>
      <c r="X174" s="277" t="s">
        <v>81</v>
      </c>
      <c r="Y174" s="280" t="s">
        <v>1540</v>
      </c>
      <c r="Z174" s="278" t="s">
        <v>73</v>
      </c>
      <c r="AA174" s="278" t="s">
        <v>74</v>
      </c>
      <c r="AB174" s="278" t="s">
        <v>131</v>
      </c>
      <c r="AC174" s="278" t="s">
        <v>132</v>
      </c>
      <c r="AD174" s="278" t="s">
        <v>133</v>
      </c>
      <c r="AE174" s="278" t="s">
        <v>78</v>
      </c>
      <c r="AF174" s="278" t="s">
        <v>136</v>
      </c>
      <c r="AG174" s="278" t="s">
        <v>763</v>
      </c>
      <c r="AH174" s="278" t="s">
        <v>81</v>
      </c>
      <c r="AI174" s="278" t="s">
        <v>81</v>
      </c>
      <c r="AJ174" s="278" t="s">
        <v>81</v>
      </c>
      <c r="AK174" s="277" t="s">
        <v>81</v>
      </c>
    </row>
    <row r="175" spans="1:37" x14ac:dyDescent="0.3">
      <c r="A175" s="219">
        <v>624958</v>
      </c>
      <c r="B175" s="278" t="s">
        <v>394</v>
      </c>
      <c r="C175" s="278" t="s">
        <v>88</v>
      </c>
      <c r="D175" s="278" t="s">
        <v>79</v>
      </c>
      <c r="E175" s="278" t="s">
        <v>98</v>
      </c>
      <c r="F175" s="278" t="s">
        <v>766</v>
      </c>
      <c r="G175" s="278" t="s">
        <v>798</v>
      </c>
      <c r="H175" s="280" t="s">
        <v>1451</v>
      </c>
      <c r="I175" s="280" t="s">
        <v>1519</v>
      </c>
      <c r="J175" s="280" t="s">
        <v>1372</v>
      </c>
      <c r="K175" s="278" t="s">
        <v>72</v>
      </c>
      <c r="L175" s="294">
        <v>9.6479999999999997</v>
      </c>
      <c r="M175" s="280" t="s">
        <v>1374</v>
      </c>
      <c r="N175" s="280" t="s">
        <v>2649</v>
      </c>
      <c r="O175" s="280" t="s">
        <v>2650</v>
      </c>
      <c r="P175" s="280" t="s">
        <v>2651</v>
      </c>
      <c r="Q175" s="278" t="s">
        <v>72</v>
      </c>
      <c r="R175" s="280" t="s">
        <v>1375</v>
      </c>
      <c r="S175" s="280" t="s">
        <v>1372</v>
      </c>
      <c r="T175" s="278" t="s">
        <v>92</v>
      </c>
      <c r="U175" s="278" t="s">
        <v>81</v>
      </c>
      <c r="V175" s="278" t="s">
        <v>81</v>
      </c>
      <c r="W175" s="278" t="s">
        <v>81</v>
      </c>
      <c r="X175" s="277" t="s">
        <v>81</v>
      </c>
      <c r="Y175" s="280" t="s">
        <v>1540</v>
      </c>
      <c r="Z175" s="278" t="s">
        <v>73</v>
      </c>
      <c r="AA175" s="278" t="s">
        <v>74</v>
      </c>
      <c r="AB175" s="278" t="s">
        <v>131</v>
      </c>
      <c r="AC175" s="278" t="s">
        <v>132</v>
      </c>
      <c r="AD175" s="278" t="s">
        <v>133</v>
      </c>
      <c r="AE175" s="278" t="s">
        <v>78</v>
      </c>
      <c r="AF175" s="278" t="s">
        <v>136</v>
      </c>
      <c r="AG175" s="278" t="s">
        <v>763</v>
      </c>
      <c r="AH175" s="278" t="s">
        <v>81</v>
      </c>
      <c r="AI175" s="278" t="s">
        <v>81</v>
      </c>
      <c r="AJ175" s="278" t="s">
        <v>81</v>
      </c>
      <c r="AK175" s="277" t="s">
        <v>81</v>
      </c>
    </row>
    <row r="176" spans="1:37" x14ac:dyDescent="0.3">
      <c r="A176" s="219">
        <v>258037</v>
      </c>
      <c r="B176" s="278" t="s">
        <v>1808</v>
      </c>
      <c r="C176" s="278" t="s">
        <v>88</v>
      </c>
      <c r="D176" s="278" t="s">
        <v>79</v>
      </c>
      <c r="E176" s="278" t="s">
        <v>111</v>
      </c>
      <c r="F176" s="278" t="s">
        <v>148</v>
      </c>
      <c r="G176" s="278" t="s">
        <v>2652</v>
      </c>
      <c r="H176" s="280" t="s">
        <v>1469</v>
      </c>
      <c r="I176" s="280" t="s">
        <v>2653</v>
      </c>
      <c r="J176" s="280" t="s">
        <v>1372</v>
      </c>
      <c r="K176" s="278" t="s">
        <v>72</v>
      </c>
      <c r="L176" s="294">
        <v>1.5184</v>
      </c>
      <c r="M176" s="280" t="s">
        <v>1470</v>
      </c>
      <c r="N176" s="280" t="s">
        <v>2654</v>
      </c>
      <c r="O176" s="280" t="s">
        <v>2655</v>
      </c>
      <c r="P176" s="280" t="s">
        <v>2656</v>
      </c>
      <c r="Q176" s="278" t="s">
        <v>72</v>
      </c>
      <c r="R176" s="280" t="s">
        <v>1375</v>
      </c>
      <c r="S176" s="280" t="s">
        <v>1372</v>
      </c>
      <c r="T176" s="278" t="s">
        <v>1809</v>
      </c>
      <c r="U176" s="278" t="s">
        <v>81</v>
      </c>
      <c r="V176" s="278" t="s">
        <v>81</v>
      </c>
      <c r="W176" s="278" t="s">
        <v>81</v>
      </c>
      <c r="X176" s="277" t="s">
        <v>81</v>
      </c>
      <c r="Y176" s="280" t="s">
        <v>1540</v>
      </c>
      <c r="Z176" s="278" t="s">
        <v>73</v>
      </c>
      <c r="AA176" s="278" t="s">
        <v>74</v>
      </c>
      <c r="AB176" s="278" t="s">
        <v>131</v>
      </c>
      <c r="AC176" s="278" t="s">
        <v>132</v>
      </c>
      <c r="AD176" s="278" t="s">
        <v>133</v>
      </c>
      <c r="AE176" s="278" t="s">
        <v>78</v>
      </c>
      <c r="AF176" s="278" t="s">
        <v>136</v>
      </c>
      <c r="AG176" s="278" t="s">
        <v>763</v>
      </c>
      <c r="AH176" s="278" t="s">
        <v>81</v>
      </c>
      <c r="AI176" s="278" t="s">
        <v>81</v>
      </c>
      <c r="AJ176" s="278" t="s">
        <v>81</v>
      </c>
      <c r="AK176" s="277" t="s">
        <v>81</v>
      </c>
    </row>
    <row r="177" spans="1:37" x14ac:dyDescent="0.3">
      <c r="A177" s="219">
        <v>625024</v>
      </c>
      <c r="B177" s="278" t="s">
        <v>395</v>
      </c>
      <c r="C177" s="278" t="s">
        <v>88</v>
      </c>
      <c r="D177" s="278" t="s">
        <v>79</v>
      </c>
      <c r="E177" s="278" t="s">
        <v>96</v>
      </c>
      <c r="F177" s="278" t="s">
        <v>126</v>
      </c>
      <c r="G177" s="278" t="s">
        <v>938</v>
      </c>
      <c r="H177" s="280" t="s">
        <v>1448</v>
      </c>
      <c r="I177" s="280" t="s">
        <v>2410</v>
      </c>
      <c r="J177" s="280" t="s">
        <v>1372</v>
      </c>
      <c r="K177" s="278" t="s">
        <v>72</v>
      </c>
      <c r="L177" s="294">
        <v>8.8228000000000009</v>
      </c>
      <c r="M177" s="280" t="s">
        <v>1454</v>
      </c>
      <c r="N177" s="280" t="s">
        <v>2657</v>
      </c>
      <c r="O177" s="280" t="s">
        <v>2658</v>
      </c>
      <c r="P177" s="280" t="s">
        <v>2659</v>
      </c>
      <c r="Q177" s="278" t="s">
        <v>72</v>
      </c>
      <c r="R177" s="280" t="s">
        <v>1375</v>
      </c>
      <c r="S177" s="280" t="s">
        <v>1372</v>
      </c>
      <c r="T177" s="278" t="s">
        <v>92</v>
      </c>
      <c r="U177" s="278" t="s">
        <v>81</v>
      </c>
      <c r="V177" s="278" t="s">
        <v>81</v>
      </c>
      <c r="W177" s="278" t="s">
        <v>81</v>
      </c>
      <c r="X177" s="277" t="s">
        <v>81</v>
      </c>
      <c r="Y177" s="280" t="s">
        <v>1540</v>
      </c>
      <c r="Z177" s="278" t="s">
        <v>73</v>
      </c>
      <c r="AA177" s="278" t="s">
        <v>74</v>
      </c>
      <c r="AB177" s="278" t="s">
        <v>131</v>
      </c>
      <c r="AC177" s="278" t="s">
        <v>132</v>
      </c>
      <c r="AD177" s="278" t="s">
        <v>133</v>
      </c>
      <c r="AE177" s="278" t="s">
        <v>78</v>
      </c>
      <c r="AF177" s="278" t="s">
        <v>136</v>
      </c>
      <c r="AG177" s="278" t="s">
        <v>763</v>
      </c>
      <c r="AH177" s="278" t="s">
        <v>81</v>
      </c>
      <c r="AI177" s="278" t="s">
        <v>81</v>
      </c>
      <c r="AJ177" s="278" t="s">
        <v>81</v>
      </c>
      <c r="AK177" s="277" t="s">
        <v>81</v>
      </c>
    </row>
    <row r="178" spans="1:37" x14ac:dyDescent="0.3">
      <c r="A178" s="219">
        <v>740836</v>
      </c>
      <c r="B178" s="278" t="s">
        <v>395</v>
      </c>
      <c r="C178" s="278" t="s">
        <v>88</v>
      </c>
      <c r="D178" s="278" t="s">
        <v>79</v>
      </c>
      <c r="E178" s="278" t="s">
        <v>96</v>
      </c>
      <c r="F178" s="278" t="s">
        <v>126</v>
      </c>
      <c r="G178" s="278" t="s">
        <v>939</v>
      </c>
      <c r="H178" s="280" t="s">
        <v>1810</v>
      </c>
      <c r="I178" s="280" t="s">
        <v>1799</v>
      </c>
      <c r="J178" s="280" t="s">
        <v>1372</v>
      </c>
      <c r="K178" s="278" t="s">
        <v>72</v>
      </c>
      <c r="L178" s="294">
        <v>7.6445999999999996</v>
      </c>
      <c r="M178" s="280" t="s">
        <v>1454</v>
      </c>
      <c r="N178" s="280" t="s">
        <v>2660</v>
      </c>
      <c r="O178" s="280" t="s">
        <v>2661</v>
      </c>
      <c r="P178" s="280" t="s">
        <v>2662</v>
      </c>
      <c r="Q178" s="278" t="s">
        <v>72</v>
      </c>
      <c r="R178" s="280" t="s">
        <v>1375</v>
      </c>
      <c r="S178" s="280" t="s">
        <v>1372</v>
      </c>
      <c r="T178" s="278" t="s">
        <v>92</v>
      </c>
      <c r="U178" s="278" t="s">
        <v>81</v>
      </c>
      <c r="V178" s="278" t="s">
        <v>81</v>
      </c>
      <c r="W178" s="278" t="s">
        <v>82</v>
      </c>
      <c r="X178" s="277" t="s">
        <v>81</v>
      </c>
      <c r="Y178" s="280" t="s">
        <v>1540</v>
      </c>
      <c r="Z178" s="278" t="s">
        <v>73</v>
      </c>
      <c r="AA178" s="278" t="s">
        <v>74</v>
      </c>
      <c r="AB178" s="278" t="s">
        <v>131</v>
      </c>
      <c r="AC178" s="278" t="s">
        <v>132</v>
      </c>
      <c r="AD178" s="278" t="s">
        <v>133</v>
      </c>
      <c r="AE178" s="278" t="s">
        <v>78</v>
      </c>
      <c r="AF178" s="278" t="s">
        <v>136</v>
      </c>
      <c r="AG178" s="278" t="s">
        <v>763</v>
      </c>
      <c r="AH178" s="278" t="s">
        <v>81</v>
      </c>
      <c r="AI178" s="278" t="s">
        <v>81</v>
      </c>
      <c r="AJ178" s="278" t="s">
        <v>81</v>
      </c>
      <c r="AK178" s="277" t="s">
        <v>81</v>
      </c>
    </row>
    <row r="179" spans="1:37" x14ac:dyDescent="0.3">
      <c r="A179" s="219">
        <v>740838</v>
      </c>
      <c r="B179" s="278" t="s">
        <v>396</v>
      </c>
      <c r="C179" s="278" t="s">
        <v>88</v>
      </c>
      <c r="D179" s="278" t="s">
        <v>79</v>
      </c>
      <c r="E179" s="278" t="s">
        <v>96</v>
      </c>
      <c r="F179" s="278" t="s">
        <v>126</v>
      </c>
      <c r="G179" s="278" t="s">
        <v>940</v>
      </c>
      <c r="H179" s="280" t="s">
        <v>1811</v>
      </c>
      <c r="I179" s="280" t="s">
        <v>2663</v>
      </c>
      <c r="J179" s="280" t="s">
        <v>1372</v>
      </c>
      <c r="K179" s="278" t="s">
        <v>72</v>
      </c>
      <c r="L179" s="294">
        <v>7.7404999999999999</v>
      </c>
      <c r="M179" s="280" t="s">
        <v>1454</v>
      </c>
      <c r="N179" s="280" t="s">
        <v>2664</v>
      </c>
      <c r="O179" s="280" t="s">
        <v>1790</v>
      </c>
      <c r="P179" s="280" t="s">
        <v>2665</v>
      </c>
      <c r="Q179" s="278" t="s">
        <v>72</v>
      </c>
      <c r="R179" s="280" t="s">
        <v>1377</v>
      </c>
      <c r="S179" s="280" t="s">
        <v>1377</v>
      </c>
      <c r="T179" s="278" t="s">
        <v>92</v>
      </c>
      <c r="U179" s="278" t="s">
        <v>81</v>
      </c>
      <c r="V179" s="278" t="s">
        <v>81</v>
      </c>
      <c r="W179" s="278" t="s">
        <v>82</v>
      </c>
      <c r="X179" s="277" t="s">
        <v>81</v>
      </c>
      <c r="Y179" s="280" t="s">
        <v>1540</v>
      </c>
      <c r="Z179" s="278" t="s">
        <v>73</v>
      </c>
      <c r="AA179" s="278" t="s">
        <v>74</v>
      </c>
      <c r="AB179" s="278" t="s">
        <v>131</v>
      </c>
      <c r="AC179" s="278" t="s">
        <v>132</v>
      </c>
      <c r="AD179" s="278" t="s">
        <v>133</v>
      </c>
      <c r="AE179" s="278" t="s">
        <v>78</v>
      </c>
      <c r="AF179" s="278" t="s">
        <v>136</v>
      </c>
      <c r="AG179" s="278" t="s">
        <v>763</v>
      </c>
      <c r="AH179" s="278" t="s">
        <v>81</v>
      </c>
      <c r="AI179" s="278" t="s">
        <v>81</v>
      </c>
      <c r="AJ179" s="278" t="s">
        <v>81</v>
      </c>
      <c r="AK179" s="277" t="s">
        <v>81</v>
      </c>
    </row>
    <row r="180" spans="1:37" x14ac:dyDescent="0.3">
      <c r="A180" s="219">
        <v>810458</v>
      </c>
      <c r="B180" s="278" t="s">
        <v>1262</v>
      </c>
      <c r="C180" s="278" t="s">
        <v>88</v>
      </c>
      <c r="D180" s="278" t="s">
        <v>79</v>
      </c>
      <c r="E180" s="278" t="s">
        <v>98</v>
      </c>
      <c r="F180" s="278" t="s">
        <v>274</v>
      </c>
      <c r="G180" s="278" t="s">
        <v>1261</v>
      </c>
      <c r="H180" s="280" t="s">
        <v>1812</v>
      </c>
      <c r="I180" s="280" t="s">
        <v>2666</v>
      </c>
      <c r="J180" s="280" t="s">
        <v>1372</v>
      </c>
      <c r="K180" s="278" t="s">
        <v>72</v>
      </c>
      <c r="L180" s="294">
        <v>22.0397</v>
      </c>
      <c r="M180" s="280" t="s">
        <v>1584</v>
      </c>
      <c r="N180" s="280" t="s">
        <v>2667</v>
      </c>
      <c r="O180" s="280" t="s">
        <v>2668</v>
      </c>
      <c r="P180" s="280" t="s">
        <v>2669</v>
      </c>
      <c r="Q180" s="278" t="s">
        <v>72</v>
      </c>
      <c r="R180" s="280" t="s">
        <v>1375</v>
      </c>
      <c r="S180" s="280" t="s">
        <v>1372</v>
      </c>
      <c r="T180" s="278" t="s">
        <v>320</v>
      </c>
      <c r="U180" s="278" t="s">
        <v>82</v>
      </c>
      <c r="V180" s="278" t="s">
        <v>82</v>
      </c>
      <c r="W180" s="278" t="s">
        <v>81</v>
      </c>
      <c r="X180" s="277" t="s">
        <v>81</v>
      </c>
      <c r="Y180" s="280" t="s">
        <v>1540</v>
      </c>
      <c r="Z180" s="278" t="s">
        <v>73</v>
      </c>
      <c r="AA180" s="278" t="s">
        <v>74</v>
      </c>
      <c r="AB180" s="278" t="s">
        <v>131</v>
      </c>
      <c r="AC180" s="278" t="s">
        <v>132</v>
      </c>
      <c r="AD180" s="278" t="s">
        <v>133</v>
      </c>
      <c r="AE180" s="278" t="s">
        <v>78</v>
      </c>
      <c r="AF180" s="278" t="s">
        <v>136</v>
      </c>
      <c r="AG180" s="278" t="s">
        <v>763</v>
      </c>
      <c r="AH180" s="278" t="s">
        <v>81</v>
      </c>
      <c r="AI180" s="278" t="s">
        <v>81</v>
      </c>
      <c r="AJ180" s="278" t="s">
        <v>81</v>
      </c>
      <c r="AK180" s="277" t="s">
        <v>81</v>
      </c>
    </row>
    <row r="181" spans="1:37" x14ac:dyDescent="0.3">
      <c r="A181" s="219">
        <v>810456</v>
      </c>
      <c r="B181" s="278" t="s">
        <v>1264</v>
      </c>
      <c r="C181" s="278" t="s">
        <v>88</v>
      </c>
      <c r="D181" s="278" t="s">
        <v>79</v>
      </c>
      <c r="E181" s="278" t="s">
        <v>98</v>
      </c>
      <c r="F181" s="278" t="s">
        <v>274</v>
      </c>
      <c r="G181" s="278" t="s">
        <v>1263</v>
      </c>
      <c r="H181" s="280" t="s">
        <v>1813</v>
      </c>
      <c r="I181" s="280" t="s">
        <v>2670</v>
      </c>
      <c r="J181" s="280" t="s">
        <v>1372</v>
      </c>
      <c r="K181" s="278" t="s">
        <v>72</v>
      </c>
      <c r="L181" s="294">
        <v>21.235700000000001</v>
      </c>
      <c r="M181" s="280" t="s">
        <v>1584</v>
      </c>
      <c r="N181" s="280" t="s">
        <v>2671</v>
      </c>
      <c r="O181" s="280" t="s">
        <v>2672</v>
      </c>
      <c r="P181" s="280" t="s">
        <v>2673</v>
      </c>
      <c r="Q181" s="278" t="s">
        <v>72</v>
      </c>
      <c r="R181" s="280" t="s">
        <v>1814</v>
      </c>
      <c r="S181" s="280" t="s">
        <v>1372</v>
      </c>
      <c r="T181" s="278" t="s">
        <v>320</v>
      </c>
      <c r="U181" s="278" t="s">
        <v>82</v>
      </c>
      <c r="V181" s="278" t="s">
        <v>82</v>
      </c>
      <c r="W181" s="278" t="s">
        <v>81</v>
      </c>
      <c r="X181" s="277" t="s">
        <v>81</v>
      </c>
      <c r="Y181" s="280" t="s">
        <v>1540</v>
      </c>
      <c r="Z181" s="278" t="s">
        <v>73</v>
      </c>
      <c r="AA181" s="278" t="s">
        <v>74</v>
      </c>
      <c r="AB181" s="278" t="s">
        <v>131</v>
      </c>
      <c r="AC181" s="278" t="s">
        <v>132</v>
      </c>
      <c r="AD181" s="278" t="s">
        <v>133</v>
      </c>
      <c r="AE181" s="278" t="s">
        <v>78</v>
      </c>
      <c r="AF181" s="278" t="s">
        <v>136</v>
      </c>
      <c r="AG181" s="278" t="s">
        <v>763</v>
      </c>
      <c r="AH181" s="278" t="s">
        <v>81</v>
      </c>
      <c r="AI181" s="278" t="s">
        <v>81</v>
      </c>
      <c r="AJ181" s="278" t="s">
        <v>81</v>
      </c>
      <c r="AK181" s="277" t="s">
        <v>81</v>
      </c>
    </row>
    <row r="182" spans="1:37" x14ac:dyDescent="0.3">
      <c r="A182" s="219">
        <v>810457</v>
      </c>
      <c r="B182" s="278" t="s">
        <v>1266</v>
      </c>
      <c r="C182" s="278" t="s">
        <v>88</v>
      </c>
      <c r="D182" s="278" t="s">
        <v>79</v>
      </c>
      <c r="E182" s="278" t="s">
        <v>98</v>
      </c>
      <c r="F182" s="278" t="s">
        <v>274</v>
      </c>
      <c r="G182" s="278" t="s">
        <v>1265</v>
      </c>
      <c r="H182" s="280" t="s">
        <v>1815</v>
      </c>
      <c r="I182" s="280" t="s">
        <v>2674</v>
      </c>
      <c r="J182" s="280" t="s">
        <v>1372</v>
      </c>
      <c r="K182" s="278" t="s">
        <v>72</v>
      </c>
      <c r="L182" s="294">
        <v>21.497</v>
      </c>
      <c r="M182" s="280" t="s">
        <v>1584</v>
      </c>
      <c r="N182" s="280" t="s">
        <v>2675</v>
      </c>
      <c r="O182" s="280" t="s">
        <v>2676</v>
      </c>
      <c r="P182" s="280" t="s">
        <v>2677</v>
      </c>
      <c r="Q182" s="278" t="s">
        <v>72</v>
      </c>
      <c r="R182" s="280" t="s">
        <v>1627</v>
      </c>
      <c r="S182" s="280" t="s">
        <v>1372</v>
      </c>
      <c r="T182" s="278" t="s">
        <v>320</v>
      </c>
      <c r="U182" s="278" t="s">
        <v>82</v>
      </c>
      <c r="V182" s="278" t="s">
        <v>82</v>
      </c>
      <c r="W182" s="278" t="s">
        <v>81</v>
      </c>
      <c r="X182" s="277" t="s">
        <v>81</v>
      </c>
      <c r="Y182" s="280" t="s">
        <v>1540</v>
      </c>
      <c r="Z182" s="278" t="s">
        <v>73</v>
      </c>
      <c r="AA182" s="278" t="s">
        <v>74</v>
      </c>
      <c r="AB182" s="278" t="s">
        <v>131</v>
      </c>
      <c r="AC182" s="278" t="s">
        <v>132</v>
      </c>
      <c r="AD182" s="278" t="s">
        <v>133</v>
      </c>
      <c r="AE182" s="278" t="s">
        <v>78</v>
      </c>
      <c r="AF182" s="278" t="s">
        <v>136</v>
      </c>
      <c r="AG182" s="278" t="s">
        <v>763</v>
      </c>
      <c r="AH182" s="278" t="s">
        <v>81</v>
      </c>
      <c r="AI182" s="278" t="s">
        <v>81</v>
      </c>
      <c r="AJ182" s="278" t="s">
        <v>81</v>
      </c>
      <c r="AK182" s="277" t="s">
        <v>81</v>
      </c>
    </row>
    <row r="183" spans="1:37" x14ac:dyDescent="0.3">
      <c r="A183" s="219">
        <v>728785</v>
      </c>
      <c r="B183" s="278" t="s">
        <v>397</v>
      </c>
      <c r="C183" s="278" t="s">
        <v>88</v>
      </c>
      <c r="D183" s="278" t="s">
        <v>79</v>
      </c>
      <c r="E183" s="278" t="s">
        <v>98</v>
      </c>
      <c r="F183" s="278" t="s">
        <v>766</v>
      </c>
      <c r="G183" s="278" t="s">
        <v>941</v>
      </c>
      <c r="H183" s="280" t="s">
        <v>1818</v>
      </c>
      <c r="I183" s="280" t="s">
        <v>1583</v>
      </c>
      <c r="J183" s="280" t="s">
        <v>1372</v>
      </c>
      <c r="K183" s="278" t="s">
        <v>72</v>
      </c>
      <c r="L183" s="294">
        <v>8.5425000000000004</v>
      </c>
      <c r="M183" s="280" t="s">
        <v>1374</v>
      </c>
      <c r="N183" s="280" t="s">
        <v>2678</v>
      </c>
      <c r="O183" s="280" t="s">
        <v>2679</v>
      </c>
      <c r="P183" s="280" t="s">
        <v>2680</v>
      </c>
      <c r="Q183" s="278" t="s">
        <v>72</v>
      </c>
      <c r="R183" s="280" t="s">
        <v>1375</v>
      </c>
      <c r="S183" s="280" t="s">
        <v>1372</v>
      </c>
      <c r="T183" s="278" t="s">
        <v>92</v>
      </c>
      <c r="U183" s="278" t="s">
        <v>82</v>
      </c>
      <c r="V183" s="278" t="s">
        <v>81</v>
      </c>
      <c r="W183" s="278" t="s">
        <v>82</v>
      </c>
      <c r="X183" s="277" t="s">
        <v>82</v>
      </c>
      <c r="Y183" s="280" t="s">
        <v>1540</v>
      </c>
      <c r="Z183" s="278" t="s">
        <v>73</v>
      </c>
      <c r="AA183" s="278" t="s">
        <v>74</v>
      </c>
      <c r="AB183" s="278" t="s">
        <v>131</v>
      </c>
      <c r="AC183" s="278" t="s">
        <v>132</v>
      </c>
      <c r="AD183" s="278" t="s">
        <v>133</v>
      </c>
      <c r="AE183" s="278" t="s">
        <v>78</v>
      </c>
      <c r="AF183" s="278" t="s">
        <v>136</v>
      </c>
      <c r="AG183" s="278" t="s">
        <v>763</v>
      </c>
      <c r="AH183" s="278" t="s">
        <v>81</v>
      </c>
      <c r="AI183" s="278" t="s">
        <v>81</v>
      </c>
      <c r="AJ183" s="278" t="s">
        <v>81</v>
      </c>
      <c r="AK183" s="277" t="s">
        <v>81</v>
      </c>
    </row>
    <row r="184" spans="1:37" x14ac:dyDescent="0.3">
      <c r="A184" s="219">
        <v>728786</v>
      </c>
      <c r="B184" s="278" t="s">
        <v>398</v>
      </c>
      <c r="C184" s="278" t="s">
        <v>88</v>
      </c>
      <c r="D184" s="278" t="s">
        <v>79</v>
      </c>
      <c r="E184" s="278" t="s">
        <v>98</v>
      </c>
      <c r="F184" s="278" t="s">
        <v>766</v>
      </c>
      <c r="G184" s="278" t="s">
        <v>942</v>
      </c>
      <c r="H184" s="280" t="s">
        <v>1819</v>
      </c>
      <c r="I184" s="280" t="s">
        <v>2681</v>
      </c>
      <c r="J184" s="280" t="s">
        <v>1372</v>
      </c>
      <c r="K184" s="278" t="s">
        <v>72</v>
      </c>
      <c r="L184" s="294">
        <v>7.9093999999999998</v>
      </c>
      <c r="M184" s="280" t="s">
        <v>1374</v>
      </c>
      <c r="N184" s="280" t="s">
        <v>2682</v>
      </c>
      <c r="O184" s="280" t="s">
        <v>1915</v>
      </c>
      <c r="P184" s="280" t="s">
        <v>2683</v>
      </c>
      <c r="Q184" s="278" t="s">
        <v>72</v>
      </c>
      <c r="R184" s="280" t="s">
        <v>1377</v>
      </c>
      <c r="S184" s="280" t="s">
        <v>1377</v>
      </c>
      <c r="T184" s="278" t="s">
        <v>92</v>
      </c>
      <c r="U184" s="278" t="s">
        <v>82</v>
      </c>
      <c r="V184" s="278" t="s">
        <v>82</v>
      </c>
      <c r="W184" s="278" t="s">
        <v>81</v>
      </c>
      <c r="X184" s="277" t="s">
        <v>81</v>
      </c>
      <c r="Y184" s="280" t="s">
        <v>1540</v>
      </c>
      <c r="Z184" s="278" t="s">
        <v>73</v>
      </c>
      <c r="AA184" s="278" t="s">
        <v>74</v>
      </c>
      <c r="AB184" s="278" t="s">
        <v>131</v>
      </c>
      <c r="AC184" s="278" t="s">
        <v>132</v>
      </c>
      <c r="AD184" s="278" t="s">
        <v>133</v>
      </c>
      <c r="AE184" s="278" t="s">
        <v>78</v>
      </c>
      <c r="AF184" s="278" t="s">
        <v>136</v>
      </c>
      <c r="AG184" s="278" t="s">
        <v>763</v>
      </c>
      <c r="AH184" s="278" t="s">
        <v>81</v>
      </c>
      <c r="AI184" s="278" t="s">
        <v>81</v>
      </c>
      <c r="AJ184" s="278" t="s">
        <v>81</v>
      </c>
      <c r="AK184" s="277" t="s">
        <v>81</v>
      </c>
    </row>
    <row r="185" spans="1:37" x14ac:dyDescent="0.3">
      <c r="A185" s="219">
        <v>772222</v>
      </c>
      <c r="B185" s="278" t="s">
        <v>1268</v>
      </c>
      <c r="C185" s="278" t="s">
        <v>88</v>
      </c>
      <c r="D185" s="278" t="s">
        <v>79</v>
      </c>
      <c r="E185" s="278" t="s">
        <v>98</v>
      </c>
      <c r="F185" s="278" t="s">
        <v>274</v>
      </c>
      <c r="G185" s="278" t="s">
        <v>1267</v>
      </c>
      <c r="H185" s="280" t="s">
        <v>1820</v>
      </c>
      <c r="I185" s="280" t="s">
        <v>2684</v>
      </c>
      <c r="J185" s="280" t="s">
        <v>1372</v>
      </c>
      <c r="K185" s="278" t="s">
        <v>72</v>
      </c>
      <c r="L185" s="294">
        <v>91.595699999999994</v>
      </c>
      <c r="M185" s="280" t="s">
        <v>1584</v>
      </c>
      <c r="N185" s="280" t="s">
        <v>2685</v>
      </c>
      <c r="O185" s="280" t="s">
        <v>2686</v>
      </c>
      <c r="P185" s="280" t="s">
        <v>2687</v>
      </c>
      <c r="Q185" s="278" t="s">
        <v>72</v>
      </c>
      <c r="R185" s="280" t="s">
        <v>1372</v>
      </c>
      <c r="S185" s="280" t="s">
        <v>1372</v>
      </c>
      <c r="T185" s="278" t="s">
        <v>320</v>
      </c>
      <c r="U185" s="278" t="s">
        <v>82</v>
      </c>
      <c r="V185" s="278" t="s">
        <v>81</v>
      </c>
      <c r="W185" s="278" t="s">
        <v>82</v>
      </c>
      <c r="X185" s="277" t="s">
        <v>81</v>
      </c>
      <c r="Y185" s="280" t="s">
        <v>1540</v>
      </c>
      <c r="Z185" s="278" t="s">
        <v>73</v>
      </c>
      <c r="AA185" s="278" t="s">
        <v>74</v>
      </c>
      <c r="AB185" s="278" t="s">
        <v>131</v>
      </c>
      <c r="AC185" s="278" t="s">
        <v>132</v>
      </c>
      <c r="AD185" s="278" t="s">
        <v>133</v>
      </c>
      <c r="AE185" s="278" t="s">
        <v>78</v>
      </c>
      <c r="AF185" s="278" t="s">
        <v>136</v>
      </c>
      <c r="AG185" s="278" t="s">
        <v>763</v>
      </c>
      <c r="AH185" s="278" t="s">
        <v>81</v>
      </c>
      <c r="AI185" s="278" t="s">
        <v>81</v>
      </c>
      <c r="AJ185" s="278" t="s">
        <v>81</v>
      </c>
      <c r="AK185" s="277" t="s">
        <v>81</v>
      </c>
    </row>
    <row r="186" spans="1:37" x14ac:dyDescent="0.3">
      <c r="A186" s="219">
        <v>772227</v>
      </c>
      <c r="B186" s="278" t="s">
        <v>1270</v>
      </c>
      <c r="C186" s="278" t="s">
        <v>88</v>
      </c>
      <c r="D186" s="278" t="s">
        <v>79</v>
      </c>
      <c r="E186" s="278" t="s">
        <v>98</v>
      </c>
      <c r="F186" s="278" t="s">
        <v>274</v>
      </c>
      <c r="G186" s="278" t="s">
        <v>1269</v>
      </c>
      <c r="H186" s="280" t="s">
        <v>1820</v>
      </c>
      <c r="I186" s="280" t="s">
        <v>2684</v>
      </c>
      <c r="J186" s="280" t="s">
        <v>1372</v>
      </c>
      <c r="K186" s="278" t="s">
        <v>72</v>
      </c>
      <c r="L186" s="294">
        <v>91.595699999999994</v>
      </c>
      <c r="M186" s="280" t="s">
        <v>1584</v>
      </c>
      <c r="N186" s="280" t="s">
        <v>2685</v>
      </c>
      <c r="O186" s="280" t="s">
        <v>2686</v>
      </c>
      <c r="P186" s="280" t="s">
        <v>2687</v>
      </c>
      <c r="Q186" s="278" t="s">
        <v>72</v>
      </c>
      <c r="R186" s="280" t="s">
        <v>1372</v>
      </c>
      <c r="S186" s="280" t="s">
        <v>1372</v>
      </c>
      <c r="T186" s="278" t="s">
        <v>320</v>
      </c>
      <c r="U186" s="278" t="s">
        <v>82</v>
      </c>
      <c r="V186" s="278" t="s">
        <v>81</v>
      </c>
      <c r="W186" s="278" t="s">
        <v>82</v>
      </c>
      <c r="X186" s="277" t="s">
        <v>81</v>
      </c>
      <c r="Y186" s="280" t="s">
        <v>1540</v>
      </c>
      <c r="Z186" s="278" t="s">
        <v>73</v>
      </c>
      <c r="AA186" s="278" t="s">
        <v>74</v>
      </c>
      <c r="AB186" s="278" t="s">
        <v>131</v>
      </c>
      <c r="AC186" s="278" t="s">
        <v>132</v>
      </c>
      <c r="AD186" s="278" t="s">
        <v>133</v>
      </c>
      <c r="AE186" s="278" t="s">
        <v>78</v>
      </c>
      <c r="AF186" s="278" t="s">
        <v>136</v>
      </c>
      <c r="AG186" s="278" t="s">
        <v>763</v>
      </c>
      <c r="AH186" s="278" t="s">
        <v>81</v>
      </c>
      <c r="AI186" s="278" t="s">
        <v>81</v>
      </c>
      <c r="AJ186" s="278" t="s">
        <v>81</v>
      </c>
      <c r="AK186" s="277" t="s">
        <v>81</v>
      </c>
    </row>
    <row r="187" spans="1:37" x14ac:dyDescent="0.3">
      <c r="A187" s="219">
        <v>772223</v>
      </c>
      <c r="B187" s="278" t="s">
        <v>1272</v>
      </c>
      <c r="C187" s="278" t="s">
        <v>88</v>
      </c>
      <c r="D187" s="278" t="s">
        <v>79</v>
      </c>
      <c r="E187" s="278" t="s">
        <v>98</v>
      </c>
      <c r="F187" s="278" t="s">
        <v>274</v>
      </c>
      <c r="G187" s="278" t="s">
        <v>1271</v>
      </c>
      <c r="H187" s="280" t="s">
        <v>1821</v>
      </c>
      <c r="I187" s="280" t="s">
        <v>2688</v>
      </c>
      <c r="J187" s="280" t="s">
        <v>1372</v>
      </c>
      <c r="K187" s="278" t="s">
        <v>72</v>
      </c>
      <c r="L187" s="294">
        <v>92.138400000000004</v>
      </c>
      <c r="M187" s="280" t="s">
        <v>1584</v>
      </c>
      <c r="N187" s="280" t="s">
        <v>2689</v>
      </c>
      <c r="O187" s="280" t="s">
        <v>2690</v>
      </c>
      <c r="P187" s="280" t="s">
        <v>2691</v>
      </c>
      <c r="Q187" s="278" t="s">
        <v>72</v>
      </c>
      <c r="R187" s="280" t="s">
        <v>1377</v>
      </c>
      <c r="S187" s="280" t="s">
        <v>1377</v>
      </c>
      <c r="T187" s="278" t="s">
        <v>320</v>
      </c>
      <c r="U187" s="278" t="s">
        <v>81</v>
      </c>
      <c r="V187" s="278" t="s">
        <v>81</v>
      </c>
      <c r="W187" s="278" t="s">
        <v>81</v>
      </c>
      <c r="X187" s="277" t="s">
        <v>81</v>
      </c>
      <c r="Y187" s="280" t="s">
        <v>1372</v>
      </c>
      <c r="Z187" s="278" t="s">
        <v>73</v>
      </c>
      <c r="AA187" s="278" t="s">
        <v>74</v>
      </c>
      <c r="AB187" s="278" t="s">
        <v>84</v>
      </c>
      <c r="AC187" s="278" t="s">
        <v>85</v>
      </c>
      <c r="AD187" s="278" t="s">
        <v>86</v>
      </c>
      <c r="AE187" s="278" t="s">
        <v>78</v>
      </c>
      <c r="AF187" s="278" t="s">
        <v>112</v>
      </c>
      <c r="AG187" s="278" t="s">
        <v>765</v>
      </c>
      <c r="AH187" s="278" t="s">
        <v>81</v>
      </c>
      <c r="AI187" s="278" t="s">
        <v>81</v>
      </c>
      <c r="AJ187" s="278" t="s">
        <v>81</v>
      </c>
      <c r="AK187" s="277" t="s">
        <v>81</v>
      </c>
    </row>
    <row r="188" spans="1:37" x14ac:dyDescent="0.3">
      <c r="A188" s="219">
        <v>772228</v>
      </c>
      <c r="B188" s="278" t="s">
        <v>1274</v>
      </c>
      <c r="C188" s="278" t="s">
        <v>88</v>
      </c>
      <c r="D188" s="278" t="s">
        <v>79</v>
      </c>
      <c r="E188" s="278" t="s">
        <v>98</v>
      </c>
      <c r="F188" s="278" t="s">
        <v>274</v>
      </c>
      <c r="G188" s="278" t="s">
        <v>1273</v>
      </c>
      <c r="H188" s="280" t="s">
        <v>1821</v>
      </c>
      <c r="I188" s="280" t="s">
        <v>2688</v>
      </c>
      <c r="J188" s="280" t="s">
        <v>1372</v>
      </c>
      <c r="K188" s="278" t="s">
        <v>72</v>
      </c>
      <c r="L188" s="294">
        <v>92.138400000000004</v>
      </c>
      <c r="M188" s="280" t="s">
        <v>1584</v>
      </c>
      <c r="N188" s="280" t="s">
        <v>2692</v>
      </c>
      <c r="O188" s="280" t="s">
        <v>2693</v>
      </c>
      <c r="P188" s="280" t="s">
        <v>2691</v>
      </c>
      <c r="Q188" s="278" t="s">
        <v>72</v>
      </c>
      <c r="R188" s="280" t="s">
        <v>1375</v>
      </c>
      <c r="S188" s="280" t="s">
        <v>1372</v>
      </c>
      <c r="T188" s="278" t="s">
        <v>320</v>
      </c>
      <c r="U188" s="278" t="s">
        <v>81</v>
      </c>
      <c r="V188" s="278" t="s">
        <v>81</v>
      </c>
      <c r="W188" s="278" t="s">
        <v>81</v>
      </c>
      <c r="X188" s="277" t="s">
        <v>81</v>
      </c>
      <c r="Y188" s="280" t="s">
        <v>1372</v>
      </c>
      <c r="Z188" s="278" t="s">
        <v>73</v>
      </c>
      <c r="AA188" s="278" t="s">
        <v>74</v>
      </c>
      <c r="AB188" s="278" t="s">
        <v>84</v>
      </c>
      <c r="AC188" s="278" t="s">
        <v>85</v>
      </c>
      <c r="AD188" s="278" t="s">
        <v>86</v>
      </c>
      <c r="AE188" s="278" t="s">
        <v>78</v>
      </c>
      <c r="AF188" s="278" t="s">
        <v>112</v>
      </c>
      <c r="AG188" s="278" t="s">
        <v>765</v>
      </c>
      <c r="AH188" s="278" t="s">
        <v>81</v>
      </c>
      <c r="AI188" s="278" t="s">
        <v>81</v>
      </c>
      <c r="AJ188" s="278" t="s">
        <v>81</v>
      </c>
      <c r="AK188" s="277" t="s">
        <v>81</v>
      </c>
    </row>
    <row r="189" spans="1:37" x14ac:dyDescent="0.3">
      <c r="A189" s="219">
        <v>772220</v>
      </c>
      <c r="B189" s="278" t="s">
        <v>1276</v>
      </c>
      <c r="C189" s="278" t="s">
        <v>88</v>
      </c>
      <c r="D189" s="278" t="s">
        <v>79</v>
      </c>
      <c r="E189" s="278" t="s">
        <v>98</v>
      </c>
      <c r="F189" s="278" t="s">
        <v>274</v>
      </c>
      <c r="G189" s="278" t="s">
        <v>1275</v>
      </c>
      <c r="H189" s="280" t="s">
        <v>1822</v>
      </c>
      <c r="I189" s="280" t="s">
        <v>2694</v>
      </c>
      <c r="J189" s="280" t="s">
        <v>1372</v>
      </c>
      <c r="K189" s="278" t="s">
        <v>72</v>
      </c>
      <c r="L189" s="294">
        <v>90.781700000000001</v>
      </c>
      <c r="M189" s="280" t="s">
        <v>1584</v>
      </c>
      <c r="N189" s="280" t="s">
        <v>2695</v>
      </c>
      <c r="O189" s="280" t="s">
        <v>2696</v>
      </c>
      <c r="P189" s="280" t="s">
        <v>2697</v>
      </c>
      <c r="Q189" s="278" t="s">
        <v>72</v>
      </c>
      <c r="R189" s="280" t="s">
        <v>1372</v>
      </c>
      <c r="S189" s="280" t="s">
        <v>1372</v>
      </c>
      <c r="T189" s="278" t="s">
        <v>320</v>
      </c>
      <c r="U189" s="278" t="s">
        <v>82</v>
      </c>
      <c r="V189" s="278" t="s">
        <v>81</v>
      </c>
      <c r="W189" s="278" t="s">
        <v>81</v>
      </c>
      <c r="X189" s="277" t="s">
        <v>81</v>
      </c>
      <c r="Y189" s="280" t="s">
        <v>1387</v>
      </c>
      <c r="Z189" s="278" t="s">
        <v>73</v>
      </c>
      <c r="AA189" s="278" t="s">
        <v>74</v>
      </c>
      <c r="AB189" s="278" t="s">
        <v>84</v>
      </c>
      <c r="AC189" s="278" t="s">
        <v>85</v>
      </c>
      <c r="AD189" s="278" t="s">
        <v>86</v>
      </c>
      <c r="AE189" s="278" t="s">
        <v>195</v>
      </c>
      <c r="AF189" s="278" t="s">
        <v>112</v>
      </c>
      <c r="AG189" s="278" t="s">
        <v>765</v>
      </c>
      <c r="AH189" s="278" t="s">
        <v>82</v>
      </c>
      <c r="AI189" s="278" t="s">
        <v>81</v>
      </c>
      <c r="AJ189" s="278" t="s">
        <v>82</v>
      </c>
      <c r="AK189" s="277" t="s">
        <v>81</v>
      </c>
    </row>
    <row r="190" spans="1:37" x14ac:dyDescent="0.3">
      <c r="A190" s="219">
        <v>772225</v>
      </c>
      <c r="B190" s="278" t="s">
        <v>1278</v>
      </c>
      <c r="C190" s="278" t="s">
        <v>88</v>
      </c>
      <c r="D190" s="278" t="s">
        <v>79</v>
      </c>
      <c r="E190" s="278" t="s">
        <v>98</v>
      </c>
      <c r="F190" s="278" t="s">
        <v>274</v>
      </c>
      <c r="G190" s="278" t="s">
        <v>1277</v>
      </c>
      <c r="H190" s="280" t="s">
        <v>1822</v>
      </c>
      <c r="I190" s="280" t="s">
        <v>2694</v>
      </c>
      <c r="J190" s="280" t="s">
        <v>1372</v>
      </c>
      <c r="K190" s="278" t="s">
        <v>72</v>
      </c>
      <c r="L190" s="294">
        <v>90.781700000000001</v>
      </c>
      <c r="M190" s="280" t="s">
        <v>1584</v>
      </c>
      <c r="N190" s="280" t="s">
        <v>2695</v>
      </c>
      <c r="O190" s="280" t="s">
        <v>2696</v>
      </c>
      <c r="P190" s="280" t="s">
        <v>2697</v>
      </c>
      <c r="Q190" s="278" t="s">
        <v>72</v>
      </c>
      <c r="R190" s="280" t="s">
        <v>1372</v>
      </c>
      <c r="S190" s="280" t="s">
        <v>1372</v>
      </c>
      <c r="T190" s="278" t="s">
        <v>320</v>
      </c>
      <c r="U190" s="278" t="s">
        <v>81</v>
      </c>
      <c r="V190" s="278" t="s">
        <v>81</v>
      </c>
      <c r="W190" s="278" t="s">
        <v>81</v>
      </c>
      <c r="X190" s="277" t="s">
        <v>81</v>
      </c>
      <c r="Y190" s="280" t="s">
        <v>1372</v>
      </c>
      <c r="Z190" s="278" t="s">
        <v>73</v>
      </c>
      <c r="AA190" s="278" t="s">
        <v>74</v>
      </c>
      <c r="AC190" s="278" t="s">
        <v>85</v>
      </c>
      <c r="AD190" s="278" t="s">
        <v>86</v>
      </c>
      <c r="AE190" s="278" t="s">
        <v>78</v>
      </c>
      <c r="AF190" s="278" t="s">
        <v>1146</v>
      </c>
      <c r="AH190" s="278" t="s">
        <v>81</v>
      </c>
      <c r="AI190" s="278" t="s">
        <v>81</v>
      </c>
      <c r="AJ190" s="278" t="s">
        <v>81</v>
      </c>
      <c r="AK190" s="277" t="s">
        <v>81</v>
      </c>
    </row>
    <row r="191" spans="1:37" x14ac:dyDescent="0.3">
      <c r="A191" s="219">
        <v>772221</v>
      </c>
      <c r="B191" s="278" t="s">
        <v>1280</v>
      </c>
      <c r="C191" s="278" t="s">
        <v>88</v>
      </c>
      <c r="D191" s="278" t="s">
        <v>79</v>
      </c>
      <c r="E191" s="278" t="s">
        <v>98</v>
      </c>
      <c r="F191" s="278" t="s">
        <v>274</v>
      </c>
      <c r="G191" s="278" t="s">
        <v>1279</v>
      </c>
      <c r="H191" s="280" t="s">
        <v>1823</v>
      </c>
      <c r="I191" s="280" t="s">
        <v>2698</v>
      </c>
      <c r="J191" s="280" t="s">
        <v>1372</v>
      </c>
      <c r="K191" s="278" t="s">
        <v>72</v>
      </c>
      <c r="L191" s="294">
        <v>91.052999999999997</v>
      </c>
      <c r="M191" s="280" t="s">
        <v>1584</v>
      </c>
      <c r="N191" s="280" t="s">
        <v>2699</v>
      </c>
      <c r="O191" s="280" t="s">
        <v>2700</v>
      </c>
      <c r="P191" s="280" t="s">
        <v>2701</v>
      </c>
      <c r="Q191" s="278" t="s">
        <v>72</v>
      </c>
      <c r="R191" s="280" t="s">
        <v>1750</v>
      </c>
      <c r="S191" s="280" t="s">
        <v>1372</v>
      </c>
      <c r="T191" s="278" t="s">
        <v>320</v>
      </c>
      <c r="U191" s="278" t="s">
        <v>82</v>
      </c>
      <c r="V191" s="278" t="s">
        <v>81</v>
      </c>
      <c r="W191" s="278" t="s">
        <v>82</v>
      </c>
      <c r="X191" s="277" t="s">
        <v>81</v>
      </c>
      <c r="Y191" s="280" t="s">
        <v>1372</v>
      </c>
      <c r="Z191" s="278" t="s">
        <v>73</v>
      </c>
      <c r="AA191" s="278" t="s">
        <v>74</v>
      </c>
      <c r="AB191" s="278" t="s">
        <v>84</v>
      </c>
      <c r="AC191" s="278" t="s">
        <v>85</v>
      </c>
      <c r="AD191" s="278" t="s">
        <v>86</v>
      </c>
      <c r="AE191" s="278" t="s">
        <v>78</v>
      </c>
      <c r="AF191" s="278" t="s">
        <v>112</v>
      </c>
      <c r="AH191" s="278" t="s">
        <v>81</v>
      </c>
      <c r="AI191" s="278" t="s">
        <v>81</v>
      </c>
      <c r="AJ191" s="278" t="s">
        <v>81</v>
      </c>
      <c r="AK191" s="277" t="s">
        <v>81</v>
      </c>
    </row>
    <row r="192" spans="1:37" x14ac:dyDescent="0.3">
      <c r="A192" s="219">
        <v>772226</v>
      </c>
      <c r="B192" s="278" t="s">
        <v>1282</v>
      </c>
      <c r="C192" s="278" t="s">
        <v>88</v>
      </c>
      <c r="D192" s="278" t="s">
        <v>79</v>
      </c>
      <c r="E192" s="278" t="s">
        <v>98</v>
      </c>
      <c r="F192" s="278" t="s">
        <v>274</v>
      </c>
      <c r="G192" s="278" t="s">
        <v>1281</v>
      </c>
      <c r="H192" s="280" t="s">
        <v>1823</v>
      </c>
      <c r="I192" s="280" t="s">
        <v>2698</v>
      </c>
      <c r="J192" s="280" t="s">
        <v>1372</v>
      </c>
      <c r="K192" s="278" t="s">
        <v>72</v>
      </c>
      <c r="L192" s="294">
        <v>91.052999999999997</v>
      </c>
      <c r="M192" s="280" t="s">
        <v>1584</v>
      </c>
      <c r="N192" s="280" t="s">
        <v>2699</v>
      </c>
      <c r="O192" s="280" t="s">
        <v>2700</v>
      </c>
      <c r="P192" s="280" t="s">
        <v>2701</v>
      </c>
      <c r="Q192" s="278" t="s">
        <v>72</v>
      </c>
      <c r="R192" s="280" t="s">
        <v>1750</v>
      </c>
      <c r="S192" s="280" t="s">
        <v>1372</v>
      </c>
      <c r="T192" s="278" t="s">
        <v>320</v>
      </c>
      <c r="U192" s="278" t="s">
        <v>82</v>
      </c>
      <c r="V192" s="278" t="s">
        <v>81</v>
      </c>
      <c r="W192" s="278" t="s">
        <v>82</v>
      </c>
      <c r="X192" s="277" t="s">
        <v>81</v>
      </c>
      <c r="Y192" s="280" t="s">
        <v>1372</v>
      </c>
      <c r="Z192" s="278" t="s">
        <v>73</v>
      </c>
      <c r="AA192" s="278" t="s">
        <v>74</v>
      </c>
      <c r="AB192" s="278" t="s">
        <v>109</v>
      </c>
      <c r="AC192" s="278" t="s">
        <v>98</v>
      </c>
      <c r="AD192" s="278" t="s">
        <v>90</v>
      </c>
      <c r="AE192" s="278" t="s">
        <v>78</v>
      </c>
      <c r="AF192" s="278" t="s">
        <v>106</v>
      </c>
      <c r="AG192" s="278" t="s">
        <v>765</v>
      </c>
      <c r="AH192" s="278" t="s">
        <v>82</v>
      </c>
      <c r="AI192" s="278" t="s">
        <v>81</v>
      </c>
      <c r="AJ192" s="278" t="s">
        <v>81</v>
      </c>
      <c r="AK192" s="277" t="s">
        <v>81</v>
      </c>
    </row>
    <row r="193" spans="1:37" x14ac:dyDescent="0.3">
      <c r="A193" s="219">
        <v>486458</v>
      </c>
      <c r="B193" s="278" t="s">
        <v>399</v>
      </c>
      <c r="C193" s="278" t="s">
        <v>88</v>
      </c>
      <c r="D193" s="278" t="s">
        <v>79</v>
      </c>
      <c r="E193" s="278" t="s">
        <v>98</v>
      </c>
      <c r="F193" s="278" t="s">
        <v>100</v>
      </c>
      <c r="G193" s="278" t="s">
        <v>943</v>
      </c>
      <c r="H193" s="280" t="s">
        <v>1824</v>
      </c>
      <c r="I193" s="280" t="s">
        <v>1982</v>
      </c>
      <c r="J193" s="280" t="s">
        <v>1372</v>
      </c>
      <c r="K193" s="278" t="s">
        <v>72</v>
      </c>
      <c r="L193" s="294">
        <v>7.6581000000000001</v>
      </c>
      <c r="M193" s="280" t="s">
        <v>1389</v>
      </c>
      <c r="N193" s="280" t="s">
        <v>2702</v>
      </c>
      <c r="O193" s="280" t="s">
        <v>2703</v>
      </c>
      <c r="P193" s="280" t="s">
        <v>2704</v>
      </c>
      <c r="Q193" s="278" t="s">
        <v>72</v>
      </c>
      <c r="R193" s="280" t="s">
        <v>1377</v>
      </c>
      <c r="S193" s="280" t="s">
        <v>1377</v>
      </c>
      <c r="T193" s="278" t="s">
        <v>92</v>
      </c>
      <c r="U193" s="278" t="s">
        <v>82</v>
      </c>
      <c r="V193" s="278" t="s">
        <v>81</v>
      </c>
      <c r="W193" s="278" t="s">
        <v>81</v>
      </c>
      <c r="X193" s="277" t="s">
        <v>81</v>
      </c>
      <c r="Y193" s="280" t="s">
        <v>1375</v>
      </c>
      <c r="Z193" s="278" t="s">
        <v>73</v>
      </c>
      <c r="AA193" s="278" t="s">
        <v>74</v>
      </c>
      <c r="AB193" s="278" t="s">
        <v>84</v>
      </c>
      <c r="AC193" s="278" t="s">
        <v>111</v>
      </c>
      <c r="AD193" s="278" t="s">
        <v>90</v>
      </c>
      <c r="AE193" s="278" t="s">
        <v>78</v>
      </c>
      <c r="AF193" s="278" t="s">
        <v>146</v>
      </c>
      <c r="AG193" s="278" t="s">
        <v>765</v>
      </c>
      <c r="AH193" s="278" t="s">
        <v>82</v>
      </c>
      <c r="AI193" s="278" t="s">
        <v>81</v>
      </c>
      <c r="AJ193" s="278" t="s">
        <v>81</v>
      </c>
      <c r="AK193" s="277" t="s">
        <v>81</v>
      </c>
    </row>
    <row r="194" spans="1:37" x14ac:dyDescent="0.3">
      <c r="A194" s="219">
        <v>490172</v>
      </c>
      <c r="B194" s="278" t="s">
        <v>400</v>
      </c>
      <c r="C194" s="278" t="s">
        <v>88</v>
      </c>
      <c r="D194" s="278" t="s">
        <v>79</v>
      </c>
      <c r="E194" s="278" t="s">
        <v>98</v>
      </c>
      <c r="F194" s="278" t="s">
        <v>766</v>
      </c>
      <c r="G194" s="278" t="s">
        <v>944</v>
      </c>
      <c r="H194" s="280" t="s">
        <v>1824</v>
      </c>
      <c r="I194" s="280" t="s">
        <v>2705</v>
      </c>
      <c r="J194" s="280" t="s">
        <v>1372</v>
      </c>
      <c r="K194" s="278" t="s">
        <v>72</v>
      </c>
      <c r="L194" s="294">
        <v>8.0601000000000003</v>
      </c>
      <c r="M194" s="280" t="s">
        <v>1374</v>
      </c>
      <c r="N194" s="280" t="s">
        <v>2706</v>
      </c>
      <c r="O194" s="280" t="s">
        <v>2707</v>
      </c>
      <c r="P194" s="280" t="s">
        <v>2708</v>
      </c>
      <c r="Q194" s="278" t="s">
        <v>72</v>
      </c>
      <c r="R194" s="280" t="s">
        <v>1549</v>
      </c>
      <c r="S194" s="280" t="s">
        <v>1377</v>
      </c>
      <c r="T194" s="278" t="s">
        <v>92</v>
      </c>
      <c r="U194" s="278" t="s">
        <v>82</v>
      </c>
      <c r="V194" s="278" t="s">
        <v>81</v>
      </c>
      <c r="W194" s="278" t="s">
        <v>82</v>
      </c>
      <c r="X194" s="277" t="s">
        <v>82</v>
      </c>
      <c r="Y194" s="280" t="s">
        <v>1372</v>
      </c>
      <c r="Z194" s="278" t="s">
        <v>73</v>
      </c>
      <c r="AA194" s="278" t="s">
        <v>74</v>
      </c>
      <c r="AB194" s="278" t="s">
        <v>192</v>
      </c>
      <c r="AC194" s="278" t="s">
        <v>193</v>
      </c>
      <c r="AD194" s="278" t="s">
        <v>194</v>
      </c>
      <c r="AE194" s="278" t="s">
        <v>78</v>
      </c>
      <c r="AF194" s="278" t="s">
        <v>191</v>
      </c>
      <c r="AH194" s="278" t="s">
        <v>81</v>
      </c>
      <c r="AI194" s="278" t="s">
        <v>81</v>
      </c>
      <c r="AJ194" s="278" t="s">
        <v>81</v>
      </c>
      <c r="AK194" s="277" t="s">
        <v>81</v>
      </c>
    </row>
    <row r="195" spans="1:37" x14ac:dyDescent="0.3">
      <c r="A195" s="219">
        <v>377452</v>
      </c>
      <c r="B195" s="278" t="s">
        <v>401</v>
      </c>
      <c r="C195" s="278" t="s">
        <v>88</v>
      </c>
      <c r="D195" s="278" t="s">
        <v>79</v>
      </c>
      <c r="E195" s="278" t="s">
        <v>98</v>
      </c>
      <c r="F195" s="278" t="s">
        <v>766</v>
      </c>
      <c r="G195" s="278" t="s">
        <v>945</v>
      </c>
      <c r="H195" s="280" t="s">
        <v>1825</v>
      </c>
      <c r="I195" s="280" t="s">
        <v>2709</v>
      </c>
      <c r="J195" s="280" t="s">
        <v>1372</v>
      </c>
      <c r="K195" s="278" t="s">
        <v>72</v>
      </c>
      <c r="L195" s="294">
        <v>6.1505999999999998</v>
      </c>
      <c r="M195" s="280" t="s">
        <v>1374</v>
      </c>
      <c r="N195" s="280" t="s">
        <v>2710</v>
      </c>
      <c r="O195" s="280" t="s">
        <v>2711</v>
      </c>
      <c r="P195" s="280" t="s">
        <v>2712</v>
      </c>
      <c r="Q195" s="278" t="s">
        <v>72</v>
      </c>
      <c r="R195" s="280" t="s">
        <v>1377</v>
      </c>
      <c r="S195" s="280" t="s">
        <v>1377</v>
      </c>
      <c r="T195" s="278" t="s">
        <v>92</v>
      </c>
      <c r="U195" s="278" t="s">
        <v>82</v>
      </c>
      <c r="V195" s="278" t="s">
        <v>81</v>
      </c>
      <c r="W195" s="278" t="s">
        <v>81</v>
      </c>
      <c r="X195" s="277" t="s">
        <v>81</v>
      </c>
      <c r="Y195" s="280" t="s">
        <v>1372</v>
      </c>
      <c r="Z195" s="278" t="s">
        <v>73</v>
      </c>
      <c r="AA195" s="278" t="s">
        <v>74</v>
      </c>
      <c r="AB195" s="278" t="s">
        <v>84</v>
      </c>
      <c r="AC195" s="278" t="s">
        <v>93</v>
      </c>
      <c r="AD195" s="278" t="s">
        <v>379</v>
      </c>
      <c r="AE195" s="278" t="s">
        <v>78</v>
      </c>
      <c r="AF195" s="278" t="s">
        <v>187</v>
      </c>
      <c r="AG195" s="278" t="s">
        <v>763</v>
      </c>
      <c r="AH195" s="278" t="s">
        <v>81</v>
      </c>
      <c r="AI195" s="278" t="s">
        <v>81</v>
      </c>
      <c r="AJ195" s="278" t="s">
        <v>81</v>
      </c>
      <c r="AK195" s="277" t="s">
        <v>81</v>
      </c>
    </row>
    <row r="196" spans="1:37" x14ac:dyDescent="0.3">
      <c r="A196" s="219">
        <v>377451</v>
      </c>
      <c r="B196" s="278" t="s">
        <v>402</v>
      </c>
      <c r="C196" s="278" t="s">
        <v>88</v>
      </c>
      <c r="D196" s="278" t="s">
        <v>79</v>
      </c>
      <c r="E196" s="278" t="s">
        <v>98</v>
      </c>
      <c r="F196" s="278" t="s">
        <v>766</v>
      </c>
      <c r="G196" s="278" t="s">
        <v>946</v>
      </c>
      <c r="H196" s="280" t="s">
        <v>1826</v>
      </c>
      <c r="I196" s="280" t="s">
        <v>2713</v>
      </c>
      <c r="J196" s="280" t="s">
        <v>1372</v>
      </c>
      <c r="K196" s="278" t="s">
        <v>72</v>
      </c>
      <c r="L196" s="294">
        <v>5.6581999999999999</v>
      </c>
      <c r="M196" s="280" t="s">
        <v>1374</v>
      </c>
      <c r="N196" s="280" t="s">
        <v>2714</v>
      </c>
      <c r="O196" s="280" t="s">
        <v>2020</v>
      </c>
      <c r="P196" s="280" t="s">
        <v>2715</v>
      </c>
      <c r="Q196" s="278" t="s">
        <v>72</v>
      </c>
      <c r="R196" s="280" t="s">
        <v>1377</v>
      </c>
      <c r="S196" s="280" t="s">
        <v>1377</v>
      </c>
      <c r="T196" s="278" t="s">
        <v>92</v>
      </c>
      <c r="U196" s="278" t="s">
        <v>82</v>
      </c>
      <c r="V196" s="278" t="s">
        <v>81</v>
      </c>
      <c r="W196" s="278" t="s">
        <v>81</v>
      </c>
      <c r="X196" s="277" t="s">
        <v>81</v>
      </c>
      <c r="Y196" s="280" t="s">
        <v>1540</v>
      </c>
      <c r="Z196" s="278" t="s">
        <v>73</v>
      </c>
      <c r="AA196" s="278" t="s">
        <v>74</v>
      </c>
      <c r="AB196" s="278" t="s">
        <v>84</v>
      </c>
      <c r="AC196" s="278" t="s">
        <v>93</v>
      </c>
      <c r="AD196" s="278" t="s">
        <v>379</v>
      </c>
      <c r="AE196" s="278" t="s">
        <v>78</v>
      </c>
      <c r="AF196" s="278" t="s">
        <v>187</v>
      </c>
      <c r="AG196" s="278" t="s">
        <v>763</v>
      </c>
      <c r="AH196" s="278" t="s">
        <v>81</v>
      </c>
      <c r="AI196" s="278" t="s">
        <v>81</v>
      </c>
      <c r="AJ196" s="278" t="s">
        <v>81</v>
      </c>
      <c r="AK196" s="277" t="s">
        <v>81</v>
      </c>
    </row>
    <row r="197" spans="1:37" x14ac:dyDescent="0.3">
      <c r="A197" s="219">
        <v>486457</v>
      </c>
      <c r="B197" s="278" t="s">
        <v>403</v>
      </c>
      <c r="C197" s="278" t="s">
        <v>88</v>
      </c>
      <c r="D197" s="278" t="s">
        <v>79</v>
      </c>
      <c r="E197" s="278" t="s">
        <v>98</v>
      </c>
      <c r="F197" s="278" t="s">
        <v>100</v>
      </c>
      <c r="G197" s="278" t="s">
        <v>947</v>
      </c>
      <c r="H197" s="280" t="s">
        <v>1824</v>
      </c>
      <c r="I197" s="280" t="s">
        <v>1982</v>
      </c>
      <c r="J197" s="280" t="s">
        <v>1372</v>
      </c>
      <c r="K197" s="278" t="s">
        <v>72</v>
      </c>
      <c r="L197" s="294">
        <v>7.6581000000000001</v>
      </c>
      <c r="M197" s="280" t="s">
        <v>1389</v>
      </c>
      <c r="N197" s="280" t="s">
        <v>2716</v>
      </c>
      <c r="O197" s="280" t="s">
        <v>2717</v>
      </c>
      <c r="P197" s="280" t="s">
        <v>2704</v>
      </c>
      <c r="Q197" s="278" t="s">
        <v>72</v>
      </c>
      <c r="R197" s="280" t="s">
        <v>1377</v>
      </c>
      <c r="S197" s="280" t="s">
        <v>1377</v>
      </c>
      <c r="T197" s="278" t="s">
        <v>92</v>
      </c>
      <c r="U197" s="278" t="s">
        <v>82</v>
      </c>
      <c r="V197" s="278" t="s">
        <v>81</v>
      </c>
      <c r="W197" s="278" t="s">
        <v>81</v>
      </c>
      <c r="X197" s="277" t="s">
        <v>81</v>
      </c>
      <c r="Y197" s="280" t="s">
        <v>1540</v>
      </c>
      <c r="Z197" s="278" t="s">
        <v>73</v>
      </c>
      <c r="AA197" s="278" t="s">
        <v>74</v>
      </c>
      <c r="AB197" s="278" t="s">
        <v>131</v>
      </c>
      <c r="AC197" s="278" t="s">
        <v>185</v>
      </c>
      <c r="AD197" s="278" t="s">
        <v>186</v>
      </c>
      <c r="AE197" s="278" t="s">
        <v>78</v>
      </c>
      <c r="AF197" s="278" t="s">
        <v>187</v>
      </c>
      <c r="AH197" s="278" t="s">
        <v>81</v>
      </c>
      <c r="AI197" s="278" t="s">
        <v>81</v>
      </c>
      <c r="AJ197" s="278" t="s">
        <v>81</v>
      </c>
      <c r="AK197" s="277" t="s">
        <v>81</v>
      </c>
    </row>
    <row r="198" spans="1:37" x14ac:dyDescent="0.3">
      <c r="A198" s="219">
        <v>490171</v>
      </c>
      <c r="B198" s="278" t="s">
        <v>404</v>
      </c>
      <c r="C198" s="278" t="s">
        <v>88</v>
      </c>
      <c r="D198" s="278" t="s">
        <v>79</v>
      </c>
      <c r="E198" s="278" t="s">
        <v>98</v>
      </c>
      <c r="F198" s="278" t="s">
        <v>766</v>
      </c>
      <c r="G198" s="278" t="s">
        <v>948</v>
      </c>
      <c r="H198" s="280" t="s">
        <v>1824</v>
      </c>
      <c r="I198" s="280" t="s">
        <v>2718</v>
      </c>
      <c r="J198" s="280" t="s">
        <v>1372</v>
      </c>
      <c r="K198" s="278" t="s">
        <v>72</v>
      </c>
      <c r="L198" s="294">
        <v>9.1555999999999997</v>
      </c>
      <c r="M198" s="280" t="s">
        <v>1374</v>
      </c>
      <c r="N198" s="280" t="s">
        <v>2719</v>
      </c>
      <c r="O198" s="280" t="s">
        <v>1882</v>
      </c>
      <c r="P198" s="280" t="s">
        <v>2720</v>
      </c>
      <c r="Q198" s="278" t="s">
        <v>72</v>
      </c>
      <c r="R198" s="280" t="s">
        <v>1827</v>
      </c>
      <c r="S198" s="280" t="s">
        <v>1377</v>
      </c>
      <c r="T198" s="278" t="s">
        <v>92</v>
      </c>
      <c r="U198" s="278" t="s">
        <v>82</v>
      </c>
      <c r="V198" s="278" t="s">
        <v>81</v>
      </c>
      <c r="W198" s="278" t="s">
        <v>82</v>
      </c>
      <c r="X198" s="277" t="s">
        <v>82</v>
      </c>
      <c r="Y198" s="280" t="s">
        <v>1540</v>
      </c>
      <c r="Z198" s="278" t="s">
        <v>73</v>
      </c>
      <c r="AA198" s="278" t="s">
        <v>74</v>
      </c>
      <c r="AB198" s="278" t="s">
        <v>131</v>
      </c>
      <c r="AC198" s="278" t="s">
        <v>185</v>
      </c>
      <c r="AD198" s="278" t="s">
        <v>186</v>
      </c>
      <c r="AE198" s="278" t="s">
        <v>78</v>
      </c>
      <c r="AF198" s="278" t="s">
        <v>187</v>
      </c>
      <c r="AG198" s="278" t="s">
        <v>763</v>
      </c>
      <c r="AH198" s="278" t="s">
        <v>81</v>
      </c>
      <c r="AI198" s="278" t="s">
        <v>81</v>
      </c>
      <c r="AJ198" s="278" t="s">
        <v>81</v>
      </c>
      <c r="AK198" s="277" t="s">
        <v>81</v>
      </c>
    </row>
    <row r="199" spans="1:37" x14ac:dyDescent="0.3">
      <c r="A199" s="219">
        <v>486537</v>
      </c>
      <c r="B199" s="278" t="s">
        <v>409</v>
      </c>
      <c r="C199" s="278" t="s">
        <v>88</v>
      </c>
      <c r="D199" s="278" t="s">
        <v>79</v>
      </c>
      <c r="E199" s="278" t="s">
        <v>98</v>
      </c>
      <c r="F199" s="278" t="s">
        <v>766</v>
      </c>
      <c r="G199" s="278" t="s">
        <v>950</v>
      </c>
      <c r="H199" s="280" t="s">
        <v>1832</v>
      </c>
      <c r="I199" s="280" t="s">
        <v>1976</v>
      </c>
      <c r="J199" s="280" t="s">
        <v>1372</v>
      </c>
      <c r="K199" s="278" t="s">
        <v>72</v>
      </c>
      <c r="L199" s="294">
        <v>7.3465999999999996</v>
      </c>
      <c r="M199" s="280" t="s">
        <v>1374</v>
      </c>
      <c r="N199" s="280" t="s">
        <v>2721</v>
      </c>
      <c r="O199" s="280" t="s">
        <v>2722</v>
      </c>
      <c r="P199" s="280" t="s">
        <v>1795</v>
      </c>
      <c r="Q199" s="278" t="s">
        <v>72</v>
      </c>
      <c r="R199" s="280" t="s">
        <v>1372</v>
      </c>
      <c r="S199" s="280" t="s">
        <v>1372</v>
      </c>
      <c r="T199" s="278" t="s">
        <v>92</v>
      </c>
      <c r="U199" s="278" t="s">
        <v>82</v>
      </c>
      <c r="V199" s="278" t="s">
        <v>82</v>
      </c>
      <c r="W199" s="278" t="s">
        <v>81</v>
      </c>
      <c r="X199" s="277" t="s">
        <v>81</v>
      </c>
      <c r="Y199" s="280" t="s">
        <v>1540</v>
      </c>
      <c r="Z199" s="278" t="s">
        <v>73</v>
      </c>
      <c r="AA199" s="278" t="s">
        <v>74</v>
      </c>
      <c r="AB199" s="278" t="s">
        <v>131</v>
      </c>
      <c r="AC199" s="278" t="s">
        <v>188</v>
      </c>
      <c r="AD199" s="278" t="s">
        <v>189</v>
      </c>
      <c r="AE199" s="278" t="s">
        <v>78</v>
      </c>
      <c r="AF199" s="278" t="s">
        <v>187</v>
      </c>
      <c r="AG199" s="278" t="s">
        <v>841</v>
      </c>
      <c r="AH199" s="278" t="s">
        <v>81</v>
      </c>
      <c r="AI199" s="278" t="s">
        <v>81</v>
      </c>
      <c r="AJ199" s="278" t="s">
        <v>81</v>
      </c>
      <c r="AK199" s="277" t="s">
        <v>81</v>
      </c>
    </row>
    <row r="200" spans="1:37" x14ac:dyDescent="0.3">
      <c r="A200" s="219">
        <v>728862</v>
      </c>
      <c r="B200" s="278" t="s">
        <v>412</v>
      </c>
      <c r="C200" s="278" t="s">
        <v>88</v>
      </c>
      <c r="D200" s="278" t="s">
        <v>79</v>
      </c>
      <c r="E200" s="278" t="s">
        <v>98</v>
      </c>
      <c r="F200" s="278" t="s">
        <v>766</v>
      </c>
      <c r="G200" s="278" t="s">
        <v>951</v>
      </c>
      <c r="H200" s="280" t="s">
        <v>1836</v>
      </c>
      <c r="I200" s="280" t="s">
        <v>2723</v>
      </c>
      <c r="J200" s="280" t="s">
        <v>1372</v>
      </c>
      <c r="K200" s="278" t="s">
        <v>72</v>
      </c>
      <c r="L200" s="294">
        <v>5.4470999999999998</v>
      </c>
      <c r="M200" s="280" t="s">
        <v>1374</v>
      </c>
      <c r="N200" s="280" t="s">
        <v>2724</v>
      </c>
      <c r="O200" s="280" t="s">
        <v>2725</v>
      </c>
      <c r="P200" s="280" t="s">
        <v>2726</v>
      </c>
      <c r="Q200" s="278" t="s">
        <v>72</v>
      </c>
      <c r="R200" s="280" t="s">
        <v>1387</v>
      </c>
      <c r="S200" s="280" t="s">
        <v>1387</v>
      </c>
      <c r="T200" s="278" t="s">
        <v>92</v>
      </c>
      <c r="U200" s="278" t="s">
        <v>82</v>
      </c>
      <c r="V200" s="278" t="s">
        <v>82</v>
      </c>
      <c r="W200" s="278" t="s">
        <v>81</v>
      </c>
      <c r="X200" s="277" t="s">
        <v>81</v>
      </c>
      <c r="Y200" s="280" t="s">
        <v>1540</v>
      </c>
      <c r="Z200" s="278" t="s">
        <v>73</v>
      </c>
      <c r="AA200" s="278" t="s">
        <v>74</v>
      </c>
      <c r="AB200" s="278" t="s">
        <v>118</v>
      </c>
      <c r="AC200" s="278" t="s">
        <v>157</v>
      </c>
      <c r="AD200" s="278" t="s">
        <v>158</v>
      </c>
      <c r="AE200" s="278" t="s">
        <v>78</v>
      </c>
      <c r="AF200" s="278" t="s">
        <v>159</v>
      </c>
      <c r="AH200" s="278" t="s">
        <v>81</v>
      </c>
      <c r="AI200" s="278" t="s">
        <v>81</v>
      </c>
      <c r="AJ200" s="278" t="s">
        <v>81</v>
      </c>
      <c r="AK200" s="277" t="s">
        <v>81</v>
      </c>
    </row>
    <row r="201" spans="1:37" x14ac:dyDescent="0.3">
      <c r="A201" s="219">
        <v>477271</v>
      </c>
      <c r="B201" s="278" t="s">
        <v>413</v>
      </c>
      <c r="C201" s="278" t="s">
        <v>88</v>
      </c>
      <c r="D201" s="278" t="s">
        <v>79</v>
      </c>
      <c r="E201" s="278" t="s">
        <v>96</v>
      </c>
      <c r="F201" s="278" t="s">
        <v>766</v>
      </c>
      <c r="G201" s="278" t="s">
        <v>952</v>
      </c>
      <c r="H201" s="280" t="s">
        <v>2727</v>
      </c>
      <c r="I201" s="280" t="s">
        <v>2728</v>
      </c>
      <c r="J201" s="280" t="s">
        <v>1372</v>
      </c>
      <c r="K201" s="278" t="s">
        <v>72</v>
      </c>
      <c r="L201" s="294">
        <v>43.145299999999999</v>
      </c>
      <c r="M201" s="280" t="s">
        <v>1374</v>
      </c>
      <c r="N201" s="280" t="s">
        <v>2729</v>
      </c>
      <c r="O201" s="280" t="s">
        <v>2730</v>
      </c>
      <c r="P201" s="280" t="s">
        <v>2731</v>
      </c>
      <c r="Q201" s="278" t="s">
        <v>72</v>
      </c>
      <c r="R201" s="280" t="s">
        <v>1387</v>
      </c>
      <c r="S201" s="280" t="s">
        <v>1387</v>
      </c>
      <c r="T201" s="278" t="s">
        <v>92</v>
      </c>
      <c r="U201" s="278" t="s">
        <v>81</v>
      </c>
      <c r="V201" s="278" t="s">
        <v>81</v>
      </c>
      <c r="W201" s="278" t="s">
        <v>81</v>
      </c>
      <c r="X201" s="277" t="s">
        <v>81</v>
      </c>
      <c r="Y201" s="280" t="s">
        <v>1416</v>
      </c>
      <c r="Z201" s="278" t="s">
        <v>73</v>
      </c>
      <c r="AA201" s="278" t="s">
        <v>74</v>
      </c>
      <c r="AB201" s="278" t="s">
        <v>84</v>
      </c>
      <c r="AC201" s="278" t="s">
        <v>85</v>
      </c>
      <c r="AD201" s="278" t="s">
        <v>86</v>
      </c>
      <c r="AE201" s="278" t="s">
        <v>78</v>
      </c>
      <c r="AF201" s="278" t="s">
        <v>87</v>
      </c>
      <c r="AG201" s="278" t="s">
        <v>804</v>
      </c>
      <c r="AH201" s="278" t="s">
        <v>81</v>
      </c>
      <c r="AI201" s="278" t="s">
        <v>81</v>
      </c>
      <c r="AJ201" s="278" t="s">
        <v>81</v>
      </c>
      <c r="AK201" s="277" t="s">
        <v>81</v>
      </c>
    </row>
    <row r="202" spans="1:37" x14ac:dyDescent="0.3">
      <c r="A202" s="219">
        <v>740839</v>
      </c>
      <c r="B202" s="278" t="s">
        <v>2732</v>
      </c>
      <c r="C202" s="278" t="s">
        <v>88</v>
      </c>
      <c r="D202" s="278" t="s">
        <v>79</v>
      </c>
      <c r="E202" s="278" t="s">
        <v>96</v>
      </c>
      <c r="F202" s="278" t="s">
        <v>126</v>
      </c>
      <c r="G202" s="278" t="s">
        <v>2733</v>
      </c>
      <c r="H202" s="280" t="s">
        <v>2734</v>
      </c>
      <c r="I202" s="280" t="s">
        <v>1578</v>
      </c>
      <c r="J202" s="280" t="s">
        <v>1372</v>
      </c>
      <c r="K202" s="278" t="s">
        <v>72</v>
      </c>
      <c r="L202" s="294">
        <v>12.014900000000001</v>
      </c>
      <c r="M202" s="280" t="s">
        <v>1454</v>
      </c>
      <c r="N202" s="280" t="s">
        <v>2735</v>
      </c>
      <c r="O202" s="280" t="s">
        <v>2736</v>
      </c>
      <c r="P202" s="280" t="s">
        <v>2737</v>
      </c>
      <c r="Q202" s="278" t="s">
        <v>72</v>
      </c>
      <c r="R202" s="280" t="s">
        <v>1375</v>
      </c>
      <c r="S202" s="280" t="s">
        <v>1372</v>
      </c>
      <c r="T202" s="278" t="s">
        <v>92</v>
      </c>
      <c r="U202" s="278" t="s">
        <v>81</v>
      </c>
      <c r="V202" s="278" t="s">
        <v>81</v>
      </c>
      <c r="W202" s="278" t="s">
        <v>81</v>
      </c>
      <c r="X202" s="277" t="s">
        <v>81</v>
      </c>
      <c r="Y202" s="280" t="s">
        <v>1372</v>
      </c>
      <c r="Z202" s="278" t="s">
        <v>73</v>
      </c>
      <c r="AA202" s="278" t="s">
        <v>74</v>
      </c>
      <c r="AB202" s="278" t="s">
        <v>84</v>
      </c>
      <c r="AC202" s="278" t="s">
        <v>85</v>
      </c>
      <c r="AD202" s="278" t="s">
        <v>86</v>
      </c>
      <c r="AE202" s="278" t="s">
        <v>78</v>
      </c>
      <c r="AF202" s="278" t="s">
        <v>87</v>
      </c>
      <c r="AH202" s="278" t="s">
        <v>81</v>
      </c>
      <c r="AI202" s="278" t="s">
        <v>81</v>
      </c>
      <c r="AJ202" s="278" t="s">
        <v>81</v>
      </c>
      <c r="AK202" s="277" t="s">
        <v>81</v>
      </c>
    </row>
    <row r="203" spans="1:37" x14ac:dyDescent="0.3">
      <c r="A203" s="219">
        <v>502834</v>
      </c>
      <c r="B203" s="278" t="s">
        <v>417</v>
      </c>
      <c r="C203" s="278" t="s">
        <v>88</v>
      </c>
      <c r="D203" s="278" t="s">
        <v>79</v>
      </c>
      <c r="E203" s="278" t="s">
        <v>96</v>
      </c>
      <c r="F203" s="278" t="s">
        <v>126</v>
      </c>
      <c r="G203" s="278" t="s">
        <v>953</v>
      </c>
      <c r="H203" s="280" t="s">
        <v>1839</v>
      </c>
      <c r="I203" s="280" t="s">
        <v>2738</v>
      </c>
      <c r="J203" s="280" t="s">
        <v>1372</v>
      </c>
      <c r="K203" s="278" t="s">
        <v>72</v>
      </c>
      <c r="L203" s="294">
        <v>0.58909999999999996</v>
      </c>
      <c r="M203" s="280" t="s">
        <v>1454</v>
      </c>
      <c r="N203" s="280" t="s">
        <v>2739</v>
      </c>
      <c r="O203" s="280" t="s">
        <v>1786</v>
      </c>
      <c r="P203" s="280" t="s">
        <v>2740</v>
      </c>
      <c r="Q203" s="278" t="s">
        <v>72</v>
      </c>
      <c r="R203" s="280" t="s">
        <v>1377</v>
      </c>
      <c r="S203" s="280" t="s">
        <v>1377</v>
      </c>
      <c r="T203" s="278" t="s">
        <v>92</v>
      </c>
      <c r="U203" s="278" t="s">
        <v>81</v>
      </c>
      <c r="V203" s="278" t="s">
        <v>81</v>
      </c>
      <c r="W203" s="278" t="s">
        <v>81</v>
      </c>
      <c r="X203" s="277" t="s">
        <v>81</v>
      </c>
      <c r="Y203" s="280" t="s">
        <v>1372</v>
      </c>
      <c r="Z203" s="278" t="s">
        <v>73</v>
      </c>
      <c r="AA203" s="278" t="s">
        <v>74</v>
      </c>
      <c r="AB203" s="278" t="s">
        <v>84</v>
      </c>
      <c r="AC203" s="278" t="s">
        <v>137</v>
      </c>
      <c r="AD203" s="278" t="s">
        <v>86</v>
      </c>
      <c r="AE203" s="278" t="s">
        <v>78</v>
      </c>
      <c r="AF203" s="278" t="s">
        <v>87</v>
      </c>
      <c r="AG203" s="278" t="s">
        <v>804</v>
      </c>
      <c r="AH203" s="278" t="s">
        <v>81</v>
      </c>
      <c r="AI203" s="278" t="s">
        <v>81</v>
      </c>
      <c r="AJ203" s="278" t="s">
        <v>81</v>
      </c>
      <c r="AK203" s="277" t="s">
        <v>81</v>
      </c>
    </row>
    <row r="204" spans="1:37" x14ac:dyDescent="0.3">
      <c r="A204" s="278" t="s">
        <v>2741</v>
      </c>
      <c r="B204" s="278" t="s">
        <v>2742</v>
      </c>
      <c r="C204" s="278" t="s">
        <v>88</v>
      </c>
      <c r="D204" s="278" t="s">
        <v>79</v>
      </c>
      <c r="E204" s="278" t="s">
        <v>96</v>
      </c>
      <c r="F204" s="278" t="s">
        <v>126</v>
      </c>
      <c r="G204" s="278" t="s">
        <v>2741</v>
      </c>
      <c r="H204" s="280" t="s">
        <v>2743</v>
      </c>
      <c r="I204" s="280" t="s">
        <v>1662</v>
      </c>
      <c r="J204" s="280" t="s">
        <v>1372</v>
      </c>
      <c r="K204" s="278" t="s">
        <v>72</v>
      </c>
      <c r="L204" s="294">
        <v>1.2604</v>
      </c>
      <c r="M204" s="280" t="s">
        <v>1454</v>
      </c>
      <c r="N204" s="280" t="s">
        <v>2744</v>
      </c>
      <c r="O204" s="280" t="s">
        <v>2403</v>
      </c>
      <c r="P204" s="280" t="s">
        <v>2745</v>
      </c>
      <c r="Q204" s="278" t="s">
        <v>72</v>
      </c>
      <c r="R204" s="280" t="s">
        <v>1375</v>
      </c>
      <c r="S204" s="280" t="s">
        <v>1372</v>
      </c>
      <c r="T204" s="278" t="s">
        <v>92</v>
      </c>
      <c r="U204" s="278" t="s">
        <v>81</v>
      </c>
      <c r="V204" s="278" t="s">
        <v>81</v>
      </c>
      <c r="W204" s="278" t="s">
        <v>81</v>
      </c>
      <c r="X204" s="277" t="s">
        <v>81</v>
      </c>
      <c r="Y204" s="280" t="s">
        <v>1372</v>
      </c>
      <c r="Z204" s="278" t="s">
        <v>73</v>
      </c>
      <c r="AA204" s="278" t="s">
        <v>74</v>
      </c>
      <c r="AB204" s="278" t="s">
        <v>84</v>
      </c>
      <c r="AC204" s="278" t="s">
        <v>111</v>
      </c>
      <c r="AD204" s="278" t="s">
        <v>90</v>
      </c>
      <c r="AE204" s="278" t="s">
        <v>78</v>
      </c>
      <c r="AF204" s="278" t="s">
        <v>92</v>
      </c>
      <c r="AG204" s="278" t="s">
        <v>765</v>
      </c>
      <c r="AH204" s="278" t="s">
        <v>81</v>
      </c>
      <c r="AI204" s="278" t="s">
        <v>81</v>
      </c>
      <c r="AJ204" s="278" t="s">
        <v>81</v>
      </c>
      <c r="AK204" s="277" t="s">
        <v>81</v>
      </c>
    </row>
    <row r="205" spans="1:37" x14ac:dyDescent="0.3">
      <c r="A205" s="219">
        <v>740814</v>
      </c>
      <c r="B205" s="278" t="s">
        <v>1843</v>
      </c>
      <c r="C205" s="278" t="s">
        <v>88</v>
      </c>
      <c r="D205" s="278" t="s">
        <v>79</v>
      </c>
      <c r="E205" s="278" t="s">
        <v>96</v>
      </c>
      <c r="F205" s="278" t="s">
        <v>766</v>
      </c>
      <c r="G205" s="278" t="s">
        <v>1061</v>
      </c>
      <c r="H205" s="280" t="s">
        <v>1394</v>
      </c>
      <c r="I205" s="280" t="s">
        <v>2746</v>
      </c>
      <c r="J205" s="280" t="s">
        <v>1372</v>
      </c>
      <c r="K205" s="278" t="s">
        <v>72</v>
      </c>
      <c r="L205" s="294">
        <v>4.7127999999999997</v>
      </c>
      <c r="M205" s="280" t="s">
        <v>1374</v>
      </c>
      <c r="N205" s="280" t="s">
        <v>2747</v>
      </c>
      <c r="O205" s="280" t="s">
        <v>1858</v>
      </c>
      <c r="P205" s="280" t="s">
        <v>2748</v>
      </c>
      <c r="Q205" s="278" t="s">
        <v>72</v>
      </c>
      <c r="R205" s="280" t="s">
        <v>1375</v>
      </c>
      <c r="S205" s="280" t="s">
        <v>1372</v>
      </c>
      <c r="T205" s="278" t="s">
        <v>92</v>
      </c>
      <c r="U205" s="278" t="s">
        <v>81</v>
      </c>
      <c r="V205" s="278" t="s">
        <v>81</v>
      </c>
      <c r="W205" s="278" t="s">
        <v>81</v>
      </c>
      <c r="X205" s="277" t="s">
        <v>81</v>
      </c>
      <c r="Y205" s="280" t="s">
        <v>1375</v>
      </c>
      <c r="Z205" s="278" t="s">
        <v>73</v>
      </c>
      <c r="AA205" s="278" t="s">
        <v>74</v>
      </c>
      <c r="AB205" s="278" t="s">
        <v>131</v>
      </c>
      <c r="AC205" s="278" t="s">
        <v>132</v>
      </c>
      <c r="AD205" s="278" t="s">
        <v>133</v>
      </c>
      <c r="AE205" s="278" t="s">
        <v>78</v>
      </c>
      <c r="AF205" s="278" t="s">
        <v>134</v>
      </c>
      <c r="AH205" s="278" t="s">
        <v>81</v>
      </c>
      <c r="AI205" s="278" t="s">
        <v>81</v>
      </c>
      <c r="AJ205" s="278" t="s">
        <v>81</v>
      </c>
      <c r="AK205" s="277" t="s">
        <v>81</v>
      </c>
    </row>
    <row r="206" spans="1:37" x14ac:dyDescent="0.3">
      <c r="A206" s="219">
        <v>786295</v>
      </c>
      <c r="B206" s="278" t="s">
        <v>421</v>
      </c>
      <c r="C206" s="278" t="s">
        <v>88</v>
      </c>
      <c r="D206" s="278" t="s">
        <v>79</v>
      </c>
      <c r="E206" s="278" t="s">
        <v>111</v>
      </c>
      <c r="F206" s="278" t="s">
        <v>184</v>
      </c>
      <c r="G206" s="278" t="s">
        <v>1355</v>
      </c>
      <c r="H206" s="280" t="s">
        <v>1405</v>
      </c>
      <c r="I206" s="280" t="s">
        <v>2749</v>
      </c>
      <c r="J206" s="280" t="s">
        <v>1372</v>
      </c>
      <c r="K206" s="278" t="s">
        <v>72</v>
      </c>
      <c r="L206" s="294">
        <v>0.64390000000000003</v>
      </c>
      <c r="M206" s="280" t="s">
        <v>1398</v>
      </c>
      <c r="N206" s="280" t="s">
        <v>2750</v>
      </c>
      <c r="O206" s="280" t="s">
        <v>2751</v>
      </c>
      <c r="P206" s="280" t="s">
        <v>2752</v>
      </c>
      <c r="Q206" s="278" t="s">
        <v>72</v>
      </c>
      <c r="R206" s="280" t="s">
        <v>1372</v>
      </c>
      <c r="S206" s="280" t="s">
        <v>1372</v>
      </c>
      <c r="T206" s="278" t="s">
        <v>106</v>
      </c>
      <c r="U206" s="278" t="s">
        <v>81</v>
      </c>
      <c r="V206" s="278" t="s">
        <v>81</v>
      </c>
      <c r="W206" s="278" t="s">
        <v>81</v>
      </c>
      <c r="X206" s="277" t="s">
        <v>81</v>
      </c>
      <c r="Y206" s="280" t="s">
        <v>1375</v>
      </c>
      <c r="Z206" s="278" t="s">
        <v>73</v>
      </c>
      <c r="AA206" s="278" t="s">
        <v>74</v>
      </c>
      <c r="AB206" s="278" t="s">
        <v>131</v>
      </c>
      <c r="AC206" s="278" t="s">
        <v>132</v>
      </c>
      <c r="AD206" s="278" t="s">
        <v>133</v>
      </c>
      <c r="AE206" s="278" t="s">
        <v>78</v>
      </c>
      <c r="AF206" s="278" t="s">
        <v>134</v>
      </c>
      <c r="AH206" s="278" t="s">
        <v>82</v>
      </c>
      <c r="AI206" s="278" t="s">
        <v>81</v>
      </c>
      <c r="AJ206" s="278" t="s">
        <v>81</v>
      </c>
      <c r="AK206" s="277" t="s">
        <v>81</v>
      </c>
    </row>
    <row r="207" spans="1:37" x14ac:dyDescent="0.3">
      <c r="A207" s="219">
        <v>618938</v>
      </c>
      <c r="B207" s="278" t="s">
        <v>421</v>
      </c>
      <c r="C207" s="278" t="s">
        <v>88</v>
      </c>
      <c r="D207" s="278" t="s">
        <v>79</v>
      </c>
      <c r="E207" s="278" t="s">
        <v>98</v>
      </c>
      <c r="F207" s="278" t="s">
        <v>184</v>
      </c>
      <c r="G207" s="278" t="s">
        <v>1283</v>
      </c>
      <c r="H207" s="280" t="s">
        <v>1655</v>
      </c>
      <c r="I207" s="280" t="s">
        <v>2753</v>
      </c>
      <c r="J207" s="280" t="s">
        <v>1372</v>
      </c>
      <c r="K207" s="278" t="s">
        <v>72</v>
      </c>
      <c r="L207" s="294">
        <v>2.1105</v>
      </c>
      <c r="M207" s="280" t="s">
        <v>1398</v>
      </c>
      <c r="N207" s="280" t="s">
        <v>2754</v>
      </c>
      <c r="O207" s="280" t="s">
        <v>2755</v>
      </c>
      <c r="P207" s="280" t="s">
        <v>2756</v>
      </c>
      <c r="Q207" s="278" t="s">
        <v>72</v>
      </c>
      <c r="R207" s="280" t="s">
        <v>1375</v>
      </c>
      <c r="S207" s="280" t="s">
        <v>1372</v>
      </c>
      <c r="T207" s="278" t="s">
        <v>106</v>
      </c>
      <c r="U207" s="278" t="s">
        <v>82</v>
      </c>
      <c r="V207" s="278" t="s">
        <v>81</v>
      </c>
      <c r="W207" s="278" t="s">
        <v>82</v>
      </c>
      <c r="X207" s="277" t="s">
        <v>82</v>
      </c>
      <c r="Y207" s="280" t="s">
        <v>1375</v>
      </c>
      <c r="Z207" s="278" t="s">
        <v>73</v>
      </c>
      <c r="AA207" s="278" t="s">
        <v>74</v>
      </c>
      <c r="AB207" s="278" t="s">
        <v>131</v>
      </c>
      <c r="AC207" s="278" t="s">
        <v>132</v>
      </c>
      <c r="AD207" s="278" t="s">
        <v>133</v>
      </c>
      <c r="AE207" s="278" t="s">
        <v>78</v>
      </c>
      <c r="AF207" s="278" t="s">
        <v>134</v>
      </c>
      <c r="AH207" s="278" t="s">
        <v>81</v>
      </c>
      <c r="AI207" s="278" t="s">
        <v>81</v>
      </c>
      <c r="AJ207" s="278" t="s">
        <v>81</v>
      </c>
      <c r="AK207" s="277" t="s">
        <v>81</v>
      </c>
    </row>
    <row r="208" spans="1:37" x14ac:dyDescent="0.3">
      <c r="A208" s="219">
        <v>378134</v>
      </c>
      <c r="B208" s="278" t="s">
        <v>422</v>
      </c>
      <c r="C208" s="278" t="s">
        <v>88</v>
      </c>
      <c r="D208" s="278" t="s">
        <v>79</v>
      </c>
      <c r="E208" s="278" t="s">
        <v>96</v>
      </c>
      <c r="F208" s="278" t="s">
        <v>766</v>
      </c>
      <c r="G208" s="278" t="s">
        <v>955</v>
      </c>
      <c r="H208" s="280" t="s">
        <v>1829</v>
      </c>
      <c r="I208" s="280" t="s">
        <v>1384</v>
      </c>
      <c r="J208" s="280" t="s">
        <v>1372</v>
      </c>
      <c r="K208" s="278" t="s">
        <v>72</v>
      </c>
      <c r="L208" s="294">
        <v>1.2193000000000001</v>
      </c>
      <c r="M208" s="280" t="s">
        <v>1374</v>
      </c>
      <c r="N208" s="280" t="s">
        <v>2757</v>
      </c>
      <c r="O208" s="280" t="s">
        <v>1782</v>
      </c>
      <c r="P208" s="280" t="s">
        <v>1386</v>
      </c>
      <c r="Q208" s="278" t="s">
        <v>72</v>
      </c>
      <c r="R208" s="280" t="s">
        <v>1375</v>
      </c>
      <c r="S208" s="280" t="s">
        <v>1372</v>
      </c>
      <c r="T208" s="278" t="s">
        <v>92</v>
      </c>
      <c r="U208" s="278" t="s">
        <v>81</v>
      </c>
      <c r="V208" s="278" t="s">
        <v>81</v>
      </c>
      <c r="W208" s="278" t="s">
        <v>81</v>
      </c>
      <c r="X208" s="277" t="s">
        <v>81</v>
      </c>
      <c r="Y208" s="280" t="s">
        <v>1375</v>
      </c>
      <c r="Z208" s="278" t="s">
        <v>73</v>
      </c>
      <c r="AA208" s="278" t="s">
        <v>74</v>
      </c>
      <c r="AB208" s="278" t="s">
        <v>131</v>
      </c>
      <c r="AC208" s="278" t="s">
        <v>132</v>
      </c>
      <c r="AD208" s="278" t="s">
        <v>133</v>
      </c>
      <c r="AE208" s="278" t="s">
        <v>78</v>
      </c>
      <c r="AF208" s="278" t="s">
        <v>134</v>
      </c>
      <c r="AH208" s="278" t="s">
        <v>82</v>
      </c>
      <c r="AI208" s="278" t="s">
        <v>81</v>
      </c>
      <c r="AJ208" s="278" t="s">
        <v>81</v>
      </c>
      <c r="AK208" s="277" t="s">
        <v>81</v>
      </c>
    </row>
    <row r="209" spans="1:37" x14ac:dyDescent="0.3">
      <c r="A209" s="219">
        <v>331937</v>
      </c>
      <c r="B209" s="278" t="s">
        <v>423</v>
      </c>
      <c r="C209" s="278" t="s">
        <v>88</v>
      </c>
      <c r="D209" s="278" t="s">
        <v>79</v>
      </c>
      <c r="E209" s="278" t="s">
        <v>98</v>
      </c>
      <c r="F209" s="278" t="s">
        <v>766</v>
      </c>
      <c r="G209" s="278" t="s">
        <v>956</v>
      </c>
      <c r="H209" s="280" t="s">
        <v>1846</v>
      </c>
      <c r="I209" s="280" t="s">
        <v>1838</v>
      </c>
      <c r="J209" s="280" t="s">
        <v>1372</v>
      </c>
      <c r="K209" s="278" t="s">
        <v>72</v>
      </c>
      <c r="L209" s="294">
        <v>0.85429999999999995</v>
      </c>
      <c r="M209" s="280" t="s">
        <v>1374</v>
      </c>
      <c r="N209" s="280" t="s">
        <v>2758</v>
      </c>
      <c r="O209" s="280" t="s">
        <v>2759</v>
      </c>
      <c r="P209" s="280" t="s">
        <v>2760</v>
      </c>
      <c r="Q209" s="278" t="s">
        <v>72</v>
      </c>
      <c r="R209" s="280" t="s">
        <v>1375</v>
      </c>
      <c r="S209" s="280" t="s">
        <v>1375</v>
      </c>
      <c r="T209" s="278" t="s">
        <v>92</v>
      </c>
      <c r="U209" s="278" t="s">
        <v>81</v>
      </c>
      <c r="V209" s="278" t="s">
        <v>81</v>
      </c>
      <c r="W209" s="278" t="s">
        <v>81</v>
      </c>
      <c r="X209" s="277" t="s">
        <v>81</v>
      </c>
      <c r="Y209" s="280" t="s">
        <v>1375</v>
      </c>
      <c r="Z209" s="278" t="s">
        <v>73</v>
      </c>
      <c r="AA209" s="278" t="s">
        <v>74</v>
      </c>
      <c r="AB209" s="278" t="s">
        <v>131</v>
      </c>
      <c r="AC209" s="278" t="s">
        <v>132</v>
      </c>
      <c r="AD209" s="278" t="s">
        <v>133</v>
      </c>
      <c r="AE209" s="278" t="s">
        <v>78</v>
      </c>
      <c r="AF209" s="278" t="s">
        <v>134</v>
      </c>
      <c r="AH209" s="278" t="s">
        <v>81</v>
      </c>
      <c r="AI209" s="278" t="s">
        <v>81</v>
      </c>
      <c r="AJ209" s="278" t="s">
        <v>81</v>
      </c>
      <c r="AK209" s="277" t="s">
        <v>81</v>
      </c>
    </row>
    <row r="210" spans="1:37" x14ac:dyDescent="0.3">
      <c r="A210" s="219">
        <v>684282</v>
      </c>
      <c r="B210" s="278" t="s">
        <v>1847</v>
      </c>
      <c r="C210" s="278" t="s">
        <v>88</v>
      </c>
      <c r="D210" s="278" t="s">
        <v>79</v>
      </c>
      <c r="E210" s="278" t="s">
        <v>96</v>
      </c>
      <c r="F210" s="278" t="s">
        <v>148</v>
      </c>
      <c r="G210" s="278" t="s">
        <v>1848</v>
      </c>
      <c r="H210" s="280" t="s">
        <v>1537</v>
      </c>
      <c r="I210" s="280" t="s">
        <v>2761</v>
      </c>
      <c r="J210" s="280" t="s">
        <v>1372</v>
      </c>
      <c r="K210" s="278" t="s">
        <v>72</v>
      </c>
      <c r="L210" s="294">
        <v>1.6851</v>
      </c>
      <c r="M210" s="280" t="s">
        <v>1470</v>
      </c>
      <c r="N210" s="280" t="s">
        <v>1373</v>
      </c>
      <c r="O210" s="280" t="s">
        <v>1371</v>
      </c>
      <c r="P210" s="280" t="s">
        <v>2762</v>
      </c>
      <c r="Q210" s="278"/>
      <c r="R210" s="280" t="s">
        <v>1375</v>
      </c>
      <c r="S210" s="280" t="s">
        <v>1372</v>
      </c>
      <c r="T210" s="278" t="s">
        <v>146</v>
      </c>
      <c r="U210" s="278" t="s">
        <v>81</v>
      </c>
      <c r="V210" s="278" t="s">
        <v>81</v>
      </c>
      <c r="W210" s="278" t="s">
        <v>81</v>
      </c>
      <c r="X210" s="277" t="s">
        <v>81</v>
      </c>
      <c r="Y210" s="280" t="s">
        <v>1375</v>
      </c>
      <c r="Z210" s="278" t="s">
        <v>73</v>
      </c>
      <c r="AA210" s="278" t="s">
        <v>74</v>
      </c>
      <c r="AB210" s="278" t="s">
        <v>131</v>
      </c>
      <c r="AC210" s="278" t="s">
        <v>132</v>
      </c>
      <c r="AD210" s="278" t="s">
        <v>133</v>
      </c>
      <c r="AE210" s="278" t="s">
        <v>78</v>
      </c>
      <c r="AF210" s="278" t="s">
        <v>134</v>
      </c>
      <c r="AH210" s="278" t="s">
        <v>81</v>
      </c>
      <c r="AI210" s="278" t="s">
        <v>81</v>
      </c>
      <c r="AJ210" s="278" t="s">
        <v>81</v>
      </c>
      <c r="AK210" s="277" t="s">
        <v>81</v>
      </c>
    </row>
    <row r="211" spans="1:37" x14ac:dyDescent="0.3">
      <c r="A211" s="219">
        <v>770712</v>
      </c>
      <c r="B211" s="278" t="s">
        <v>424</v>
      </c>
      <c r="C211" s="278" t="s">
        <v>88</v>
      </c>
      <c r="D211" s="278" t="s">
        <v>79</v>
      </c>
      <c r="E211" s="278" t="s">
        <v>96</v>
      </c>
      <c r="F211" s="278" t="s">
        <v>766</v>
      </c>
      <c r="G211" s="278" t="s">
        <v>957</v>
      </c>
      <c r="H211" s="280" t="s">
        <v>1849</v>
      </c>
      <c r="I211" s="280" t="s">
        <v>1405</v>
      </c>
      <c r="J211" s="280" t="s">
        <v>1372</v>
      </c>
      <c r="K211" s="278" t="s">
        <v>72</v>
      </c>
      <c r="L211" s="294">
        <v>1.3682000000000001</v>
      </c>
      <c r="M211" s="280" t="s">
        <v>1374</v>
      </c>
      <c r="N211" s="280" t="s">
        <v>2763</v>
      </c>
      <c r="O211" s="280" t="s">
        <v>2764</v>
      </c>
      <c r="P211" s="280" t="s">
        <v>2765</v>
      </c>
      <c r="Q211" s="278" t="s">
        <v>72</v>
      </c>
      <c r="R211" s="280" t="s">
        <v>1375</v>
      </c>
      <c r="S211" s="280" t="s">
        <v>1372</v>
      </c>
      <c r="T211" s="278" t="s">
        <v>92</v>
      </c>
      <c r="U211" s="278" t="s">
        <v>82</v>
      </c>
      <c r="V211" s="278" t="s">
        <v>81</v>
      </c>
      <c r="W211" s="278" t="s">
        <v>82</v>
      </c>
      <c r="X211" s="277" t="s">
        <v>82</v>
      </c>
      <c r="Y211" s="280" t="s">
        <v>1375</v>
      </c>
      <c r="Z211" s="278" t="s">
        <v>73</v>
      </c>
      <c r="AA211" s="278" t="s">
        <v>74</v>
      </c>
      <c r="AB211" s="278" t="s">
        <v>131</v>
      </c>
      <c r="AC211" s="278" t="s">
        <v>132</v>
      </c>
      <c r="AD211" s="278" t="s">
        <v>133</v>
      </c>
      <c r="AE211" s="278" t="s">
        <v>78</v>
      </c>
      <c r="AF211" s="278" t="s">
        <v>134</v>
      </c>
      <c r="AH211" s="278" t="s">
        <v>81</v>
      </c>
      <c r="AI211" s="278" t="s">
        <v>81</v>
      </c>
      <c r="AJ211" s="278" t="s">
        <v>81</v>
      </c>
      <c r="AK211" s="277" t="s">
        <v>81</v>
      </c>
    </row>
    <row r="212" spans="1:37" x14ac:dyDescent="0.3">
      <c r="A212" s="219">
        <v>562884</v>
      </c>
      <c r="B212" s="278" t="s">
        <v>425</v>
      </c>
      <c r="C212" s="278" t="s">
        <v>88</v>
      </c>
      <c r="D212" s="278" t="s">
        <v>79</v>
      </c>
      <c r="E212" s="278" t="s">
        <v>96</v>
      </c>
      <c r="F212" s="278" t="s">
        <v>274</v>
      </c>
      <c r="G212" s="278" t="s">
        <v>958</v>
      </c>
      <c r="H212" s="280" t="s">
        <v>1850</v>
      </c>
      <c r="I212" s="280" t="s">
        <v>2766</v>
      </c>
      <c r="J212" s="280" t="s">
        <v>1372</v>
      </c>
      <c r="K212" s="278" t="s">
        <v>72</v>
      </c>
      <c r="L212" s="294">
        <v>2.6577999999999999</v>
      </c>
      <c r="M212" s="280" t="s">
        <v>1584</v>
      </c>
      <c r="N212" s="280" t="s">
        <v>2064</v>
      </c>
      <c r="O212" s="280" t="s">
        <v>2041</v>
      </c>
      <c r="P212" s="280" t="s">
        <v>2767</v>
      </c>
      <c r="Q212" s="278" t="s">
        <v>72</v>
      </c>
      <c r="R212" s="280" t="s">
        <v>1372</v>
      </c>
      <c r="S212" s="280" t="s">
        <v>1372</v>
      </c>
      <c r="T212" s="278" t="s">
        <v>106</v>
      </c>
      <c r="U212" s="278" t="s">
        <v>81</v>
      </c>
      <c r="V212" s="278" t="s">
        <v>81</v>
      </c>
      <c r="W212" s="278" t="s">
        <v>81</v>
      </c>
      <c r="X212" s="277" t="s">
        <v>81</v>
      </c>
      <c r="Y212" s="280" t="s">
        <v>1375</v>
      </c>
      <c r="Z212" s="278" t="s">
        <v>73</v>
      </c>
      <c r="AA212" s="278" t="s">
        <v>74</v>
      </c>
      <c r="AB212" s="278" t="s">
        <v>131</v>
      </c>
      <c r="AC212" s="278" t="s">
        <v>132</v>
      </c>
      <c r="AD212" s="278" t="s">
        <v>133</v>
      </c>
      <c r="AE212" s="278" t="s">
        <v>78</v>
      </c>
      <c r="AF212" s="278" t="s">
        <v>134</v>
      </c>
      <c r="AH212" s="278" t="s">
        <v>81</v>
      </c>
      <c r="AI212" s="278" t="s">
        <v>81</v>
      </c>
      <c r="AJ212" s="278" t="s">
        <v>81</v>
      </c>
      <c r="AK212" s="277" t="s">
        <v>81</v>
      </c>
    </row>
    <row r="213" spans="1:37" x14ac:dyDescent="0.3">
      <c r="A213" s="219">
        <v>728918</v>
      </c>
      <c r="B213" s="278" t="s">
        <v>428</v>
      </c>
      <c r="C213" s="278" t="s">
        <v>88</v>
      </c>
      <c r="D213" s="278" t="s">
        <v>79</v>
      </c>
      <c r="E213" s="278" t="s">
        <v>96</v>
      </c>
      <c r="F213" s="278" t="s">
        <v>766</v>
      </c>
      <c r="G213" s="278" t="s">
        <v>959</v>
      </c>
      <c r="H213" s="280" t="s">
        <v>1852</v>
      </c>
      <c r="I213" s="280" t="s">
        <v>2768</v>
      </c>
      <c r="J213" s="280" t="s">
        <v>1372</v>
      </c>
      <c r="K213" s="278" t="s">
        <v>72</v>
      </c>
      <c r="L213" s="294">
        <v>0.42470000000000002</v>
      </c>
      <c r="M213" s="280" t="s">
        <v>1374</v>
      </c>
      <c r="N213" s="280" t="s">
        <v>2769</v>
      </c>
      <c r="O213" s="280" t="s">
        <v>1408</v>
      </c>
      <c r="P213" s="280" t="s">
        <v>2770</v>
      </c>
      <c r="Q213" s="278" t="s">
        <v>72</v>
      </c>
      <c r="R213" s="280" t="s">
        <v>1375</v>
      </c>
      <c r="S213" s="280" t="s">
        <v>1375</v>
      </c>
      <c r="T213" s="278" t="s">
        <v>92</v>
      </c>
      <c r="U213" s="278" t="s">
        <v>82</v>
      </c>
      <c r="V213" s="278" t="s">
        <v>81</v>
      </c>
      <c r="W213" s="278" t="s">
        <v>82</v>
      </c>
      <c r="X213" s="277" t="s">
        <v>82</v>
      </c>
      <c r="Y213" s="280" t="s">
        <v>1375</v>
      </c>
      <c r="Z213" s="278" t="s">
        <v>73</v>
      </c>
      <c r="AA213" s="278" t="s">
        <v>74</v>
      </c>
      <c r="AB213" s="278" t="s">
        <v>192</v>
      </c>
      <c r="AC213" s="278" t="s">
        <v>193</v>
      </c>
      <c r="AD213" s="278" t="s">
        <v>194</v>
      </c>
      <c r="AE213" s="278" t="s">
        <v>195</v>
      </c>
      <c r="AF213" s="278" t="s">
        <v>191</v>
      </c>
      <c r="AG213" s="278" t="s">
        <v>843</v>
      </c>
      <c r="AH213" s="278" t="s">
        <v>82</v>
      </c>
      <c r="AI213" s="278" t="s">
        <v>82</v>
      </c>
      <c r="AJ213" s="278" t="s">
        <v>81</v>
      </c>
      <c r="AK213" s="277" t="s">
        <v>81</v>
      </c>
    </row>
    <row r="214" spans="1:37" x14ac:dyDescent="0.3">
      <c r="A214" s="219">
        <v>260561</v>
      </c>
      <c r="B214" s="278" t="s">
        <v>1286</v>
      </c>
      <c r="C214" s="278" t="s">
        <v>88</v>
      </c>
      <c r="D214" s="278" t="s">
        <v>79</v>
      </c>
      <c r="E214" s="278" t="s">
        <v>96</v>
      </c>
      <c r="F214" s="278" t="s">
        <v>126</v>
      </c>
      <c r="G214" s="278" t="s">
        <v>1285</v>
      </c>
      <c r="H214" s="280" t="s">
        <v>1845</v>
      </c>
      <c r="I214" s="280" t="s">
        <v>2771</v>
      </c>
      <c r="J214" s="280" t="s">
        <v>1372</v>
      </c>
      <c r="K214" s="278" t="s">
        <v>72</v>
      </c>
      <c r="L214" s="294">
        <v>0.32879999999999998</v>
      </c>
      <c r="M214" s="280" t="s">
        <v>1454</v>
      </c>
      <c r="N214" s="280" t="s">
        <v>2772</v>
      </c>
      <c r="O214" s="280" t="s">
        <v>1431</v>
      </c>
      <c r="P214" s="280" t="s">
        <v>2773</v>
      </c>
      <c r="Q214" s="278" t="s">
        <v>72</v>
      </c>
      <c r="R214" s="280" t="s">
        <v>1375</v>
      </c>
      <c r="S214" s="280" t="s">
        <v>1372</v>
      </c>
      <c r="T214" s="278" t="s">
        <v>146</v>
      </c>
      <c r="U214" s="278" t="s">
        <v>81</v>
      </c>
      <c r="V214" s="278" t="s">
        <v>81</v>
      </c>
      <c r="W214" s="278" t="s">
        <v>81</v>
      </c>
      <c r="X214" s="277" t="s">
        <v>81</v>
      </c>
      <c r="Y214" s="280" t="s">
        <v>1375</v>
      </c>
      <c r="Z214" s="278" t="s">
        <v>73</v>
      </c>
      <c r="AA214" s="278" t="s">
        <v>74</v>
      </c>
      <c r="AB214" s="278" t="s">
        <v>192</v>
      </c>
      <c r="AC214" s="278" t="s">
        <v>193</v>
      </c>
      <c r="AD214" s="278" t="s">
        <v>194</v>
      </c>
      <c r="AE214" s="278" t="s">
        <v>78</v>
      </c>
      <c r="AF214" s="278" t="s">
        <v>191</v>
      </c>
      <c r="AG214" s="278" t="s">
        <v>843</v>
      </c>
      <c r="AH214" s="278" t="s">
        <v>81</v>
      </c>
      <c r="AI214" s="278" t="s">
        <v>81</v>
      </c>
      <c r="AJ214" s="278" t="s">
        <v>81</v>
      </c>
      <c r="AK214" s="277" t="s">
        <v>81</v>
      </c>
    </row>
    <row r="215" spans="1:37" x14ac:dyDescent="0.3">
      <c r="A215" s="219">
        <v>728912</v>
      </c>
      <c r="B215" s="278" t="s">
        <v>429</v>
      </c>
      <c r="C215" s="278" t="s">
        <v>88</v>
      </c>
      <c r="D215" s="278" t="s">
        <v>79</v>
      </c>
      <c r="E215" s="278" t="s">
        <v>96</v>
      </c>
      <c r="F215" s="278" t="s">
        <v>126</v>
      </c>
      <c r="G215" s="278" t="s">
        <v>960</v>
      </c>
      <c r="H215" s="280" t="s">
        <v>1511</v>
      </c>
      <c r="I215" s="280" t="s">
        <v>2030</v>
      </c>
      <c r="J215" s="280" t="s">
        <v>1372</v>
      </c>
      <c r="K215" s="278" t="s">
        <v>72</v>
      </c>
      <c r="L215" s="294">
        <v>1.6988000000000001</v>
      </c>
      <c r="M215" s="280" t="s">
        <v>1454</v>
      </c>
      <c r="N215" s="280" t="s">
        <v>2774</v>
      </c>
      <c r="O215" s="280" t="s">
        <v>2775</v>
      </c>
      <c r="P215" s="280" t="s">
        <v>2278</v>
      </c>
      <c r="Q215" s="278" t="s">
        <v>72</v>
      </c>
      <c r="R215" s="280" t="s">
        <v>1375</v>
      </c>
      <c r="S215" s="280" t="s">
        <v>1372</v>
      </c>
      <c r="T215" s="278" t="s">
        <v>92</v>
      </c>
      <c r="U215" s="278" t="s">
        <v>81</v>
      </c>
      <c r="V215" s="278" t="s">
        <v>81</v>
      </c>
      <c r="W215" s="278" t="s">
        <v>81</v>
      </c>
      <c r="X215" s="277" t="s">
        <v>81</v>
      </c>
      <c r="Y215" s="280" t="s">
        <v>1372</v>
      </c>
      <c r="Z215" s="278" t="s">
        <v>73</v>
      </c>
      <c r="AA215" s="278" t="s">
        <v>74</v>
      </c>
      <c r="AB215" s="278" t="s">
        <v>84</v>
      </c>
      <c r="AC215" s="278" t="s">
        <v>98</v>
      </c>
      <c r="AD215" s="278" t="s">
        <v>90</v>
      </c>
      <c r="AE215" s="278" t="s">
        <v>78</v>
      </c>
      <c r="AF215" s="278" t="s">
        <v>92</v>
      </c>
      <c r="AG215" s="278" t="s">
        <v>765</v>
      </c>
      <c r="AH215" s="278" t="s">
        <v>81</v>
      </c>
      <c r="AI215" s="278" t="s">
        <v>81</v>
      </c>
      <c r="AJ215" s="278" t="s">
        <v>81</v>
      </c>
      <c r="AK215" s="277" t="s">
        <v>81</v>
      </c>
    </row>
    <row r="216" spans="1:37" x14ac:dyDescent="0.3">
      <c r="A216" s="219">
        <v>728916</v>
      </c>
      <c r="B216" s="278" t="s">
        <v>430</v>
      </c>
      <c r="C216" s="278" t="s">
        <v>88</v>
      </c>
      <c r="D216" s="278" t="s">
        <v>79</v>
      </c>
      <c r="E216" s="278" t="s">
        <v>111</v>
      </c>
      <c r="F216" s="278" t="s">
        <v>766</v>
      </c>
      <c r="G216" s="278" t="s">
        <v>961</v>
      </c>
      <c r="H216" s="280" t="s">
        <v>1853</v>
      </c>
      <c r="I216" s="280" t="s">
        <v>1560</v>
      </c>
      <c r="J216" s="280" t="s">
        <v>1372</v>
      </c>
      <c r="K216" s="278" t="s">
        <v>72</v>
      </c>
      <c r="L216" s="294">
        <v>0.39729999999999999</v>
      </c>
      <c r="M216" s="280" t="s">
        <v>1374</v>
      </c>
      <c r="N216" s="280" t="s">
        <v>2776</v>
      </c>
      <c r="O216" s="280" t="s">
        <v>2777</v>
      </c>
      <c r="P216" s="280" t="s">
        <v>2778</v>
      </c>
      <c r="Q216" s="278" t="s">
        <v>72</v>
      </c>
      <c r="R216" s="280" t="s">
        <v>1377</v>
      </c>
      <c r="S216" s="280" t="s">
        <v>1377</v>
      </c>
      <c r="T216" s="278" t="s">
        <v>92</v>
      </c>
      <c r="U216" s="278" t="s">
        <v>81</v>
      </c>
      <c r="V216" s="278" t="s">
        <v>81</v>
      </c>
      <c r="W216" s="278" t="s">
        <v>81</v>
      </c>
      <c r="X216" s="277" t="s">
        <v>81</v>
      </c>
      <c r="Y216" s="280" t="s">
        <v>1375</v>
      </c>
      <c r="Z216" s="278" t="s">
        <v>73</v>
      </c>
      <c r="AA216" s="278" t="s">
        <v>74</v>
      </c>
      <c r="AB216" s="278" t="s">
        <v>84</v>
      </c>
      <c r="AC216" s="278" t="s">
        <v>98</v>
      </c>
      <c r="AD216" s="278" t="s">
        <v>90</v>
      </c>
      <c r="AE216" s="278" t="s">
        <v>99</v>
      </c>
      <c r="AF216" s="278" t="s">
        <v>92</v>
      </c>
      <c r="AH216" s="278" t="s">
        <v>82</v>
      </c>
      <c r="AI216" s="278" t="s">
        <v>81</v>
      </c>
      <c r="AJ216" s="278" t="s">
        <v>82</v>
      </c>
      <c r="AK216" s="277" t="s">
        <v>82</v>
      </c>
    </row>
    <row r="217" spans="1:37" x14ac:dyDescent="0.3">
      <c r="A217" s="219">
        <v>346971</v>
      </c>
      <c r="B217" s="278" t="s">
        <v>1288</v>
      </c>
      <c r="C217" s="278" t="s">
        <v>88</v>
      </c>
      <c r="D217" s="278" t="s">
        <v>79</v>
      </c>
      <c r="E217" s="278" t="s">
        <v>96</v>
      </c>
      <c r="F217" s="278" t="s">
        <v>126</v>
      </c>
      <c r="G217" s="278" t="s">
        <v>1287</v>
      </c>
      <c r="H217" s="280" t="s">
        <v>1854</v>
      </c>
      <c r="I217" s="280" t="s">
        <v>1378</v>
      </c>
      <c r="J217" s="280" t="s">
        <v>1372</v>
      </c>
      <c r="K217" s="278" t="s">
        <v>72</v>
      </c>
      <c r="L217" s="294">
        <v>0.34250000000000003</v>
      </c>
      <c r="M217" s="280" t="s">
        <v>1454</v>
      </c>
      <c r="N217" s="280" t="s">
        <v>2779</v>
      </c>
      <c r="O217" s="280" t="s">
        <v>1431</v>
      </c>
      <c r="P217" s="280" t="s">
        <v>2780</v>
      </c>
      <c r="Q217" s="278" t="s">
        <v>72</v>
      </c>
      <c r="R217" s="280" t="s">
        <v>1375</v>
      </c>
      <c r="S217" s="280" t="s">
        <v>1372</v>
      </c>
      <c r="T217" s="278" t="s">
        <v>146</v>
      </c>
      <c r="U217" s="278" t="s">
        <v>81</v>
      </c>
      <c r="V217" s="278" t="s">
        <v>81</v>
      </c>
      <c r="W217" s="278" t="s">
        <v>81</v>
      </c>
      <c r="X217" s="277" t="s">
        <v>81</v>
      </c>
      <c r="Y217" s="280" t="s">
        <v>1372</v>
      </c>
      <c r="Z217" s="278" t="s">
        <v>73</v>
      </c>
      <c r="AA217" s="278" t="s">
        <v>74</v>
      </c>
      <c r="AB217" s="278" t="s">
        <v>84</v>
      </c>
      <c r="AC217" s="278" t="s">
        <v>98</v>
      </c>
      <c r="AD217" s="278" t="s">
        <v>90</v>
      </c>
      <c r="AE217" s="278" t="s">
        <v>78</v>
      </c>
      <c r="AF217" s="278" t="s">
        <v>1347</v>
      </c>
      <c r="AH217" s="278" t="s">
        <v>81</v>
      </c>
      <c r="AI217" s="278" t="s">
        <v>81</v>
      </c>
      <c r="AJ217" s="278" t="s">
        <v>81</v>
      </c>
      <c r="AK217" s="277" t="s">
        <v>81</v>
      </c>
    </row>
    <row r="218" spans="1:37" x14ac:dyDescent="0.3">
      <c r="A218" s="219">
        <v>260523</v>
      </c>
      <c r="B218" s="278" t="s">
        <v>1290</v>
      </c>
      <c r="C218" s="278" t="s">
        <v>88</v>
      </c>
      <c r="D218" s="278" t="s">
        <v>79</v>
      </c>
      <c r="E218" s="278" t="s">
        <v>96</v>
      </c>
      <c r="F218" s="278" t="s">
        <v>148</v>
      </c>
      <c r="G218" s="278" t="s">
        <v>1289</v>
      </c>
      <c r="H218" s="280" t="s">
        <v>1856</v>
      </c>
      <c r="I218" s="280" t="s">
        <v>2768</v>
      </c>
      <c r="J218" s="280" t="s">
        <v>1372</v>
      </c>
      <c r="K218" s="278" t="s">
        <v>72</v>
      </c>
      <c r="L218" s="294">
        <v>0.42470000000000002</v>
      </c>
      <c r="M218" s="280" t="s">
        <v>1470</v>
      </c>
      <c r="N218" s="280" t="s">
        <v>2781</v>
      </c>
      <c r="O218" s="280" t="s">
        <v>2782</v>
      </c>
      <c r="P218" s="280" t="s">
        <v>2783</v>
      </c>
      <c r="Q218" s="278" t="s">
        <v>72</v>
      </c>
      <c r="R218" s="280" t="s">
        <v>1375</v>
      </c>
      <c r="S218" s="280" t="s">
        <v>1372</v>
      </c>
      <c r="T218" s="278" t="s">
        <v>146</v>
      </c>
      <c r="U218" s="278" t="s">
        <v>81</v>
      </c>
      <c r="V218" s="278" t="s">
        <v>81</v>
      </c>
      <c r="W218" s="278" t="s">
        <v>81</v>
      </c>
      <c r="X218" s="277" t="s">
        <v>81</v>
      </c>
      <c r="Y218" s="280" t="s">
        <v>1375</v>
      </c>
      <c r="Z218" s="278" t="s">
        <v>73</v>
      </c>
      <c r="AA218" s="278" t="s">
        <v>74</v>
      </c>
      <c r="AB218" s="278" t="s">
        <v>131</v>
      </c>
      <c r="AC218" s="278" t="s">
        <v>132</v>
      </c>
      <c r="AD218" s="278" t="s">
        <v>133</v>
      </c>
      <c r="AE218" s="278" t="s">
        <v>78</v>
      </c>
      <c r="AF218" s="278" t="s">
        <v>134</v>
      </c>
      <c r="AH218" s="278" t="s">
        <v>81</v>
      </c>
      <c r="AI218" s="278" t="s">
        <v>81</v>
      </c>
      <c r="AJ218" s="278" t="s">
        <v>81</v>
      </c>
      <c r="AK218" s="277" t="s">
        <v>81</v>
      </c>
    </row>
    <row r="219" spans="1:37" x14ac:dyDescent="0.3">
      <c r="A219" s="219">
        <v>260524</v>
      </c>
      <c r="B219" s="278" t="s">
        <v>1291</v>
      </c>
      <c r="C219" s="278" t="s">
        <v>88</v>
      </c>
      <c r="D219" s="278" t="s">
        <v>79</v>
      </c>
      <c r="E219" s="278" t="s">
        <v>96</v>
      </c>
      <c r="F219" s="278" t="s">
        <v>148</v>
      </c>
      <c r="G219" s="278" t="s">
        <v>2784</v>
      </c>
      <c r="H219" s="280" t="s">
        <v>1856</v>
      </c>
      <c r="I219" s="280" t="s">
        <v>2768</v>
      </c>
      <c r="J219" s="280" t="s">
        <v>1372</v>
      </c>
      <c r="K219" s="278" t="s">
        <v>72</v>
      </c>
      <c r="L219" s="294">
        <v>0.42470000000000002</v>
      </c>
      <c r="M219" s="280" t="s">
        <v>1470</v>
      </c>
      <c r="N219" s="280" t="s">
        <v>2785</v>
      </c>
      <c r="O219" s="280" t="s">
        <v>1381</v>
      </c>
      <c r="P219" s="280" t="s">
        <v>2783</v>
      </c>
      <c r="Q219" s="278" t="s">
        <v>72</v>
      </c>
      <c r="R219" s="280" t="s">
        <v>1375</v>
      </c>
      <c r="S219" s="280" t="s">
        <v>1372</v>
      </c>
      <c r="T219" s="278" t="s">
        <v>146</v>
      </c>
      <c r="U219" s="278" t="s">
        <v>81</v>
      </c>
      <c r="V219" s="278" t="s">
        <v>81</v>
      </c>
      <c r="W219" s="278" t="s">
        <v>81</v>
      </c>
      <c r="X219" s="277" t="s">
        <v>81</v>
      </c>
      <c r="Y219" s="280" t="s">
        <v>1372</v>
      </c>
      <c r="Z219" s="278" t="s">
        <v>73</v>
      </c>
      <c r="AA219" s="278" t="s">
        <v>74</v>
      </c>
      <c r="AB219" s="278" t="s">
        <v>84</v>
      </c>
      <c r="AC219" s="278" t="s">
        <v>111</v>
      </c>
      <c r="AD219" s="278" t="s">
        <v>90</v>
      </c>
      <c r="AE219" s="278" t="s">
        <v>78</v>
      </c>
      <c r="AF219" s="278" t="s">
        <v>92</v>
      </c>
      <c r="AG219" s="278" t="s">
        <v>765</v>
      </c>
      <c r="AH219" s="278" t="s">
        <v>81</v>
      </c>
      <c r="AI219" s="278" t="s">
        <v>81</v>
      </c>
      <c r="AJ219" s="278" t="s">
        <v>81</v>
      </c>
      <c r="AK219" s="277" t="s">
        <v>81</v>
      </c>
    </row>
    <row r="220" spans="1:37" x14ac:dyDescent="0.3">
      <c r="A220" s="219">
        <v>728842</v>
      </c>
      <c r="B220" s="278" t="s">
        <v>435</v>
      </c>
      <c r="C220" s="278" t="s">
        <v>88</v>
      </c>
      <c r="D220" s="278" t="s">
        <v>79</v>
      </c>
      <c r="E220" s="278" t="s">
        <v>98</v>
      </c>
      <c r="F220" s="278" t="s">
        <v>766</v>
      </c>
      <c r="G220" s="278" t="s">
        <v>963</v>
      </c>
      <c r="H220" s="280" t="s">
        <v>1859</v>
      </c>
      <c r="I220" s="280" t="s">
        <v>2786</v>
      </c>
      <c r="J220" s="280" t="s">
        <v>1372</v>
      </c>
      <c r="K220" s="278" t="s">
        <v>72</v>
      </c>
      <c r="L220" s="294">
        <v>4.3114999999999997</v>
      </c>
      <c r="M220" s="280" t="s">
        <v>1374</v>
      </c>
      <c r="N220" s="280" t="s">
        <v>2787</v>
      </c>
      <c r="O220" s="280" t="s">
        <v>2009</v>
      </c>
      <c r="P220" s="280" t="s">
        <v>2788</v>
      </c>
      <c r="Q220" s="278" t="s">
        <v>72</v>
      </c>
      <c r="R220" s="280" t="s">
        <v>1377</v>
      </c>
      <c r="S220" s="280" t="s">
        <v>1377</v>
      </c>
      <c r="T220" s="278" t="s">
        <v>92</v>
      </c>
      <c r="U220" s="278" t="s">
        <v>82</v>
      </c>
      <c r="V220" s="278" t="s">
        <v>81</v>
      </c>
      <c r="W220" s="278" t="s">
        <v>82</v>
      </c>
      <c r="X220" s="277" t="s">
        <v>82</v>
      </c>
      <c r="Y220" s="280" t="s">
        <v>1372</v>
      </c>
      <c r="Z220" s="278" t="s">
        <v>73</v>
      </c>
      <c r="AA220" s="278" t="s">
        <v>74</v>
      </c>
      <c r="AB220" s="278" t="s">
        <v>84</v>
      </c>
      <c r="AC220" s="278" t="s">
        <v>85</v>
      </c>
      <c r="AD220" s="278" t="s">
        <v>86</v>
      </c>
      <c r="AE220" s="278" t="s">
        <v>78</v>
      </c>
      <c r="AF220" s="278" t="s">
        <v>87</v>
      </c>
      <c r="AH220" s="278" t="s">
        <v>82</v>
      </c>
      <c r="AI220" s="278" t="s">
        <v>81</v>
      </c>
      <c r="AJ220" s="278" t="s">
        <v>81</v>
      </c>
      <c r="AK220" s="277" t="s">
        <v>81</v>
      </c>
    </row>
    <row r="221" spans="1:37" x14ac:dyDescent="0.3">
      <c r="A221" s="219">
        <v>625504</v>
      </c>
      <c r="B221" s="278" t="s">
        <v>436</v>
      </c>
      <c r="C221" s="278" t="s">
        <v>88</v>
      </c>
      <c r="D221" s="278" t="s">
        <v>79</v>
      </c>
      <c r="E221" s="278" t="s">
        <v>96</v>
      </c>
      <c r="F221" s="278" t="s">
        <v>108</v>
      </c>
      <c r="G221" s="278" t="s">
        <v>964</v>
      </c>
      <c r="H221" s="280" t="s">
        <v>1860</v>
      </c>
      <c r="I221" s="280" t="s">
        <v>2789</v>
      </c>
      <c r="J221" s="280" t="s">
        <v>1372</v>
      </c>
      <c r="K221" s="278" t="s">
        <v>72</v>
      </c>
      <c r="L221" s="294">
        <v>20.577400000000001</v>
      </c>
      <c r="M221" s="280" t="s">
        <v>1410</v>
      </c>
      <c r="N221" s="280" t="s">
        <v>2790</v>
      </c>
      <c r="O221" s="280" t="s">
        <v>2791</v>
      </c>
      <c r="P221" s="280" t="s">
        <v>2792</v>
      </c>
      <c r="Q221" s="278" t="s">
        <v>72</v>
      </c>
      <c r="R221" s="280" t="s">
        <v>1490</v>
      </c>
      <c r="S221" s="280" t="s">
        <v>1377</v>
      </c>
      <c r="T221" s="278" t="s">
        <v>106</v>
      </c>
      <c r="U221" s="278" t="s">
        <v>81</v>
      </c>
      <c r="V221" s="278" t="s">
        <v>81</v>
      </c>
      <c r="W221" s="278" t="s">
        <v>81</v>
      </c>
      <c r="X221" s="277" t="s">
        <v>81</v>
      </c>
      <c r="Y221" s="280" t="s">
        <v>1372</v>
      </c>
      <c r="Z221" s="278" t="s">
        <v>73</v>
      </c>
      <c r="AA221" s="278" t="s">
        <v>74</v>
      </c>
      <c r="AB221" s="278" t="s">
        <v>84</v>
      </c>
      <c r="AC221" s="278" t="s">
        <v>85</v>
      </c>
      <c r="AD221" s="278" t="s">
        <v>86</v>
      </c>
      <c r="AE221" s="278" t="s">
        <v>78</v>
      </c>
      <c r="AF221" s="278" t="s">
        <v>112</v>
      </c>
      <c r="AG221" s="278" t="s">
        <v>765</v>
      </c>
      <c r="AH221" s="278" t="s">
        <v>82</v>
      </c>
      <c r="AI221" s="278" t="s">
        <v>81</v>
      </c>
      <c r="AJ221" s="278" t="s">
        <v>81</v>
      </c>
      <c r="AK221" s="277" t="s">
        <v>81</v>
      </c>
    </row>
    <row r="222" spans="1:37" x14ac:dyDescent="0.3">
      <c r="A222" s="219">
        <v>490174</v>
      </c>
      <c r="B222" s="278" t="s">
        <v>437</v>
      </c>
      <c r="C222" s="278" t="s">
        <v>88</v>
      </c>
      <c r="D222" s="278" t="s">
        <v>79</v>
      </c>
      <c r="E222" s="278" t="s">
        <v>96</v>
      </c>
      <c r="F222" s="278" t="s">
        <v>100</v>
      </c>
      <c r="G222" s="278" t="s">
        <v>965</v>
      </c>
      <c r="H222" s="280" t="s">
        <v>1861</v>
      </c>
      <c r="I222" s="280" t="s">
        <v>2793</v>
      </c>
      <c r="J222" s="280" t="s">
        <v>1372</v>
      </c>
      <c r="K222" s="278" t="s">
        <v>72</v>
      </c>
      <c r="L222" s="294">
        <v>2.7673999999999999</v>
      </c>
      <c r="M222" s="280" t="s">
        <v>1389</v>
      </c>
      <c r="N222" s="280" t="s">
        <v>2794</v>
      </c>
      <c r="O222" s="280" t="s">
        <v>2795</v>
      </c>
      <c r="P222" s="280" t="s">
        <v>2796</v>
      </c>
      <c r="Q222" s="278" t="s">
        <v>72</v>
      </c>
      <c r="R222" s="280" t="s">
        <v>1372</v>
      </c>
      <c r="S222" s="280" t="s">
        <v>1372</v>
      </c>
      <c r="T222" s="278" t="s">
        <v>92</v>
      </c>
      <c r="U222" s="278" t="s">
        <v>81</v>
      </c>
      <c r="V222" s="278" t="s">
        <v>81</v>
      </c>
      <c r="W222" s="278" t="s">
        <v>81</v>
      </c>
      <c r="X222" s="277" t="s">
        <v>81</v>
      </c>
      <c r="Y222" s="280" t="s">
        <v>1372</v>
      </c>
      <c r="Z222" s="278" t="s">
        <v>73</v>
      </c>
      <c r="AA222" s="278" t="s">
        <v>74</v>
      </c>
      <c r="AB222" s="278" t="s">
        <v>84</v>
      </c>
      <c r="AC222" s="278" t="s">
        <v>85</v>
      </c>
      <c r="AD222" s="278" t="s">
        <v>86</v>
      </c>
      <c r="AE222" s="278" t="s">
        <v>78</v>
      </c>
      <c r="AF222" s="278" t="s">
        <v>112</v>
      </c>
      <c r="AG222" s="278" t="s">
        <v>765</v>
      </c>
      <c r="AH222" s="278" t="s">
        <v>82</v>
      </c>
      <c r="AI222" s="278" t="s">
        <v>81</v>
      </c>
      <c r="AJ222" s="278" t="s">
        <v>81</v>
      </c>
      <c r="AK222" s="277" t="s">
        <v>81</v>
      </c>
    </row>
    <row r="223" spans="1:37" x14ac:dyDescent="0.3">
      <c r="A223" s="219">
        <v>728795</v>
      </c>
      <c r="B223" s="278" t="s">
        <v>490</v>
      </c>
      <c r="C223" s="278" t="s">
        <v>88</v>
      </c>
      <c r="D223" s="278" t="s">
        <v>79</v>
      </c>
      <c r="E223" s="278" t="s">
        <v>96</v>
      </c>
      <c r="F223" s="278" t="s">
        <v>766</v>
      </c>
      <c r="G223" s="278" t="s">
        <v>969</v>
      </c>
      <c r="H223" s="280" t="s">
        <v>1873</v>
      </c>
      <c r="I223" s="280" t="s">
        <v>1440</v>
      </c>
      <c r="J223" s="280" t="s">
        <v>1372</v>
      </c>
      <c r="K223" s="278" t="s">
        <v>72</v>
      </c>
      <c r="L223" s="294">
        <v>17.375</v>
      </c>
      <c r="M223" s="280" t="s">
        <v>1374</v>
      </c>
      <c r="N223" s="280" t="s">
        <v>2798</v>
      </c>
      <c r="O223" s="280" t="s">
        <v>2799</v>
      </c>
      <c r="P223" s="280" t="s">
        <v>2800</v>
      </c>
      <c r="Q223" s="278" t="s">
        <v>72</v>
      </c>
      <c r="R223" s="280" t="s">
        <v>1375</v>
      </c>
      <c r="S223" s="280" t="s">
        <v>1372</v>
      </c>
      <c r="T223" s="278" t="s">
        <v>92</v>
      </c>
      <c r="U223" s="278" t="s">
        <v>82</v>
      </c>
      <c r="V223" s="278" t="s">
        <v>81</v>
      </c>
      <c r="W223" s="278" t="s">
        <v>82</v>
      </c>
      <c r="X223" s="277" t="s">
        <v>82</v>
      </c>
      <c r="Y223" s="280" t="s">
        <v>1375</v>
      </c>
      <c r="Z223" s="278" t="s">
        <v>73</v>
      </c>
      <c r="AA223" s="278" t="s">
        <v>74</v>
      </c>
      <c r="AB223" s="278" t="s">
        <v>84</v>
      </c>
      <c r="AC223" s="278" t="s">
        <v>111</v>
      </c>
      <c r="AD223" s="278" t="s">
        <v>90</v>
      </c>
      <c r="AE223" s="278" t="s">
        <v>78</v>
      </c>
      <c r="AF223" s="278" t="s">
        <v>92</v>
      </c>
      <c r="AG223" s="278" t="s">
        <v>765</v>
      </c>
      <c r="AH223" s="278" t="s">
        <v>81</v>
      </c>
      <c r="AI223" s="278" t="s">
        <v>81</v>
      </c>
      <c r="AJ223" s="278" t="s">
        <v>81</v>
      </c>
      <c r="AK223" s="277" t="s">
        <v>81</v>
      </c>
    </row>
    <row r="224" spans="1:37" x14ac:dyDescent="0.3">
      <c r="A224" s="219">
        <v>770390</v>
      </c>
      <c r="B224" s="278" t="s">
        <v>491</v>
      </c>
      <c r="C224" s="278" t="s">
        <v>88</v>
      </c>
      <c r="D224" s="278" t="s">
        <v>79</v>
      </c>
      <c r="E224" s="278" t="s">
        <v>96</v>
      </c>
      <c r="F224" s="278" t="s">
        <v>766</v>
      </c>
      <c r="G224" s="278" t="s">
        <v>970</v>
      </c>
      <c r="H224" s="280" t="s">
        <v>1874</v>
      </c>
      <c r="I224" s="280" t="s">
        <v>2801</v>
      </c>
      <c r="J224" s="280" t="s">
        <v>1372</v>
      </c>
      <c r="K224" s="278" t="s">
        <v>72</v>
      </c>
      <c r="L224" s="294">
        <v>18.371700000000001</v>
      </c>
      <c r="M224" s="280" t="s">
        <v>1374</v>
      </c>
      <c r="N224" s="280" t="s">
        <v>2802</v>
      </c>
      <c r="O224" s="280" t="s">
        <v>2803</v>
      </c>
      <c r="P224" s="280" t="s">
        <v>2804</v>
      </c>
      <c r="Q224" s="278" t="s">
        <v>72</v>
      </c>
      <c r="R224" s="280" t="s">
        <v>1377</v>
      </c>
      <c r="S224" s="280" t="s">
        <v>1377</v>
      </c>
      <c r="T224" s="278" t="s">
        <v>92</v>
      </c>
      <c r="U224" s="278" t="s">
        <v>82</v>
      </c>
      <c r="V224" s="278" t="s">
        <v>81</v>
      </c>
      <c r="W224" s="278" t="s">
        <v>82</v>
      </c>
      <c r="X224" s="277" t="s">
        <v>82</v>
      </c>
      <c r="Y224" s="280" t="s">
        <v>1372</v>
      </c>
      <c r="Z224" s="278" t="s">
        <v>73</v>
      </c>
      <c r="AA224" s="278" t="s">
        <v>74</v>
      </c>
      <c r="AB224" s="278" t="s">
        <v>84</v>
      </c>
      <c r="AC224" s="278" t="s">
        <v>137</v>
      </c>
      <c r="AD224" s="278" t="s">
        <v>86</v>
      </c>
      <c r="AE224" s="278" t="s">
        <v>78</v>
      </c>
      <c r="AF224" s="278" t="s">
        <v>112</v>
      </c>
      <c r="AG224" s="278" t="s">
        <v>765</v>
      </c>
      <c r="AH224" s="278" t="s">
        <v>81</v>
      </c>
      <c r="AI224" s="278" t="s">
        <v>81</v>
      </c>
      <c r="AJ224" s="278" t="s">
        <v>81</v>
      </c>
      <c r="AK224" s="277" t="s">
        <v>81</v>
      </c>
    </row>
    <row r="225" spans="1:37" x14ac:dyDescent="0.3">
      <c r="A225" s="219">
        <v>728792</v>
      </c>
      <c r="B225" s="278" t="s">
        <v>972</v>
      </c>
      <c r="C225" s="278" t="s">
        <v>88</v>
      </c>
      <c r="D225" s="278" t="s">
        <v>79</v>
      </c>
      <c r="E225" s="278" t="s">
        <v>96</v>
      </c>
      <c r="F225" s="278" t="s">
        <v>766</v>
      </c>
      <c r="G225" s="278" t="s">
        <v>971</v>
      </c>
      <c r="H225" s="280" t="s">
        <v>1873</v>
      </c>
      <c r="I225" s="280" t="s">
        <v>1440</v>
      </c>
      <c r="J225" s="280" t="s">
        <v>1372</v>
      </c>
      <c r="K225" s="278" t="s">
        <v>72</v>
      </c>
      <c r="L225" s="294">
        <v>19.042999999999999</v>
      </c>
      <c r="M225" s="280" t="s">
        <v>1374</v>
      </c>
      <c r="N225" s="280" t="s">
        <v>2805</v>
      </c>
      <c r="O225" s="280" t="s">
        <v>2429</v>
      </c>
      <c r="P225" s="280" t="s">
        <v>2806</v>
      </c>
      <c r="Q225" s="278" t="s">
        <v>72</v>
      </c>
      <c r="R225" s="280" t="s">
        <v>1375</v>
      </c>
      <c r="S225" s="280" t="s">
        <v>1372</v>
      </c>
      <c r="T225" s="278" t="s">
        <v>92</v>
      </c>
      <c r="U225" s="278" t="s">
        <v>81</v>
      </c>
      <c r="V225" s="278" t="s">
        <v>81</v>
      </c>
      <c r="W225" s="278" t="s">
        <v>81</v>
      </c>
      <c r="X225" s="277" t="s">
        <v>81</v>
      </c>
      <c r="Y225" s="280" t="s">
        <v>1372</v>
      </c>
      <c r="Z225" s="278" t="s">
        <v>73</v>
      </c>
      <c r="AA225" s="278" t="s">
        <v>74</v>
      </c>
      <c r="AB225" s="278" t="s">
        <v>84</v>
      </c>
      <c r="AC225" s="278" t="s">
        <v>137</v>
      </c>
      <c r="AD225" s="278" t="s">
        <v>86</v>
      </c>
      <c r="AE225" s="278" t="s">
        <v>78</v>
      </c>
      <c r="AF225" s="278" t="s">
        <v>112</v>
      </c>
      <c r="AG225" s="278" t="s">
        <v>765</v>
      </c>
      <c r="AH225" s="278" t="s">
        <v>81</v>
      </c>
      <c r="AI225" s="278" t="s">
        <v>81</v>
      </c>
      <c r="AJ225" s="278" t="s">
        <v>81</v>
      </c>
      <c r="AK225" s="277" t="s">
        <v>81</v>
      </c>
    </row>
    <row r="226" spans="1:37" x14ac:dyDescent="0.3">
      <c r="A226" s="219">
        <v>770389</v>
      </c>
      <c r="B226" s="278" t="s">
        <v>492</v>
      </c>
      <c r="C226" s="278" t="s">
        <v>88</v>
      </c>
      <c r="D226" s="278" t="s">
        <v>79</v>
      </c>
      <c r="E226" s="278" t="s">
        <v>96</v>
      </c>
      <c r="F226" s="278" t="s">
        <v>766</v>
      </c>
      <c r="G226" s="278" t="s">
        <v>973</v>
      </c>
      <c r="H226" s="280" t="s">
        <v>1873</v>
      </c>
      <c r="I226" s="280" t="s">
        <v>2807</v>
      </c>
      <c r="J226" s="280" t="s">
        <v>1372</v>
      </c>
      <c r="K226" s="278" t="s">
        <v>72</v>
      </c>
      <c r="L226" s="294">
        <v>18.358000000000001</v>
      </c>
      <c r="M226" s="280" t="s">
        <v>1374</v>
      </c>
      <c r="N226" s="280" t="s">
        <v>2808</v>
      </c>
      <c r="O226" s="280" t="s">
        <v>2809</v>
      </c>
      <c r="P226" s="280" t="s">
        <v>2810</v>
      </c>
      <c r="Q226" s="278" t="s">
        <v>72</v>
      </c>
      <c r="R226" s="280" t="s">
        <v>1375</v>
      </c>
      <c r="S226" s="280" t="s">
        <v>1372</v>
      </c>
      <c r="T226" s="278" t="s">
        <v>92</v>
      </c>
      <c r="U226" s="278" t="s">
        <v>82</v>
      </c>
      <c r="V226" s="278" t="s">
        <v>81</v>
      </c>
      <c r="W226" s="278" t="s">
        <v>82</v>
      </c>
      <c r="X226" s="277" t="s">
        <v>82</v>
      </c>
      <c r="Y226" s="280" t="s">
        <v>1372</v>
      </c>
      <c r="Z226" s="278" t="s">
        <v>73</v>
      </c>
      <c r="AA226" s="278" t="s">
        <v>74</v>
      </c>
      <c r="AB226" s="278" t="s">
        <v>84</v>
      </c>
      <c r="AC226" s="278" t="s">
        <v>137</v>
      </c>
      <c r="AD226" s="278" t="s">
        <v>86</v>
      </c>
      <c r="AE226" s="278" t="s">
        <v>78</v>
      </c>
      <c r="AF226" s="278" t="s">
        <v>112</v>
      </c>
      <c r="AG226" s="278" t="s">
        <v>765</v>
      </c>
      <c r="AH226" s="278" t="s">
        <v>81</v>
      </c>
      <c r="AI226" s="278" t="s">
        <v>81</v>
      </c>
      <c r="AJ226" s="278" t="s">
        <v>81</v>
      </c>
      <c r="AK226" s="277" t="s">
        <v>81</v>
      </c>
    </row>
    <row r="227" spans="1:37" x14ac:dyDescent="0.3">
      <c r="A227" s="219">
        <v>483188</v>
      </c>
      <c r="B227" s="278" t="s">
        <v>492</v>
      </c>
      <c r="C227" s="278" t="s">
        <v>88</v>
      </c>
      <c r="D227" s="278" t="s">
        <v>79</v>
      </c>
      <c r="E227" s="278" t="s">
        <v>96</v>
      </c>
      <c r="F227" s="278" t="s">
        <v>766</v>
      </c>
      <c r="G227" s="278" t="s">
        <v>974</v>
      </c>
      <c r="H227" s="280" t="s">
        <v>1429</v>
      </c>
      <c r="I227" s="280" t="s">
        <v>2811</v>
      </c>
      <c r="J227" s="280" t="s">
        <v>1372</v>
      </c>
      <c r="K227" s="278" t="s">
        <v>72</v>
      </c>
      <c r="L227" s="294">
        <v>16.1875</v>
      </c>
      <c r="M227" s="280" t="s">
        <v>1374</v>
      </c>
      <c r="N227" s="280" t="s">
        <v>2812</v>
      </c>
      <c r="O227" s="280" t="s">
        <v>2813</v>
      </c>
      <c r="P227" s="280" t="s">
        <v>2814</v>
      </c>
      <c r="Q227" s="278" t="s">
        <v>72</v>
      </c>
      <c r="R227" s="280" t="s">
        <v>1372</v>
      </c>
      <c r="S227" s="280" t="s">
        <v>1372</v>
      </c>
      <c r="T227" s="278" t="s">
        <v>92</v>
      </c>
      <c r="U227" s="278" t="s">
        <v>81</v>
      </c>
      <c r="V227" s="278" t="s">
        <v>81</v>
      </c>
      <c r="W227" s="278" t="s">
        <v>81</v>
      </c>
      <c r="X227" s="277" t="s">
        <v>81</v>
      </c>
      <c r="Y227" s="280" t="s">
        <v>1372</v>
      </c>
      <c r="Z227" s="278" t="s">
        <v>73</v>
      </c>
      <c r="AA227" s="278" t="s">
        <v>74</v>
      </c>
      <c r="AB227" s="278" t="s">
        <v>84</v>
      </c>
      <c r="AC227" s="278" t="s">
        <v>137</v>
      </c>
      <c r="AD227" s="278" t="s">
        <v>86</v>
      </c>
      <c r="AE227" s="278" t="s">
        <v>78</v>
      </c>
      <c r="AF227" s="278" t="s">
        <v>112</v>
      </c>
      <c r="AG227" s="278" t="s">
        <v>765</v>
      </c>
      <c r="AH227" s="278" t="s">
        <v>81</v>
      </c>
      <c r="AI227" s="278" t="s">
        <v>81</v>
      </c>
      <c r="AJ227" s="278" t="s">
        <v>81</v>
      </c>
      <c r="AK227" s="277" t="s">
        <v>81</v>
      </c>
    </row>
    <row r="228" spans="1:37" x14ac:dyDescent="0.3">
      <c r="A228" s="219">
        <v>483189</v>
      </c>
      <c r="B228" s="278" t="s">
        <v>493</v>
      </c>
      <c r="C228" s="278" t="s">
        <v>88</v>
      </c>
      <c r="D228" s="278" t="s">
        <v>79</v>
      </c>
      <c r="E228" s="278" t="s">
        <v>96</v>
      </c>
      <c r="F228" s="278" t="s">
        <v>766</v>
      </c>
      <c r="G228" s="278" t="s">
        <v>975</v>
      </c>
      <c r="H228" s="280" t="s">
        <v>1425</v>
      </c>
      <c r="I228" s="280" t="s">
        <v>2077</v>
      </c>
      <c r="J228" s="280" t="s">
        <v>1372</v>
      </c>
      <c r="K228" s="278" t="s">
        <v>72</v>
      </c>
      <c r="L228" s="294">
        <v>16.2</v>
      </c>
      <c r="M228" s="280" t="s">
        <v>1374</v>
      </c>
      <c r="N228" s="280" t="s">
        <v>2815</v>
      </c>
      <c r="O228" s="280" t="s">
        <v>2813</v>
      </c>
      <c r="P228" s="280" t="s">
        <v>2816</v>
      </c>
      <c r="Q228" s="278" t="s">
        <v>72</v>
      </c>
      <c r="R228" s="280" t="s">
        <v>1372</v>
      </c>
      <c r="S228" s="280" t="s">
        <v>1372</v>
      </c>
      <c r="T228" s="278" t="s">
        <v>92</v>
      </c>
      <c r="U228" s="278" t="s">
        <v>81</v>
      </c>
      <c r="V228" s="278" t="s">
        <v>81</v>
      </c>
      <c r="W228" s="278" t="s">
        <v>81</v>
      </c>
      <c r="X228" s="277" t="s">
        <v>81</v>
      </c>
      <c r="Y228" s="280" t="s">
        <v>1372</v>
      </c>
      <c r="Z228" s="278" t="s">
        <v>73</v>
      </c>
      <c r="AA228" s="278" t="s">
        <v>74</v>
      </c>
      <c r="AB228" s="278" t="s">
        <v>84</v>
      </c>
      <c r="AC228" s="278" t="s">
        <v>85</v>
      </c>
      <c r="AD228" s="278" t="s">
        <v>86</v>
      </c>
      <c r="AE228" s="278" t="s">
        <v>78</v>
      </c>
      <c r="AF228" s="278" t="s">
        <v>112</v>
      </c>
      <c r="AG228" s="278" t="s">
        <v>765</v>
      </c>
      <c r="AH228" s="278" t="s">
        <v>81</v>
      </c>
      <c r="AI228" s="278" t="s">
        <v>81</v>
      </c>
      <c r="AJ228" s="278" t="s">
        <v>81</v>
      </c>
      <c r="AK228" s="277" t="s">
        <v>81</v>
      </c>
    </row>
    <row r="229" spans="1:37" x14ac:dyDescent="0.3">
      <c r="A229" s="219">
        <v>490239</v>
      </c>
      <c r="B229" s="278" t="s">
        <v>977</v>
      </c>
      <c r="C229" s="278" t="s">
        <v>88</v>
      </c>
      <c r="D229" s="278" t="s">
        <v>79</v>
      </c>
      <c r="E229" s="278" t="s">
        <v>98</v>
      </c>
      <c r="F229" s="278" t="s">
        <v>766</v>
      </c>
      <c r="G229" s="278" t="s">
        <v>976</v>
      </c>
      <c r="H229" s="280" t="s">
        <v>1417</v>
      </c>
      <c r="I229" s="280" t="s">
        <v>2817</v>
      </c>
      <c r="J229" s="280" t="s">
        <v>1372</v>
      </c>
      <c r="K229" s="278" t="s">
        <v>72</v>
      </c>
      <c r="L229" s="294">
        <v>7.9496000000000002</v>
      </c>
      <c r="M229" s="280" t="s">
        <v>1374</v>
      </c>
      <c r="N229" s="280" t="s">
        <v>2818</v>
      </c>
      <c r="O229" s="280" t="s">
        <v>2819</v>
      </c>
      <c r="P229" s="280" t="s">
        <v>2820</v>
      </c>
      <c r="Q229" s="278" t="s">
        <v>72</v>
      </c>
      <c r="R229" s="280" t="s">
        <v>1372</v>
      </c>
      <c r="S229" s="280" t="s">
        <v>1372</v>
      </c>
      <c r="T229" s="278" t="s">
        <v>92</v>
      </c>
      <c r="U229" s="278" t="s">
        <v>81</v>
      </c>
      <c r="V229" s="278" t="s">
        <v>81</v>
      </c>
      <c r="W229" s="278" t="s">
        <v>81</v>
      </c>
      <c r="X229" s="277" t="s">
        <v>81</v>
      </c>
      <c r="Y229" s="280" t="s">
        <v>1377</v>
      </c>
      <c r="Z229" s="278" t="s">
        <v>73</v>
      </c>
      <c r="AA229" s="278" t="s">
        <v>74</v>
      </c>
      <c r="AB229" s="278" t="s">
        <v>84</v>
      </c>
      <c r="AC229" s="278" t="s">
        <v>85</v>
      </c>
      <c r="AD229" s="278" t="s">
        <v>86</v>
      </c>
      <c r="AE229" s="278" t="s">
        <v>78</v>
      </c>
      <c r="AF229" s="278" t="s">
        <v>112</v>
      </c>
      <c r="AH229" s="278" t="s">
        <v>81</v>
      </c>
      <c r="AI229" s="278" t="s">
        <v>81</v>
      </c>
      <c r="AJ229" s="278" t="s">
        <v>81</v>
      </c>
      <c r="AK229" s="277" t="s">
        <v>81</v>
      </c>
    </row>
    <row r="230" spans="1:37" x14ac:dyDescent="0.3">
      <c r="A230" s="219">
        <v>488299</v>
      </c>
      <c r="B230" s="278" t="s">
        <v>494</v>
      </c>
      <c r="C230" s="278" t="s">
        <v>88</v>
      </c>
      <c r="D230" s="278" t="s">
        <v>79</v>
      </c>
      <c r="E230" s="278" t="s">
        <v>98</v>
      </c>
      <c r="F230" s="278" t="s">
        <v>766</v>
      </c>
      <c r="G230" s="278" t="s">
        <v>978</v>
      </c>
      <c r="H230" s="280" t="s">
        <v>1417</v>
      </c>
      <c r="I230" s="280" t="s">
        <v>2817</v>
      </c>
      <c r="J230" s="280" t="s">
        <v>1372</v>
      </c>
      <c r="K230" s="278" t="s">
        <v>72</v>
      </c>
      <c r="L230" s="294">
        <v>7.9496000000000002</v>
      </c>
      <c r="M230" s="280" t="s">
        <v>1374</v>
      </c>
      <c r="N230" s="280" t="s">
        <v>2818</v>
      </c>
      <c r="O230" s="280" t="s">
        <v>2819</v>
      </c>
      <c r="P230" s="280" t="s">
        <v>2820</v>
      </c>
      <c r="Q230" s="278" t="s">
        <v>72</v>
      </c>
      <c r="R230" s="280" t="s">
        <v>1377</v>
      </c>
      <c r="S230" s="280" t="s">
        <v>1377</v>
      </c>
      <c r="T230" s="278" t="s">
        <v>92</v>
      </c>
      <c r="U230" s="278" t="s">
        <v>82</v>
      </c>
      <c r="V230" s="278" t="s">
        <v>82</v>
      </c>
      <c r="W230" s="278" t="s">
        <v>81</v>
      </c>
      <c r="X230" s="277" t="s">
        <v>81</v>
      </c>
      <c r="Y230" s="280" t="s">
        <v>1377</v>
      </c>
      <c r="Z230" s="278" t="s">
        <v>73</v>
      </c>
      <c r="AA230" s="278" t="s">
        <v>74</v>
      </c>
      <c r="AB230" s="278" t="s">
        <v>84</v>
      </c>
      <c r="AC230" s="278" t="s">
        <v>85</v>
      </c>
      <c r="AD230" s="278" t="s">
        <v>86</v>
      </c>
      <c r="AE230" s="278" t="s">
        <v>78</v>
      </c>
      <c r="AF230" s="278" t="s">
        <v>112</v>
      </c>
      <c r="AG230" s="278" t="s">
        <v>765</v>
      </c>
      <c r="AH230" s="278" t="s">
        <v>81</v>
      </c>
      <c r="AI230" s="278" t="s">
        <v>81</v>
      </c>
      <c r="AJ230" s="278" t="s">
        <v>81</v>
      </c>
      <c r="AK230" s="277" t="s">
        <v>81</v>
      </c>
    </row>
    <row r="231" spans="1:37" x14ac:dyDescent="0.3">
      <c r="A231" s="219">
        <v>488300</v>
      </c>
      <c r="B231" s="278" t="s">
        <v>495</v>
      </c>
      <c r="C231" s="278" t="s">
        <v>88</v>
      </c>
      <c r="D231" s="278" t="s">
        <v>79</v>
      </c>
      <c r="E231" s="278" t="s">
        <v>98</v>
      </c>
      <c r="F231" s="278" t="s">
        <v>766</v>
      </c>
      <c r="G231" s="278" t="s">
        <v>797</v>
      </c>
      <c r="H231" s="280" t="s">
        <v>1770</v>
      </c>
      <c r="I231" s="280" t="s">
        <v>1488</v>
      </c>
      <c r="J231" s="280" t="s">
        <v>1372</v>
      </c>
      <c r="K231" s="278" t="s">
        <v>72</v>
      </c>
      <c r="L231" s="294">
        <v>8.3615999999999993</v>
      </c>
      <c r="M231" s="280" t="s">
        <v>1374</v>
      </c>
      <c r="N231" s="280" t="s">
        <v>2821</v>
      </c>
      <c r="O231" s="280" t="s">
        <v>2822</v>
      </c>
      <c r="P231" s="280" t="s">
        <v>2823</v>
      </c>
      <c r="Q231" s="278" t="s">
        <v>72</v>
      </c>
      <c r="R231" s="280" t="s">
        <v>1377</v>
      </c>
      <c r="S231" s="280" t="s">
        <v>1372</v>
      </c>
      <c r="T231" s="278" t="s">
        <v>92</v>
      </c>
      <c r="U231" s="278" t="s">
        <v>82</v>
      </c>
      <c r="V231" s="278" t="s">
        <v>82</v>
      </c>
      <c r="W231" s="278" t="s">
        <v>81</v>
      </c>
      <c r="X231" s="277" t="s">
        <v>81</v>
      </c>
      <c r="Y231" s="280" t="s">
        <v>1377</v>
      </c>
      <c r="Z231" s="278" t="s">
        <v>73</v>
      </c>
      <c r="AA231" s="278" t="s">
        <v>74</v>
      </c>
      <c r="AB231" s="278" t="s">
        <v>84</v>
      </c>
      <c r="AC231" s="278" t="s">
        <v>85</v>
      </c>
      <c r="AD231" s="278" t="s">
        <v>86</v>
      </c>
      <c r="AE231" s="278" t="s">
        <v>78</v>
      </c>
      <c r="AF231" s="278" t="s">
        <v>112</v>
      </c>
      <c r="AG231" s="278" t="s">
        <v>765</v>
      </c>
      <c r="AH231" s="278" t="s">
        <v>81</v>
      </c>
      <c r="AI231" s="278" t="s">
        <v>81</v>
      </c>
      <c r="AJ231" s="278" t="s">
        <v>81</v>
      </c>
      <c r="AK231" s="277" t="s">
        <v>81</v>
      </c>
    </row>
    <row r="232" spans="1:37" x14ac:dyDescent="0.3">
      <c r="A232" s="219">
        <v>488297</v>
      </c>
      <c r="B232" s="278" t="s">
        <v>496</v>
      </c>
      <c r="C232" s="278" t="s">
        <v>88</v>
      </c>
      <c r="D232" s="278" t="s">
        <v>79</v>
      </c>
      <c r="E232" s="278" t="s">
        <v>98</v>
      </c>
      <c r="F232" s="278" t="s">
        <v>766</v>
      </c>
      <c r="G232" s="278" t="s">
        <v>979</v>
      </c>
      <c r="H232" s="280" t="s">
        <v>1417</v>
      </c>
      <c r="I232" s="280" t="s">
        <v>2817</v>
      </c>
      <c r="J232" s="280" t="s">
        <v>1372</v>
      </c>
      <c r="K232" s="278" t="s">
        <v>72</v>
      </c>
      <c r="L232" s="294">
        <v>7.9496000000000002</v>
      </c>
      <c r="M232" s="280" t="s">
        <v>1374</v>
      </c>
      <c r="N232" s="280" t="s">
        <v>2818</v>
      </c>
      <c r="O232" s="280" t="s">
        <v>2819</v>
      </c>
      <c r="P232" s="280" t="s">
        <v>2820</v>
      </c>
      <c r="Q232" s="278" t="s">
        <v>72</v>
      </c>
      <c r="R232" s="280" t="s">
        <v>1377</v>
      </c>
      <c r="S232" s="280" t="s">
        <v>1372</v>
      </c>
      <c r="T232" s="278" t="s">
        <v>92</v>
      </c>
      <c r="U232" s="278" t="s">
        <v>82</v>
      </c>
      <c r="V232" s="278" t="s">
        <v>82</v>
      </c>
      <c r="W232" s="278" t="s">
        <v>81</v>
      </c>
      <c r="X232" s="277" t="s">
        <v>81</v>
      </c>
      <c r="Y232" s="280" t="s">
        <v>1372</v>
      </c>
      <c r="Z232" s="278" t="s">
        <v>73</v>
      </c>
      <c r="AA232" s="278" t="s">
        <v>74</v>
      </c>
      <c r="AB232" s="278" t="s">
        <v>84</v>
      </c>
      <c r="AC232" s="278" t="s">
        <v>85</v>
      </c>
      <c r="AD232" s="278" t="s">
        <v>86</v>
      </c>
      <c r="AE232" s="278" t="s">
        <v>78</v>
      </c>
      <c r="AF232" s="278" t="s">
        <v>112</v>
      </c>
      <c r="AH232" s="278" t="s">
        <v>81</v>
      </c>
      <c r="AI232" s="278" t="s">
        <v>81</v>
      </c>
      <c r="AJ232" s="278" t="s">
        <v>81</v>
      </c>
      <c r="AK232" s="277" t="s">
        <v>81</v>
      </c>
    </row>
    <row r="233" spans="1:37" x14ac:dyDescent="0.3">
      <c r="A233" s="219">
        <v>488298</v>
      </c>
      <c r="B233" s="278" t="s">
        <v>497</v>
      </c>
      <c r="C233" s="278" t="s">
        <v>88</v>
      </c>
      <c r="D233" s="278" t="s">
        <v>79</v>
      </c>
      <c r="E233" s="278" t="s">
        <v>111</v>
      </c>
      <c r="F233" s="278" t="s">
        <v>100</v>
      </c>
      <c r="G233" s="278" t="s">
        <v>1360</v>
      </c>
      <c r="H233" s="280" t="s">
        <v>1417</v>
      </c>
      <c r="I233" s="280" t="s">
        <v>2824</v>
      </c>
      <c r="J233" s="280" t="s">
        <v>1372</v>
      </c>
      <c r="K233" s="278" t="s">
        <v>72</v>
      </c>
      <c r="L233" s="294">
        <v>7.5350000000000001</v>
      </c>
      <c r="M233" s="280" t="s">
        <v>1389</v>
      </c>
      <c r="N233" s="280" t="s">
        <v>2825</v>
      </c>
      <c r="O233" s="280" t="s">
        <v>2826</v>
      </c>
      <c r="P233" s="280" t="s">
        <v>2827</v>
      </c>
      <c r="Q233" s="278" t="s">
        <v>72</v>
      </c>
      <c r="R233" s="280" t="s">
        <v>1377</v>
      </c>
      <c r="S233" s="280" t="s">
        <v>1377</v>
      </c>
      <c r="T233" s="278" t="s">
        <v>92</v>
      </c>
      <c r="U233" s="278" t="s">
        <v>81</v>
      </c>
      <c r="V233" s="278" t="s">
        <v>81</v>
      </c>
      <c r="W233" s="278" t="s">
        <v>81</v>
      </c>
      <c r="X233" s="277" t="s">
        <v>81</v>
      </c>
      <c r="Y233" s="280" t="s">
        <v>1372</v>
      </c>
      <c r="Z233" s="278" t="s">
        <v>73</v>
      </c>
      <c r="AA233" s="278" t="s">
        <v>74</v>
      </c>
      <c r="AB233" s="278" t="s">
        <v>84</v>
      </c>
      <c r="AC233" s="278" t="s">
        <v>85</v>
      </c>
      <c r="AD233" s="278" t="s">
        <v>86</v>
      </c>
      <c r="AE233" s="278" t="s">
        <v>78</v>
      </c>
      <c r="AF233" s="278" t="s">
        <v>87</v>
      </c>
      <c r="AG233" s="278" t="s">
        <v>765</v>
      </c>
      <c r="AH233" s="278" t="s">
        <v>81</v>
      </c>
      <c r="AI233" s="278" t="s">
        <v>81</v>
      </c>
      <c r="AJ233" s="278" t="s">
        <v>81</v>
      </c>
      <c r="AK233" s="277" t="s">
        <v>81</v>
      </c>
    </row>
    <row r="234" spans="1:37" x14ac:dyDescent="0.3">
      <c r="A234" s="219">
        <v>377458</v>
      </c>
      <c r="B234" s="278" t="s">
        <v>498</v>
      </c>
      <c r="C234" s="278" t="s">
        <v>88</v>
      </c>
      <c r="D234" s="278" t="s">
        <v>79</v>
      </c>
      <c r="E234" s="278" t="s">
        <v>98</v>
      </c>
      <c r="F234" s="278" t="s">
        <v>766</v>
      </c>
      <c r="G234" s="278" t="s">
        <v>980</v>
      </c>
      <c r="H234" s="280" t="s">
        <v>1429</v>
      </c>
      <c r="I234" s="280" t="s">
        <v>2335</v>
      </c>
      <c r="J234" s="280" t="s">
        <v>1372</v>
      </c>
      <c r="K234" s="278" t="s">
        <v>72</v>
      </c>
      <c r="L234" s="294">
        <v>17.0549</v>
      </c>
      <c r="M234" s="280" t="s">
        <v>1374</v>
      </c>
      <c r="N234" s="280" t="s">
        <v>2828</v>
      </c>
      <c r="O234" s="280" t="s">
        <v>1452</v>
      </c>
      <c r="P234" s="280" t="s">
        <v>2829</v>
      </c>
      <c r="Q234" s="278" t="s">
        <v>72</v>
      </c>
      <c r="R234" s="280" t="s">
        <v>1377</v>
      </c>
      <c r="S234" s="280" t="s">
        <v>1377</v>
      </c>
      <c r="T234" s="278" t="s">
        <v>92</v>
      </c>
      <c r="U234" s="278" t="s">
        <v>82</v>
      </c>
      <c r="V234" s="278" t="s">
        <v>81</v>
      </c>
      <c r="W234" s="278" t="s">
        <v>81</v>
      </c>
      <c r="X234" s="277" t="s">
        <v>81</v>
      </c>
      <c r="Y234" s="280" t="s">
        <v>1372</v>
      </c>
      <c r="Z234" s="278" t="s">
        <v>73</v>
      </c>
      <c r="AA234" s="278" t="s">
        <v>74</v>
      </c>
      <c r="AB234" s="278" t="s">
        <v>84</v>
      </c>
      <c r="AC234" s="278" t="s">
        <v>85</v>
      </c>
      <c r="AD234" s="278" t="s">
        <v>86</v>
      </c>
      <c r="AE234" s="278" t="s">
        <v>78</v>
      </c>
      <c r="AF234" s="278" t="s">
        <v>112</v>
      </c>
      <c r="AG234" s="278" t="s">
        <v>765</v>
      </c>
      <c r="AH234" s="278" t="s">
        <v>81</v>
      </c>
      <c r="AI234" s="278" t="s">
        <v>81</v>
      </c>
      <c r="AJ234" s="278" t="s">
        <v>81</v>
      </c>
      <c r="AK234" s="277" t="s">
        <v>81</v>
      </c>
    </row>
    <row r="235" spans="1:37" x14ac:dyDescent="0.3">
      <c r="A235" s="219">
        <v>377459</v>
      </c>
      <c r="B235" s="278" t="s">
        <v>983</v>
      </c>
      <c r="C235" s="278" t="s">
        <v>88</v>
      </c>
      <c r="D235" s="278" t="s">
        <v>79</v>
      </c>
      <c r="E235" s="278" t="s">
        <v>98</v>
      </c>
      <c r="F235" s="278" t="s">
        <v>766</v>
      </c>
      <c r="G235" s="278" t="s">
        <v>982</v>
      </c>
      <c r="H235" s="280" t="s">
        <v>1429</v>
      </c>
      <c r="I235" s="280" t="s">
        <v>2335</v>
      </c>
      <c r="J235" s="280" t="s">
        <v>1372</v>
      </c>
      <c r="K235" s="278" t="s">
        <v>72</v>
      </c>
      <c r="L235" s="294">
        <v>17.0549</v>
      </c>
      <c r="M235" s="280" t="s">
        <v>1374</v>
      </c>
      <c r="N235" s="280" t="s">
        <v>2828</v>
      </c>
      <c r="O235" s="280" t="s">
        <v>1452</v>
      </c>
      <c r="P235" s="280" t="s">
        <v>2829</v>
      </c>
      <c r="Q235" s="278" t="s">
        <v>72</v>
      </c>
      <c r="R235" s="280" t="s">
        <v>1372</v>
      </c>
      <c r="S235" s="280" t="s">
        <v>1372</v>
      </c>
      <c r="T235" s="278" t="s">
        <v>92</v>
      </c>
      <c r="U235" s="278" t="s">
        <v>81</v>
      </c>
      <c r="V235" s="278" t="s">
        <v>81</v>
      </c>
      <c r="W235" s="278" t="s">
        <v>81</v>
      </c>
      <c r="X235" s="277" t="s">
        <v>81</v>
      </c>
      <c r="Y235" s="280" t="s">
        <v>1377</v>
      </c>
      <c r="Z235" s="278" t="s">
        <v>73</v>
      </c>
      <c r="AA235" s="278" t="s">
        <v>74</v>
      </c>
      <c r="AB235" s="278" t="s">
        <v>84</v>
      </c>
      <c r="AC235" s="278" t="s">
        <v>85</v>
      </c>
      <c r="AD235" s="278" t="s">
        <v>86</v>
      </c>
      <c r="AE235" s="278" t="s">
        <v>78</v>
      </c>
      <c r="AF235" s="278" t="s">
        <v>112</v>
      </c>
      <c r="AH235" s="278" t="s">
        <v>81</v>
      </c>
      <c r="AI235" s="278" t="s">
        <v>81</v>
      </c>
      <c r="AJ235" s="278" t="s">
        <v>81</v>
      </c>
      <c r="AK235" s="277" t="s">
        <v>81</v>
      </c>
    </row>
    <row r="236" spans="1:37" x14ac:dyDescent="0.3">
      <c r="A236" s="219">
        <v>377455</v>
      </c>
      <c r="B236" s="278" t="s">
        <v>1295</v>
      </c>
      <c r="C236" s="278" t="s">
        <v>88</v>
      </c>
      <c r="D236" s="278" t="s">
        <v>79</v>
      </c>
      <c r="E236" s="278" t="s">
        <v>98</v>
      </c>
      <c r="F236" s="278" t="s">
        <v>766</v>
      </c>
      <c r="G236" s="278" t="s">
        <v>984</v>
      </c>
      <c r="H236" s="280" t="s">
        <v>1429</v>
      </c>
      <c r="I236" s="280" t="s">
        <v>2335</v>
      </c>
      <c r="J236" s="280" t="s">
        <v>1372</v>
      </c>
      <c r="K236" s="278" t="s">
        <v>72</v>
      </c>
      <c r="L236" s="294">
        <v>17.0549</v>
      </c>
      <c r="M236" s="280" t="s">
        <v>1374</v>
      </c>
      <c r="N236" s="280" t="s">
        <v>2828</v>
      </c>
      <c r="O236" s="280" t="s">
        <v>1452</v>
      </c>
      <c r="P236" s="280" t="s">
        <v>2829</v>
      </c>
      <c r="Q236" s="278" t="s">
        <v>72</v>
      </c>
      <c r="R236" s="280" t="s">
        <v>1377</v>
      </c>
      <c r="S236" s="280" t="s">
        <v>1372</v>
      </c>
      <c r="T236" s="278" t="s">
        <v>92</v>
      </c>
      <c r="U236" s="278" t="s">
        <v>82</v>
      </c>
      <c r="V236" s="278" t="s">
        <v>81</v>
      </c>
      <c r="W236" s="278" t="s">
        <v>81</v>
      </c>
      <c r="X236" s="277" t="s">
        <v>81</v>
      </c>
      <c r="Y236" s="280" t="s">
        <v>1377</v>
      </c>
      <c r="Z236" s="278" t="s">
        <v>73</v>
      </c>
      <c r="AA236" s="278" t="s">
        <v>74</v>
      </c>
      <c r="AB236" s="278" t="s">
        <v>84</v>
      </c>
      <c r="AC236" s="278" t="s">
        <v>85</v>
      </c>
      <c r="AD236" s="278" t="s">
        <v>86</v>
      </c>
      <c r="AE236" s="278" t="s">
        <v>135</v>
      </c>
      <c r="AF236" s="278" t="s">
        <v>112</v>
      </c>
      <c r="AH236" s="278" t="s">
        <v>82</v>
      </c>
      <c r="AI236" s="278" t="s">
        <v>81</v>
      </c>
      <c r="AJ236" s="278" t="s">
        <v>81</v>
      </c>
      <c r="AK236" s="277" t="s">
        <v>81</v>
      </c>
    </row>
    <row r="237" spans="1:37" x14ac:dyDescent="0.3">
      <c r="A237" s="219">
        <v>728788</v>
      </c>
      <c r="B237" s="278" t="s">
        <v>985</v>
      </c>
      <c r="C237" s="278" t="s">
        <v>88</v>
      </c>
      <c r="D237" s="278" t="s">
        <v>79</v>
      </c>
      <c r="E237" s="278" t="s">
        <v>98</v>
      </c>
      <c r="F237" s="278" t="s">
        <v>766</v>
      </c>
      <c r="G237" s="278" t="s">
        <v>981</v>
      </c>
      <c r="H237" s="280" t="s">
        <v>1873</v>
      </c>
      <c r="I237" s="280" t="s">
        <v>2830</v>
      </c>
      <c r="J237" s="280" t="s">
        <v>1372</v>
      </c>
      <c r="K237" s="278" t="s">
        <v>72</v>
      </c>
      <c r="L237" s="294">
        <v>17.6478</v>
      </c>
      <c r="M237" s="280" t="s">
        <v>1374</v>
      </c>
      <c r="N237" s="280" t="s">
        <v>2831</v>
      </c>
      <c r="O237" s="280" t="s">
        <v>2832</v>
      </c>
      <c r="P237" s="280" t="s">
        <v>2833</v>
      </c>
      <c r="Q237" s="278" t="s">
        <v>72</v>
      </c>
      <c r="R237" s="280" t="s">
        <v>1375</v>
      </c>
      <c r="S237" s="280" t="s">
        <v>1372</v>
      </c>
      <c r="T237" s="278" t="s">
        <v>92</v>
      </c>
      <c r="U237" s="278" t="s">
        <v>81</v>
      </c>
      <c r="V237" s="278" t="s">
        <v>81</v>
      </c>
      <c r="W237" s="278" t="s">
        <v>81</v>
      </c>
      <c r="X237" s="277" t="s">
        <v>81</v>
      </c>
      <c r="Y237" s="280" t="s">
        <v>1377</v>
      </c>
      <c r="Z237" s="278" t="s">
        <v>73</v>
      </c>
      <c r="AA237" s="278" t="s">
        <v>74</v>
      </c>
      <c r="AB237" s="278" t="s">
        <v>84</v>
      </c>
      <c r="AC237" s="278" t="s">
        <v>85</v>
      </c>
      <c r="AD237" s="278" t="s">
        <v>86</v>
      </c>
      <c r="AE237" s="278" t="s">
        <v>195</v>
      </c>
      <c r="AF237" s="278" t="s">
        <v>112</v>
      </c>
      <c r="AH237" s="278" t="s">
        <v>81</v>
      </c>
      <c r="AI237" s="278" t="s">
        <v>81</v>
      </c>
      <c r="AJ237" s="278" t="s">
        <v>82</v>
      </c>
      <c r="AK237" s="277" t="s">
        <v>81</v>
      </c>
    </row>
    <row r="238" spans="1:37" x14ac:dyDescent="0.3">
      <c r="A238" s="219">
        <v>728789</v>
      </c>
      <c r="B238" s="278" t="s">
        <v>2834</v>
      </c>
      <c r="C238" s="278" t="s">
        <v>88</v>
      </c>
      <c r="D238" s="278" t="s">
        <v>79</v>
      </c>
      <c r="E238" s="278" t="s">
        <v>111</v>
      </c>
      <c r="F238" s="278" t="s">
        <v>766</v>
      </c>
      <c r="G238" s="278" t="s">
        <v>2835</v>
      </c>
      <c r="H238" s="280" t="s">
        <v>2836</v>
      </c>
      <c r="I238" s="280" t="s">
        <v>2807</v>
      </c>
      <c r="J238" s="280" t="s">
        <v>1372</v>
      </c>
      <c r="K238" s="278" t="s">
        <v>72</v>
      </c>
      <c r="L238" s="294">
        <v>18.358000000000001</v>
      </c>
      <c r="M238" s="280" t="s">
        <v>1374</v>
      </c>
      <c r="N238" s="280" t="s">
        <v>2837</v>
      </c>
      <c r="O238" s="280" t="s">
        <v>2838</v>
      </c>
      <c r="P238" s="280" t="s">
        <v>2810</v>
      </c>
      <c r="Q238" s="278" t="s">
        <v>72</v>
      </c>
      <c r="R238" s="280" t="s">
        <v>1375</v>
      </c>
      <c r="S238" s="280" t="s">
        <v>1372</v>
      </c>
      <c r="T238" s="278" t="s">
        <v>92</v>
      </c>
      <c r="U238" s="278" t="s">
        <v>81</v>
      </c>
      <c r="V238" s="278" t="s">
        <v>81</v>
      </c>
      <c r="W238" s="278" t="s">
        <v>81</v>
      </c>
      <c r="X238" s="277" t="s">
        <v>81</v>
      </c>
      <c r="Y238" s="280" t="s">
        <v>1372</v>
      </c>
      <c r="Z238" s="278" t="s">
        <v>73</v>
      </c>
      <c r="AA238" s="278" t="s">
        <v>74</v>
      </c>
      <c r="AB238" s="278" t="s">
        <v>84</v>
      </c>
      <c r="AC238" s="278" t="s">
        <v>85</v>
      </c>
      <c r="AD238" s="278" t="s">
        <v>86</v>
      </c>
      <c r="AE238" s="278" t="s">
        <v>78</v>
      </c>
      <c r="AF238" s="278" t="s">
        <v>112</v>
      </c>
      <c r="AH238" s="278" t="s">
        <v>81</v>
      </c>
      <c r="AI238" s="278" t="s">
        <v>81</v>
      </c>
      <c r="AJ238" s="278" t="s">
        <v>81</v>
      </c>
      <c r="AK238" s="277" t="s">
        <v>81</v>
      </c>
    </row>
    <row r="239" spans="1:37" x14ac:dyDescent="0.3">
      <c r="A239" s="219">
        <v>486482</v>
      </c>
      <c r="B239" s="278" t="s">
        <v>987</v>
      </c>
      <c r="C239" s="278" t="s">
        <v>88</v>
      </c>
      <c r="D239" s="278" t="s">
        <v>79</v>
      </c>
      <c r="E239" s="278" t="s">
        <v>98</v>
      </c>
      <c r="F239" s="278" t="s">
        <v>766</v>
      </c>
      <c r="G239" s="278" t="s">
        <v>986</v>
      </c>
      <c r="H239" s="280" t="s">
        <v>1444</v>
      </c>
      <c r="I239" s="280" t="s">
        <v>1513</v>
      </c>
      <c r="J239" s="280" t="s">
        <v>1372</v>
      </c>
      <c r="K239" s="278" t="s">
        <v>72</v>
      </c>
      <c r="L239" s="294">
        <v>6.4019000000000004</v>
      </c>
      <c r="M239" s="280" t="s">
        <v>1374</v>
      </c>
      <c r="N239" s="280" t="s">
        <v>2839</v>
      </c>
      <c r="O239" s="280" t="s">
        <v>2840</v>
      </c>
      <c r="P239" s="280" t="s">
        <v>2841</v>
      </c>
      <c r="Q239" s="278" t="s">
        <v>72</v>
      </c>
      <c r="R239" s="280" t="s">
        <v>1377</v>
      </c>
      <c r="S239" s="280" t="s">
        <v>1372</v>
      </c>
      <c r="T239" s="278" t="s">
        <v>92</v>
      </c>
      <c r="U239" s="278" t="s">
        <v>82</v>
      </c>
      <c r="V239" s="278" t="s">
        <v>82</v>
      </c>
      <c r="W239" s="278" t="s">
        <v>81</v>
      </c>
      <c r="X239" s="277" t="s">
        <v>81</v>
      </c>
      <c r="Y239" s="280" t="s">
        <v>1372</v>
      </c>
      <c r="Z239" s="278" t="s">
        <v>73</v>
      </c>
      <c r="AA239" s="278" t="s">
        <v>74</v>
      </c>
      <c r="AB239" s="278" t="s">
        <v>84</v>
      </c>
      <c r="AC239" s="278" t="s">
        <v>85</v>
      </c>
      <c r="AD239" s="278" t="s">
        <v>86</v>
      </c>
      <c r="AE239" s="278" t="s">
        <v>78</v>
      </c>
      <c r="AF239" s="278" t="s">
        <v>87</v>
      </c>
      <c r="AH239" s="278" t="s">
        <v>81</v>
      </c>
      <c r="AI239" s="278" t="s">
        <v>81</v>
      </c>
      <c r="AJ239" s="278" t="s">
        <v>81</v>
      </c>
      <c r="AK239" s="277" t="s">
        <v>81</v>
      </c>
    </row>
    <row r="240" spans="1:37" x14ac:dyDescent="0.3">
      <c r="A240" s="219">
        <v>486483</v>
      </c>
      <c r="B240" s="278" t="s">
        <v>989</v>
      </c>
      <c r="C240" s="278" t="s">
        <v>88</v>
      </c>
      <c r="D240" s="278" t="s">
        <v>79</v>
      </c>
      <c r="E240" s="278" t="s">
        <v>98</v>
      </c>
      <c r="F240" s="278" t="s">
        <v>766</v>
      </c>
      <c r="G240" s="278" t="s">
        <v>988</v>
      </c>
      <c r="H240" s="280" t="s">
        <v>1877</v>
      </c>
      <c r="I240" s="280" t="s">
        <v>1480</v>
      </c>
      <c r="J240" s="280" t="s">
        <v>1372</v>
      </c>
      <c r="K240" s="278" t="s">
        <v>72</v>
      </c>
      <c r="L240" s="294">
        <v>6.7335000000000003</v>
      </c>
      <c r="M240" s="280" t="s">
        <v>1374</v>
      </c>
      <c r="N240" s="280" t="s">
        <v>2842</v>
      </c>
      <c r="O240" s="280" t="s">
        <v>1597</v>
      </c>
      <c r="P240" s="280" t="s">
        <v>2843</v>
      </c>
      <c r="Q240" s="278" t="s">
        <v>72</v>
      </c>
      <c r="R240" s="280" t="s">
        <v>1372</v>
      </c>
      <c r="S240" s="280" t="s">
        <v>1372</v>
      </c>
      <c r="T240" s="278" t="s">
        <v>92</v>
      </c>
      <c r="U240" s="278" t="s">
        <v>82</v>
      </c>
      <c r="V240" s="278" t="s">
        <v>81</v>
      </c>
      <c r="W240" s="278" t="s">
        <v>82</v>
      </c>
      <c r="X240" s="277" t="s">
        <v>82</v>
      </c>
      <c r="Y240" s="280" t="s">
        <v>1377</v>
      </c>
      <c r="Z240" s="278" t="s">
        <v>73</v>
      </c>
      <c r="AA240" s="278" t="s">
        <v>74</v>
      </c>
      <c r="AB240" s="278" t="s">
        <v>84</v>
      </c>
      <c r="AC240" s="278" t="s">
        <v>85</v>
      </c>
      <c r="AD240" s="278" t="s">
        <v>86</v>
      </c>
      <c r="AE240" s="278" t="s">
        <v>78</v>
      </c>
      <c r="AF240" s="278" t="s">
        <v>87</v>
      </c>
      <c r="AG240" s="278" t="s">
        <v>765</v>
      </c>
      <c r="AH240" s="278" t="s">
        <v>81</v>
      </c>
      <c r="AI240" s="278" t="s">
        <v>81</v>
      </c>
      <c r="AJ240" s="278" t="s">
        <v>81</v>
      </c>
      <c r="AK240" s="277" t="s">
        <v>81</v>
      </c>
    </row>
    <row r="241" spans="1:37" x14ac:dyDescent="0.3">
      <c r="A241" s="219">
        <v>486480</v>
      </c>
      <c r="B241" s="278" t="s">
        <v>991</v>
      </c>
      <c r="C241" s="278" t="s">
        <v>88</v>
      </c>
      <c r="D241" s="278" t="s">
        <v>79</v>
      </c>
      <c r="E241" s="278" t="s">
        <v>98</v>
      </c>
      <c r="F241" s="278" t="s">
        <v>766</v>
      </c>
      <c r="G241" s="278" t="s">
        <v>990</v>
      </c>
      <c r="H241" s="280" t="s">
        <v>1444</v>
      </c>
      <c r="I241" s="280" t="s">
        <v>1875</v>
      </c>
      <c r="J241" s="280" t="s">
        <v>1372</v>
      </c>
      <c r="K241" s="278" t="s">
        <v>72</v>
      </c>
      <c r="L241" s="294">
        <v>5.5938999999999997</v>
      </c>
      <c r="M241" s="280" t="s">
        <v>1374</v>
      </c>
      <c r="N241" s="280" t="s">
        <v>2844</v>
      </c>
      <c r="O241" s="280" t="s">
        <v>2845</v>
      </c>
      <c r="P241" s="280" t="s">
        <v>1876</v>
      </c>
      <c r="Q241" s="278" t="s">
        <v>72</v>
      </c>
      <c r="R241" s="280" t="s">
        <v>1372</v>
      </c>
      <c r="S241" s="280" t="s">
        <v>1372</v>
      </c>
      <c r="T241" s="278" t="s">
        <v>92</v>
      </c>
      <c r="U241" s="278" t="s">
        <v>82</v>
      </c>
      <c r="V241" s="278" t="s">
        <v>81</v>
      </c>
      <c r="W241" s="278" t="s">
        <v>82</v>
      </c>
      <c r="X241" s="277" t="s">
        <v>82</v>
      </c>
      <c r="Y241" s="280" t="s">
        <v>1377</v>
      </c>
      <c r="Z241" s="278" t="s">
        <v>73</v>
      </c>
      <c r="AA241" s="278" t="s">
        <v>74</v>
      </c>
      <c r="AB241" s="278" t="s">
        <v>84</v>
      </c>
      <c r="AC241" s="278" t="s">
        <v>85</v>
      </c>
      <c r="AD241" s="278" t="s">
        <v>86</v>
      </c>
      <c r="AE241" s="278" t="s">
        <v>195</v>
      </c>
      <c r="AF241" s="278" t="s">
        <v>112</v>
      </c>
      <c r="AG241" s="278" t="s">
        <v>765</v>
      </c>
      <c r="AH241" s="278" t="s">
        <v>82</v>
      </c>
      <c r="AI241" s="278" t="s">
        <v>81</v>
      </c>
      <c r="AJ241" s="278" t="s">
        <v>82</v>
      </c>
      <c r="AK241" s="277" t="s">
        <v>82</v>
      </c>
    </row>
    <row r="242" spans="1:37" x14ac:dyDescent="0.3">
      <c r="A242" s="219">
        <v>485058</v>
      </c>
      <c r="B242" s="278" t="s">
        <v>499</v>
      </c>
      <c r="C242" s="278" t="s">
        <v>88</v>
      </c>
      <c r="D242" s="278" t="s">
        <v>79</v>
      </c>
      <c r="E242" s="278" t="s">
        <v>96</v>
      </c>
      <c r="F242" s="278" t="s">
        <v>766</v>
      </c>
      <c r="G242" s="278" t="s">
        <v>992</v>
      </c>
      <c r="H242" s="280" t="s">
        <v>1424</v>
      </c>
      <c r="I242" s="280" t="s">
        <v>2074</v>
      </c>
      <c r="J242" s="280" t="s">
        <v>1372</v>
      </c>
      <c r="K242" s="278" t="s">
        <v>72</v>
      </c>
      <c r="L242" s="294">
        <v>15.824999999999999</v>
      </c>
      <c r="M242" s="280" t="s">
        <v>1374</v>
      </c>
      <c r="N242" s="280" t="s">
        <v>2846</v>
      </c>
      <c r="O242" s="280" t="s">
        <v>1509</v>
      </c>
      <c r="P242" s="280" t="s">
        <v>2847</v>
      </c>
      <c r="Q242" s="278" t="s">
        <v>72</v>
      </c>
      <c r="R242" s="280" t="s">
        <v>1377</v>
      </c>
      <c r="S242" s="280" t="s">
        <v>1377</v>
      </c>
      <c r="T242" s="278" t="s">
        <v>92</v>
      </c>
      <c r="U242" s="278" t="s">
        <v>81</v>
      </c>
      <c r="V242" s="278" t="s">
        <v>81</v>
      </c>
      <c r="W242" s="278" t="s">
        <v>81</v>
      </c>
      <c r="X242" s="277" t="s">
        <v>81</v>
      </c>
      <c r="Y242" s="280" t="s">
        <v>1377</v>
      </c>
      <c r="Z242" s="278" t="s">
        <v>73</v>
      </c>
      <c r="AA242" s="278" t="s">
        <v>74</v>
      </c>
      <c r="AB242" s="278" t="s">
        <v>84</v>
      </c>
      <c r="AC242" s="278" t="s">
        <v>85</v>
      </c>
      <c r="AD242" s="278" t="s">
        <v>86</v>
      </c>
      <c r="AE242" s="278" t="s">
        <v>78</v>
      </c>
      <c r="AF242" s="278" t="s">
        <v>112</v>
      </c>
      <c r="AH242" s="278" t="s">
        <v>81</v>
      </c>
      <c r="AI242" s="278" t="s">
        <v>81</v>
      </c>
      <c r="AJ242" s="278" t="s">
        <v>81</v>
      </c>
      <c r="AK242" s="277" t="s">
        <v>81</v>
      </c>
    </row>
    <row r="243" spans="1:37" x14ac:dyDescent="0.3">
      <c r="A243" s="219">
        <v>377465</v>
      </c>
      <c r="B243" s="278" t="s">
        <v>500</v>
      </c>
      <c r="C243" s="278" t="s">
        <v>88</v>
      </c>
      <c r="D243" s="278" t="s">
        <v>79</v>
      </c>
      <c r="E243" s="278" t="s">
        <v>96</v>
      </c>
      <c r="F243" s="278" t="s">
        <v>766</v>
      </c>
      <c r="G243" s="278" t="s">
        <v>993</v>
      </c>
      <c r="H243" s="280" t="s">
        <v>1424</v>
      </c>
      <c r="I243" s="280" t="s">
        <v>2074</v>
      </c>
      <c r="J243" s="280" t="s">
        <v>1372</v>
      </c>
      <c r="K243" s="278" t="s">
        <v>72</v>
      </c>
      <c r="L243" s="294">
        <v>17.344200000000001</v>
      </c>
      <c r="M243" s="280" t="s">
        <v>1374</v>
      </c>
      <c r="N243" s="280" t="s">
        <v>2075</v>
      </c>
      <c r="O243" s="280" t="s">
        <v>1393</v>
      </c>
      <c r="P243" s="280" t="s">
        <v>2076</v>
      </c>
      <c r="Q243" s="278" t="s">
        <v>72</v>
      </c>
      <c r="R243" s="280" t="s">
        <v>1377</v>
      </c>
      <c r="S243" s="280" t="s">
        <v>1377</v>
      </c>
      <c r="T243" s="278" t="s">
        <v>92</v>
      </c>
      <c r="U243" s="278" t="s">
        <v>82</v>
      </c>
      <c r="V243" s="278" t="s">
        <v>81</v>
      </c>
      <c r="W243" s="278" t="s">
        <v>81</v>
      </c>
      <c r="X243" s="277" t="s">
        <v>81</v>
      </c>
      <c r="Y243" s="280" t="s">
        <v>1372</v>
      </c>
      <c r="Z243" s="278" t="s">
        <v>73</v>
      </c>
      <c r="AA243" s="278" t="s">
        <v>74</v>
      </c>
      <c r="AB243" s="278" t="s">
        <v>84</v>
      </c>
      <c r="AC243" s="278" t="s">
        <v>137</v>
      </c>
      <c r="AD243" s="278" t="s">
        <v>86</v>
      </c>
      <c r="AE243" s="278" t="s">
        <v>78</v>
      </c>
      <c r="AF243" s="278" t="s">
        <v>112</v>
      </c>
      <c r="AG243" s="278" t="s">
        <v>765</v>
      </c>
      <c r="AH243" s="278" t="s">
        <v>81</v>
      </c>
      <c r="AI243" s="278" t="s">
        <v>81</v>
      </c>
      <c r="AJ243" s="278" t="s">
        <v>81</v>
      </c>
      <c r="AK243" s="277" t="s">
        <v>81</v>
      </c>
    </row>
    <row r="244" spans="1:37" x14ac:dyDescent="0.3">
      <c r="A244" s="219">
        <v>377466</v>
      </c>
      <c r="B244" s="278" t="s">
        <v>995</v>
      </c>
      <c r="C244" s="278" t="s">
        <v>88</v>
      </c>
      <c r="D244" s="278" t="s">
        <v>79</v>
      </c>
      <c r="E244" s="278" t="s">
        <v>96</v>
      </c>
      <c r="F244" s="278" t="s">
        <v>766</v>
      </c>
      <c r="G244" s="278" t="s">
        <v>994</v>
      </c>
      <c r="H244" s="280" t="s">
        <v>1424</v>
      </c>
      <c r="I244" s="280" t="s">
        <v>2074</v>
      </c>
      <c r="J244" s="280" t="s">
        <v>1372</v>
      </c>
      <c r="K244" s="278" t="s">
        <v>72</v>
      </c>
      <c r="L244" s="294">
        <v>17.344200000000001</v>
      </c>
      <c r="M244" s="280" t="s">
        <v>1374</v>
      </c>
      <c r="N244" s="280" t="s">
        <v>2075</v>
      </c>
      <c r="O244" s="280" t="s">
        <v>1393</v>
      </c>
      <c r="P244" s="280" t="s">
        <v>2076</v>
      </c>
      <c r="Q244" s="278" t="s">
        <v>72</v>
      </c>
      <c r="R244" s="280" t="s">
        <v>1375</v>
      </c>
      <c r="S244" s="280" t="s">
        <v>1372</v>
      </c>
      <c r="T244" s="278" t="s">
        <v>92</v>
      </c>
      <c r="U244" s="278" t="s">
        <v>81</v>
      </c>
      <c r="V244" s="278" t="s">
        <v>81</v>
      </c>
      <c r="W244" s="278" t="s">
        <v>81</v>
      </c>
      <c r="X244" s="277" t="s">
        <v>81</v>
      </c>
      <c r="Y244" s="280" t="s">
        <v>1372</v>
      </c>
      <c r="Z244" s="278" t="s">
        <v>73</v>
      </c>
      <c r="AA244" s="278" t="s">
        <v>74</v>
      </c>
      <c r="AB244" s="278" t="s">
        <v>84</v>
      </c>
      <c r="AC244" s="278" t="s">
        <v>85</v>
      </c>
      <c r="AD244" s="278" t="s">
        <v>86</v>
      </c>
      <c r="AE244" s="278" t="s">
        <v>195</v>
      </c>
      <c r="AF244" s="278" t="s">
        <v>112</v>
      </c>
      <c r="AG244" s="278" t="s">
        <v>765</v>
      </c>
      <c r="AH244" s="278" t="s">
        <v>82</v>
      </c>
      <c r="AI244" s="278" t="s">
        <v>81</v>
      </c>
      <c r="AJ244" s="278" t="s">
        <v>81</v>
      </c>
      <c r="AK244" s="277" t="s">
        <v>81</v>
      </c>
    </row>
    <row r="245" spans="1:37" x14ac:dyDescent="0.3">
      <c r="A245" s="219">
        <v>490168</v>
      </c>
      <c r="B245" s="278" t="s">
        <v>1878</v>
      </c>
      <c r="C245" s="278" t="s">
        <v>88</v>
      </c>
      <c r="D245" s="278" t="s">
        <v>79</v>
      </c>
      <c r="E245" s="278" t="s">
        <v>111</v>
      </c>
      <c r="F245" s="278" t="s">
        <v>766</v>
      </c>
      <c r="G245" s="278" t="s">
        <v>996</v>
      </c>
      <c r="H245" s="280" t="s">
        <v>1444</v>
      </c>
      <c r="I245" s="280" t="s">
        <v>2099</v>
      </c>
      <c r="J245" s="280" t="s">
        <v>1372</v>
      </c>
      <c r="K245" s="278" t="s">
        <v>72</v>
      </c>
      <c r="L245" s="294">
        <v>6.6581999999999999</v>
      </c>
      <c r="M245" s="280" t="s">
        <v>1374</v>
      </c>
      <c r="N245" s="280" t="s">
        <v>2848</v>
      </c>
      <c r="O245" s="280" t="s">
        <v>2849</v>
      </c>
      <c r="P245" s="280" t="s">
        <v>2850</v>
      </c>
      <c r="Q245" s="278" t="s">
        <v>72</v>
      </c>
      <c r="R245" s="280" t="s">
        <v>1372</v>
      </c>
      <c r="S245" s="280" t="s">
        <v>1372</v>
      </c>
      <c r="T245" s="278" t="s">
        <v>92</v>
      </c>
      <c r="U245" s="278" t="s">
        <v>81</v>
      </c>
      <c r="V245" s="278" t="s">
        <v>81</v>
      </c>
      <c r="W245" s="278" t="s">
        <v>81</v>
      </c>
      <c r="X245" s="277" t="s">
        <v>81</v>
      </c>
      <c r="Y245" s="280" t="s">
        <v>1514</v>
      </c>
      <c r="Z245" s="278" t="s">
        <v>73</v>
      </c>
      <c r="AA245" s="278" t="s">
        <v>74</v>
      </c>
      <c r="AB245" s="278" t="s">
        <v>84</v>
      </c>
      <c r="AC245" s="278" t="s">
        <v>85</v>
      </c>
      <c r="AD245" s="278" t="s">
        <v>86</v>
      </c>
      <c r="AE245" s="278" t="s">
        <v>195</v>
      </c>
      <c r="AF245" s="278" t="s">
        <v>112</v>
      </c>
      <c r="AG245" s="278" t="s">
        <v>765</v>
      </c>
      <c r="AH245" s="278" t="s">
        <v>82</v>
      </c>
      <c r="AI245" s="278" t="s">
        <v>81</v>
      </c>
      <c r="AJ245" s="278" t="s">
        <v>82</v>
      </c>
      <c r="AK245" s="277" t="s">
        <v>82</v>
      </c>
    </row>
    <row r="246" spans="1:37" x14ac:dyDescent="0.3">
      <c r="A246" s="219">
        <v>816000</v>
      </c>
      <c r="B246" s="278" t="s">
        <v>1884</v>
      </c>
      <c r="C246" s="278" t="s">
        <v>88</v>
      </c>
      <c r="D246" s="278" t="s">
        <v>79</v>
      </c>
      <c r="E246" s="278" t="s">
        <v>111</v>
      </c>
      <c r="F246" s="278" t="s">
        <v>1346</v>
      </c>
      <c r="G246" s="278" t="s">
        <v>1885</v>
      </c>
      <c r="H246" s="280" t="s">
        <v>1886</v>
      </c>
      <c r="I246" s="280" t="s">
        <v>2851</v>
      </c>
      <c r="J246" s="280" t="s">
        <v>1372</v>
      </c>
      <c r="K246" s="278" t="s">
        <v>72</v>
      </c>
      <c r="L246" s="294">
        <v>13.4671</v>
      </c>
      <c r="M246" s="280" t="s">
        <v>1557</v>
      </c>
      <c r="N246" s="280" t="s">
        <v>2852</v>
      </c>
      <c r="O246" s="280" t="s">
        <v>2853</v>
      </c>
      <c r="P246" s="280" t="s">
        <v>2854</v>
      </c>
      <c r="Q246" s="278" t="s">
        <v>72</v>
      </c>
      <c r="R246" s="280" t="s">
        <v>1375</v>
      </c>
      <c r="S246" s="280" t="s">
        <v>1372</v>
      </c>
      <c r="T246" s="278" t="s">
        <v>1347</v>
      </c>
      <c r="U246" s="278" t="s">
        <v>81</v>
      </c>
      <c r="V246" s="278" t="s">
        <v>81</v>
      </c>
      <c r="W246" s="278" t="s">
        <v>81</v>
      </c>
      <c r="X246" s="277" t="s">
        <v>81</v>
      </c>
      <c r="Y246" s="280" t="s">
        <v>1377</v>
      </c>
      <c r="Z246" s="278" t="s">
        <v>73</v>
      </c>
      <c r="AA246" s="278" t="s">
        <v>74</v>
      </c>
      <c r="AB246" s="278" t="s">
        <v>84</v>
      </c>
      <c r="AC246" s="278" t="s">
        <v>137</v>
      </c>
      <c r="AD246" s="278" t="s">
        <v>86</v>
      </c>
      <c r="AE246" s="278" t="s">
        <v>78</v>
      </c>
      <c r="AF246" s="278" t="s">
        <v>112</v>
      </c>
      <c r="AG246" s="278" t="s">
        <v>765</v>
      </c>
      <c r="AH246" s="278" t="s">
        <v>81</v>
      </c>
      <c r="AI246" s="278" t="s">
        <v>81</v>
      </c>
      <c r="AJ246" s="278" t="s">
        <v>81</v>
      </c>
      <c r="AK246" s="277" t="s">
        <v>81</v>
      </c>
    </row>
    <row r="247" spans="1:37" x14ac:dyDescent="0.3">
      <c r="A247" s="219">
        <v>816569</v>
      </c>
      <c r="B247" s="278" t="s">
        <v>1887</v>
      </c>
      <c r="C247" s="278" t="s">
        <v>88</v>
      </c>
      <c r="D247" s="278" t="s">
        <v>79</v>
      </c>
      <c r="E247" s="278" t="s">
        <v>96</v>
      </c>
      <c r="F247" s="278" t="s">
        <v>1346</v>
      </c>
      <c r="G247" s="278" t="s">
        <v>1888</v>
      </c>
      <c r="H247" s="280" t="s">
        <v>1886</v>
      </c>
      <c r="I247" s="280" t="s">
        <v>2851</v>
      </c>
      <c r="J247" s="280" t="s">
        <v>1372</v>
      </c>
      <c r="K247" s="278" t="s">
        <v>72</v>
      </c>
      <c r="L247" s="294">
        <v>13.4671</v>
      </c>
      <c r="M247" s="280" t="s">
        <v>1557</v>
      </c>
      <c r="N247" s="280" t="s">
        <v>2852</v>
      </c>
      <c r="O247" s="280" t="s">
        <v>2853</v>
      </c>
      <c r="P247" s="280" t="s">
        <v>2854</v>
      </c>
      <c r="Q247" s="278" t="s">
        <v>72</v>
      </c>
      <c r="R247" s="280" t="s">
        <v>1375</v>
      </c>
      <c r="S247" s="280" t="s">
        <v>1372</v>
      </c>
      <c r="T247" s="278" t="s">
        <v>1347</v>
      </c>
      <c r="U247" s="278" t="s">
        <v>81</v>
      </c>
      <c r="V247" s="278" t="s">
        <v>81</v>
      </c>
      <c r="W247" s="278" t="s">
        <v>81</v>
      </c>
      <c r="X247" s="277" t="s">
        <v>81</v>
      </c>
      <c r="Y247" s="280" t="s">
        <v>1372</v>
      </c>
      <c r="Z247" s="278" t="s">
        <v>73</v>
      </c>
      <c r="AA247" s="278" t="s">
        <v>74</v>
      </c>
      <c r="AB247" s="278" t="s">
        <v>84</v>
      </c>
      <c r="AC247" s="278" t="s">
        <v>85</v>
      </c>
      <c r="AD247" s="278" t="s">
        <v>86</v>
      </c>
      <c r="AE247" s="278" t="s">
        <v>78</v>
      </c>
      <c r="AF247" s="278" t="s">
        <v>87</v>
      </c>
      <c r="AG247" s="278" t="s">
        <v>765</v>
      </c>
      <c r="AH247" s="278" t="s">
        <v>81</v>
      </c>
      <c r="AI247" s="278" t="s">
        <v>81</v>
      </c>
      <c r="AJ247" s="278" t="s">
        <v>81</v>
      </c>
      <c r="AK247" s="277" t="s">
        <v>81</v>
      </c>
    </row>
    <row r="248" spans="1:37" x14ac:dyDescent="0.3">
      <c r="A248" s="219">
        <v>641329</v>
      </c>
      <c r="B248" s="278" t="s">
        <v>2855</v>
      </c>
      <c r="C248" s="278" t="s">
        <v>88</v>
      </c>
      <c r="D248" s="278" t="s">
        <v>79</v>
      </c>
      <c r="E248" s="278" t="s">
        <v>96</v>
      </c>
      <c r="F248" s="278" t="s">
        <v>126</v>
      </c>
      <c r="G248" s="278" t="s">
        <v>2856</v>
      </c>
      <c r="H248" s="280" t="s">
        <v>1789</v>
      </c>
      <c r="I248" s="280" t="s">
        <v>2857</v>
      </c>
      <c r="J248" s="280" t="s">
        <v>1372</v>
      </c>
      <c r="K248" s="278" t="s">
        <v>72</v>
      </c>
      <c r="L248" s="294">
        <v>29.057700000000001</v>
      </c>
      <c r="M248" s="280" t="s">
        <v>1454</v>
      </c>
      <c r="N248" s="280" t="s">
        <v>2858</v>
      </c>
      <c r="O248" s="280" t="s">
        <v>2859</v>
      </c>
      <c r="P248" s="280" t="s">
        <v>2860</v>
      </c>
      <c r="Q248" s="278" t="s">
        <v>72</v>
      </c>
      <c r="R248" s="280" t="s">
        <v>1375</v>
      </c>
      <c r="S248" s="280" t="s">
        <v>1372</v>
      </c>
      <c r="T248" s="278" t="s">
        <v>92</v>
      </c>
      <c r="U248" s="278" t="s">
        <v>81</v>
      </c>
      <c r="V248" s="278" t="s">
        <v>81</v>
      </c>
      <c r="W248" s="278" t="s">
        <v>81</v>
      </c>
      <c r="X248" s="277" t="s">
        <v>81</v>
      </c>
      <c r="Y248" s="280" t="s">
        <v>1372</v>
      </c>
      <c r="Z248" s="278" t="s">
        <v>73</v>
      </c>
      <c r="AA248" s="278" t="s">
        <v>74</v>
      </c>
      <c r="AB248" s="278" t="s">
        <v>84</v>
      </c>
      <c r="AC248" s="278" t="s">
        <v>137</v>
      </c>
      <c r="AD248" s="278" t="s">
        <v>86</v>
      </c>
      <c r="AE248" s="278" t="s">
        <v>78</v>
      </c>
      <c r="AF248" s="278" t="s">
        <v>87</v>
      </c>
      <c r="AG248" s="278" t="s">
        <v>768</v>
      </c>
      <c r="AH248" s="278" t="s">
        <v>81</v>
      </c>
      <c r="AI248" s="278" t="s">
        <v>81</v>
      </c>
      <c r="AJ248" s="278" t="s">
        <v>81</v>
      </c>
      <c r="AK248" s="277" t="s">
        <v>81</v>
      </c>
    </row>
    <row r="249" spans="1:37" x14ac:dyDescent="0.3">
      <c r="A249" s="219">
        <v>624974</v>
      </c>
      <c r="B249" s="278" t="s">
        <v>2861</v>
      </c>
      <c r="C249" s="278" t="s">
        <v>88</v>
      </c>
      <c r="D249" s="278" t="s">
        <v>79</v>
      </c>
      <c r="E249" s="278" t="s">
        <v>96</v>
      </c>
      <c r="F249" s="278" t="s">
        <v>126</v>
      </c>
      <c r="G249" s="278" t="s">
        <v>999</v>
      </c>
      <c r="H249" s="280" t="s">
        <v>1891</v>
      </c>
      <c r="I249" s="280" t="s">
        <v>2862</v>
      </c>
      <c r="J249" s="280" t="s">
        <v>1372</v>
      </c>
      <c r="K249" s="278" t="s">
        <v>72</v>
      </c>
      <c r="L249" s="294">
        <v>5.6</v>
      </c>
      <c r="M249" s="280" t="s">
        <v>1454</v>
      </c>
      <c r="N249" s="280" t="s">
        <v>2863</v>
      </c>
      <c r="O249" s="280" t="s">
        <v>2864</v>
      </c>
      <c r="P249" s="280" t="s">
        <v>2865</v>
      </c>
      <c r="Q249" s="278" t="s">
        <v>72</v>
      </c>
      <c r="R249" s="280" t="s">
        <v>1372</v>
      </c>
      <c r="S249" s="280" t="s">
        <v>1372</v>
      </c>
      <c r="T249" s="278" t="s">
        <v>92</v>
      </c>
      <c r="U249" s="278" t="s">
        <v>81</v>
      </c>
      <c r="V249" s="278" t="s">
        <v>81</v>
      </c>
      <c r="W249" s="278" t="s">
        <v>82</v>
      </c>
      <c r="X249" s="277" t="s">
        <v>81</v>
      </c>
      <c r="Y249" s="280" t="s">
        <v>1375</v>
      </c>
      <c r="Z249" s="278" t="s">
        <v>73</v>
      </c>
      <c r="AA249" s="278" t="s">
        <v>74</v>
      </c>
      <c r="AB249" s="278" t="s">
        <v>84</v>
      </c>
      <c r="AC249" s="278" t="s">
        <v>137</v>
      </c>
      <c r="AD249" s="278" t="s">
        <v>86</v>
      </c>
      <c r="AE249" s="278" t="s">
        <v>78</v>
      </c>
      <c r="AF249" s="278" t="s">
        <v>87</v>
      </c>
      <c r="AG249" s="278" t="s">
        <v>768</v>
      </c>
      <c r="AH249" s="278" t="s">
        <v>81</v>
      </c>
      <c r="AI249" s="278" t="s">
        <v>81</v>
      </c>
      <c r="AJ249" s="278" t="s">
        <v>81</v>
      </c>
      <c r="AK249" s="277" t="s">
        <v>81</v>
      </c>
    </row>
    <row r="250" spans="1:37" x14ac:dyDescent="0.3">
      <c r="A250" s="219">
        <v>624973</v>
      </c>
      <c r="B250" s="278" t="s">
        <v>2866</v>
      </c>
      <c r="C250" s="278" t="s">
        <v>88</v>
      </c>
      <c r="D250" s="278" t="s">
        <v>79</v>
      </c>
      <c r="E250" s="278" t="s">
        <v>96</v>
      </c>
      <c r="F250" s="278" t="s">
        <v>126</v>
      </c>
      <c r="G250" s="278" t="s">
        <v>1000</v>
      </c>
      <c r="H250" s="280" t="s">
        <v>1891</v>
      </c>
      <c r="I250" s="280" t="s">
        <v>2023</v>
      </c>
      <c r="J250" s="280" t="s">
        <v>1372</v>
      </c>
      <c r="K250" s="278" t="s">
        <v>72</v>
      </c>
      <c r="L250" s="294">
        <v>5.5875000000000004</v>
      </c>
      <c r="M250" s="280" t="s">
        <v>1454</v>
      </c>
      <c r="N250" s="280" t="s">
        <v>2867</v>
      </c>
      <c r="O250" s="280" t="s">
        <v>2868</v>
      </c>
      <c r="P250" s="280" t="s">
        <v>2869</v>
      </c>
      <c r="Q250" s="278" t="s">
        <v>72</v>
      </c>
      <c r="R250" s="280" t="s">
        <v>1372</v>
      </c>
      <c r="S250" s="280" t="s">
        <v>1372</v>
      </c>
      <c r="T250" s="278" t="s">
        <v>92</v>
      </c>
      <c r="U250" s="278" t="s">
        <v>81</v>
      </c>
      <c r="V250" s="278" t="s">
        <v>81</v>
      </c>
      <c r="W250" s="278" t="s">
        <v>81</v>
      </c>
      <c r="X250" s="277" t="s">
        <v>81</v>
      </c>
      <c r="Y250" s="280" t="s">
        <v>1372</v>
      </c>
      <c r="Z250" s="278" t="s">
        <v>73</v>
      </c>
      <c r="AA250" s="278" t="s">
        <v>74</v>
      </c>
      <c r="AB250" s="278" t="s">
        <v>84</v>
      </c>
      <c r="AC250" s="278" t="s">
        <v>137</v>
      </c>
      <c r="AD250" s="278" t="s">
        <v>86</v>
      </c>
      <c r="AE250" s="278" t="s">
        <v>78</v>
      </c>
      <c r="AF250" s="278" t="s">
        <v>87</v>
      </c>
      <c r="AG250" s="278" t="s">
        <v>768</v>
      </c>
      <c r="AH250" s="278" t="s">
        <v>81</v>
      </c>
      <c r="AI250" s="278" t="s">
        <v>81</v>
      </c>
      <c r="AJ250" s="278" t="s">
        <v>81</v>
      </c>
      <c r="AK250" s="277" t="s">
        <v>81</v>
      </c>
    </row>
    <row r="251" spans="1:37" x14ac:dyDescent="0.3">
      <c r="A251" s="219">
        <v>641330</v>
      </c>
      <c r="B251" s="278" t="s">
        <v>2870</v>
      </c>
      <c r="C251" s="278" t="s">
        <v>88</v>
      </c>
      <c r="D251" s="278" t="s">
        <v>79</v>
      </c>
      <c r="E251" s="278" t="s">
        <v>96</v>
      </c>
      <c r="F251" s="278" t="s">
        <v>126</v>
      </c>
      <c r="G251" s="278" t="s">
        <v>1249</v>
      </c>
      <c r="H251" s="280" t="s">
        <v>1789</v>
      </c>
      <c r="I251" s="280" t="s">
        <v>2857</v>
      </c>
      <c r="J251" s="280" t="s">
        <v>1372</v>
      </c>
      <c r="K251" s="278" t="s">
        <v>72</v>
      </c>
      <c r="L251" s="294">
        <v>29.057700000000001</v>
      </c>
      <c r="M251" s="280" t="s">
        <v>1454</v>
      </c>
      <c r="N251" s="280" t="s">
        <v>2858</v>
      </c>
      <c r="O251" s="280" t="s">
        <v>2859</v>
      </c>
      <c r="P251" s="280" t="s">
        <v>2860</v>
      </c>
      <c r="Q251" s="278" t="s">
        <v>72</v>
      </c>
      <c r="R251" s="280" t="s">
        <v>1375</v>
      </c>
      <c r="S251" s="280" t="s">
        <v>1372</v>
      </c>
      <c r="T251" s="278" t="s">
        <v>92</v>
      </c>
      <c r="U251" s="278" t="s">
        <v>81</v>
      </c>
      <c r="V251" s="278" t="s">
        <v>81</v>
      </c>
      <c r="W251" s="278" t="s">
        <v>81</v>
      </c>
      <c r="X251" s="277" t="s">
        <v>81</v>
      </c>
      <c r="Y251" s="280" t="s">
        <v>1372</v>
      </c>
      <c r="Z251" s="278" t="s">
        <v>73</v>
      </c>
      <c r="AA251" s="278" t="s">
        <v>74</v>
      </c>
      <c r="AB251" s="278" t="s">
        <v>84</v>
      </c>
      <c r="AC251" s="278" t="s">
        <v>137</v>
      </c>
      <c r="AD251" s="278" t="s">
        <v>86</v>
      </c>
      <c r="AE251" s="278" t="s">
        <v>78</v>
      </c>
      <c r="AF251" s="278" t="s">
        <v>87</v>
      </c>
      <c r="AG251" s="278" t="s">
        <v>768</v>
      </c>
      <c r="AH251" s="278" t="s">
        <v>81</v>
      </c>
      <c r="AI251" s="278" t="s">
        <v>81</v>
      </c>
      <c r="AJ251" s="278" t="s">
        <v>81</v>
      </c>
      <c r="AK251" s="277" t="s">
        <v>81</v>
      </c>
    </row>
    <row r="252" spans="1:37" x14ac:dyDescent="0.3">
      <c r="A252" s="219">
        <v>627260</v>
      </c>
      <c r="B252" s="278" t="s">
        <v>2871</v>
      </c>
      <c r="C252" s="278" t="s">
        <v>88</v>
      </c>
      <c r="D252" s="278" t="s">
        <v>79</v>
      </c>
      <c r="E252" s="278" t="s">
        <v>96</v>
      </c>
      <c r="F252" s="278" t="s">
        <v>126</v>
      </c>
      <c r="G252" s="278" t="s">
        <v>997</v>
      </c>
      <c r="H252" s="280" t="s">
        <v>1804</v>
      </c>
      <c r="I252" s="280" t="s">
        <v>1806</v>
      </c>
      <c r="J252" s="280" t="s">
        <v>1372</v>
      </c>
      <c r="K252" s="278" t="s">
        <v>72</v>
      </c>
      <c r="L252" s="294">
        <v>9.2125000000000004</v>
      </c>
      <c r="M252" s="280" t="s">
        <v>1454</v>
      </c>
      <c r="N252" s="280" t="s">
        <v>2872</v>
      </c>
      <c r="O252" s="280" t="s">
        <v>2873</v>
      </c>
      <c r="P252" s="280" t="s">
        <v>2874</v>
      </c>
      <c r="Q252" s="278" t="s">
        <v>72</v>
      </c>
      <c r="R252" s="280" t="s">
        <v>1372</v>
      </c>
      <c r="S252" s="280" t="s">
        <v>1372</v>
      </c>
      <c r="T252" s="278" t="s">
        <v>92</v>
      </c>
      <c r="U252" s="278" t="s">
        <v>81</v>
      </c>
      <c r="V252" s="278" t="s">
        <v>81</v>
      </c>
      <c r="W252" s="278" t="s">
        <v>81</v>
      </c>
      <c r="X252" s="277" t="s">
        <v>81</v>
      </c>
      <c r="Y252" s="280" t="s">
        <v>1372</v>
      </c>
      <c r="Z252" s="278" t="s">
        <v>73</v>
      </c>
      <c r="AA252" s="278" t="s">
        <v>74</v>
      </c>
      <c r="AB252" s="278" t="s">
        <v>84</v>
      </c>
      <c r="AC252" s="278" t="s">
        <v>137</v>
      </c>
      <c r="AD252" s="278" t="s">
        <v>86</v>
      </c>
      <c r="AE252" s="278" t="s">
        <v>78</v>
      </c>
      <c r="AF252" s="278" t="s">
        <v>87</v>
      </c>
      <c r="AG252" s="278" t="s">
        <v>768</v>
      </c>
      <c r="AH252" s="278" t="s">
        <v>81</v>
      </c>
      <c r="AI252" s="278" t="s">
        <v>81</v>
      </c>
      <c r="AJ252" s="278" t="s">
        <v>81</v>
      </c>
      <c r="AK252" s="277" t="s">
        <v>81</v>
      </c>
    </row>
    <row r="253" spans="1:37" x14ac:dyDescent="0.3">
      <c r="A253" s="219">
        <v>627259</v>
      </c>
      <c r="B253" s="278" t="s">
        <v>2875</v>
      </c>
      <c r="C253" s="278" t="s">
        <v>88</v>
      </c>
      <c r="D253" s="278" t="s">
        <v>79</v>
      </c>
      <c r="E253" s="278" t="s">
        <v>96</v>
      </c>
      <c r="F253" s="278" t="s">
        <v>126</v>
      </c>
      <c r="G253" s="278" t="s">
        <v>998</v>
      </c>
      <c r="H253" s="280" t="s">
        <v>1804</v>
      </c>
      <c r="I253" s="280" t="s">
        <v>2876</v>
      </c>
      <c r="J253" s="280" t="s">
        <v>1372</v>
      </c>
      <c r="K253" s="278" t="s">
        <v>72</v>
      </c>
      <c r="L253" s="294">
        <v>9.2249999999999996</v>
      </c>
      <c r="M253" s="280" t="s">
        <v>1454</v>
      </c>
      <c r="N253" s="280" t="s">
        <v>2877</v>
      </c>
      <c r="O253" s="280" t="s">
        <v>1636</v>
      </c>
      <c r="P253" s="280" t="s">
        <v>2878</v>
      </c>
      <c r="Q253" s="278" t="s">
        <v>72</v>
      </c>
      <c r="R253" s="280" t="s">
        <v>1372</v>
      </c>
      <c r="S253" s="280" t="s">
        <v>1372</v>
      </c>
      <c r="T253" s="278" t="s">
        <v>92</v>
      </c>
      <c r="U253" s="278" t="s">
        <v>81</v>
      </c>
      <c r="V253" s="278" t="s">
        <v>81</v>
      </c>
      <c r="W253" s="278" t="s">
        <v>81</v>
      </c>
      <c r="X253" s="277" t="s">
        <v>81</v>
      </c>
      <c r="Y253" s="280" t="s">
        <v>1372</v>
      </c>
      <c r="Z253" s="278" t="s">
        <v>73</v>
      </c>
      <c r="AA253" s="278" t="s">
        <v>74</v>
      </c>
      <c r="AB253" s="278" t="s">
        <v>84</v>
      </c>
      <c r="AC253" s="278" t="s">
        <v>137</v>
      </c>
      <c r="AD253" s="278" t="s">
        <v>86</v>
      </c>
      <c r="AE253" s="278" t="s">
        <v>78</v>
      </c>
      <c r="AF253" s="278" t="s">
        <v>87</v>
      </c>
      <c r="AG253" s="278" t="s">
        <v>768</v>
      </c>
      <c r="AH253" s="278" t="s">
        <v>81</v>
      </c>
      <c r="AI253" s="278" t="s">
        <v>81</v>
      </c>
      <c r="AJ253" s="278" t="s">
        <v>81</v>
      </c>
      <c r="AK253" s="277" t="s">
        <v>81</v>
      </c>
    </row>
    <row r="254" spans="1:37" x14ac:dyDescent="0.3">
      <c r="A254" s="219">
        <v>624513</v>
      </c>
      <c r="B254" s="278" t="s">
        <v>2879</v>
      </c>
      <c r="C254" s="278" t="s">
        <v>88</v>
      </c>
      <c r="D254" s="278" t="s">
        <v>79</v>
      </c>
      <c r="E254" s="278" t="s">
        <v>96</v>
      </c>
      <c r="F254" s="278" t="s">
        <v>126</v>
      </c>
      <c r="G254" s="278" t="s">
        <v>1297</v>
      </c>
      <c r="H254" s="280" t="s">
        <v>1890</v>
      </c>
      <c r="I254" s="280" t="s">
        <v>1447</v>
      </c>
      <c r="J254" s="280" t="s">
        <v>1372</v>
      </c>
      <c r="K254" s="278" t="s">
        <v>72</v>
      </c>
      <c r="L254" s="294">
        <v>6.7678000000000003</v>
      </c>
      <c r="M254" s="280" t="s">
        <v>1454</v>
      </c>
      <c r="N254" s="280" t="s">
        <v>2880</v>
      </c>
      <c r="O254" s="280" t="s">
        <v>2636</v>
      </c>
      <c r="P254" s="280" t="s">
        <v>2881</v>
      </c>
      <c r="Q254" s="278" t="s">
        <v>72</v>
      </c>
      <c r="R254" s="280" t="s">
        <v>1375</v>
      </c>
      <c r="S254" s="280" t="s">
        <v>1372</v>
      </c>
      <c r="T254" s="278" t="s">
        <v>92</v>
      </c>
      <c r="U254" s="278" t="s">
        <v>81</v>
      </c>
      <c r="V254" s="278" t="s">
        <v>81</v>
      </c>
      <c r="W254" s="278" t="s">
        <v>81</v>
      </c>
      <c r="X254" s="277" t="s">
        <v>81</v>
      </c>
      <c r="Y254" s="280" t="s">
        <v>1372</v>
      </c>
      <c r="Z254" s="278" t="s">
        <v>73</v>
      </c>
      <c r="AA254" s="278" t="s">
        <v>74</v>
      </c>
      <c r="AB254" s="278" t="s">
        <v>84</v>
      </c>
      <c r="AC254" s="278" t="s">
        <v>137</v>
      </c>
      <c r="AD254" s="278" t="s">
        <v>86</v>
      </c>
      <c r="AE254" s="278" t="s">
        <v>78</v>
      </c>
      <c r="AF254" s="278" t="s">
        <v>87</v>
      </c>
      <c r="AG254" s="278" t="s">
        <v>804</v>
      </c>
      <c r="AH254" s="278" t="s">
        <v>81</v>
      </c>
      <c r="AI254" s="278" t="s">
        <v>81</v>
      </c>
      <c r="AJ254" s="278" t="s">
        <v>81</v>
      </c>
      <c r="AK254" s="277" t="s">
        <v>81</v>
      </c>
    </row>
    <row r="255" spans="1:37" x14ac:dyDescent="0.3">
      <c r="A255" s="219">
        <v>624512</v>
      </c>
      <c r="B255" s="278" t="s">
        <v>2882</v>
      </c>
      <c r="C255" s="278" t="s">
        <v>88</v>
      </c>
      <c r="D255" s="278" t="s">
        <v>79</v>
      </c>
      <c r="E255" s="278" t="s">
        <v>96</v>
      </c>
      <c r="F255" s="278" t="s">
        <v>126</v>
      </c>
      <c r="G255" s="278" t="s">
        <v>1298</v>
      </c>
      <c r="H255" s="280" t="s">
        <v>1890</v>
      </c>
      <c r="I255" s="280" t="s">
        <v>1447</v>
      </c>
      <c r="J255" s="280" t="s">
        <v>1372</v>
      </c>
      <c r="K255" s="278" t="s">
        <v>72</v>
      </c>
      <c r="L255" s="294">
        <v>6.7678000000000003</v>
      </c>
      <c r="M255" s="280" t="s">
        <v>1454</v>
      </c>
      <c r="N255" s="280" t="s">
        <v>2880</v>
      </c>
      <c r="O255" s="280" t="s">
        <v>2636</v>
      </c>
      <c r="P255" s="280" t="s">
        <v>2881</v>
      </c>
      <c r="Q255" s="278" t="s">
        <v>72</v>
      </c>
      <c r="R255" s="280" t="s">
        <v>1375</v>
      </c>
      <c r="S255" s="280" t="s">
        <v>1372</v>
      </c>
      <c r="T255" s="278" t="s">
        <v>92</v>
      </c>
      <c r="U255" s="278" t="s">
        <v>81</v>
      </c>
      <c r="V255" s="278" t="s">
        <v>81</v>
      </c>
      <c r="W255" s="278" t="s">
        <v>81</v>
      </c>
      <c r="X255" s="277" t="s">
        <v>81</v>
      </c>
      <c r="Y255" s="280" t="s">
        <v>1372</v>
      </c>
      <c r="Z255" s="278" t="s">
        <v>73</v>
      </c>
      <c r="AA255" s="278" t="s">
        <v>74</v>
      </c>
      <c r="AB255" s="278" t="s">
        <v>84</v>
      </c>
      <c r="AC255" s="278" t="s">
        <v>111</v>
      </c>
      <c r="AD255" s="278" t="s">
        <v>90</v>
      </c>
      <c r="AE255" s="278" t="s">
        <v>78</v>
      </c>
      <c r="AF255" s="278" t="s">
        <v>106</v>
      </c>
      <c r="AH255" s="278" t="s">
        <v>81</v>
      </c>
      <c r="AI255" s="278" t="s">
        <v>81</v>
      </c>
      <c r="AJ255" s="278" t="s">
        <v>81</v>
      </c>
      <c r="AK255" s="277" t="s">
        <v>81</v>
      </c>
    </row>
    <row r="256" spans="1:37" x14ac:dyDescent="0.3">
      <c r="A256" s="219">
        <v>739899</v>
      </c>
      <c r="B256" s="278" t="s">
        <v>2883</v>
      </c>
      <c r="C256" s="278" t="s">
        <v>88</v>
      </c>
      <c r="D256" s="278" t="s">
        <v>79</v>
      </c>
      <c r="E256" s="278" t="s">
        <v>98</v>
      </c>
      <c r="F256" s="278" t="s">
        <v>138</v>
      </c>
      <c r="G256" s="278" t="s">
        <v>1343</v>
      </c>
      <c r="H256" s="280" t="s">
        <v>1474</v>
      </c>
      <c r="I256" s="280" t="s">
        <v>2884</v>
      </c>
      <c r="J256" s="280" t="s">
        <v>1372</v>
      </c>
      <c r="K256" s="278" t="s">
        <v>72</v>
      </c>
      <c r="L256" s="294">
        <v>29.114899999999999</v>
      </c>
      <c r="M256" s="280" t="s">
        <v>1472</v>
      </c>
      <c r="N256" s="280" t="s">
        <v>2885</v>
      </c>
      <c r="O256" s="280" t="s">
        <v>2886</v>
      </c>
      <c r="P256" s="280" t="s">
        <v>2887</v>
      </c>
      <c r="Q256" s="278" t="s">
        <v>72</v>
      </c>
      <c r="R256" s="280" t="s">
        <v>1372</v>
      </c>
      <c r="S256" s="280" t="s">
        <v>1372</v>
      </c>
      <c r="T256" s="278" t="s">
        <v>106</v>
      </c>
      <c r="U256" s="278" t="s">
        <v>81</v>
      </c>
      <c r="V256" s="278" t="s">
        <v>81</v>
      </c>
      <c r="W256" s="278" t="s">
        <v>81</v>
      </c>
      <c r="X256" s="277" t="s">
        <v>81</v>
      </c>
      <c r="Y256" s="280" t="s">
        <v>1506</v>
      </c>
      <c r="Z256" s="278" t="s">
        <v>73</v>
      </c>
      <c r="AA256" s="278" t="s">
        <v>74</v>
      </c>
      <c r="AB256" s="278" t="s">
        <v>84</v>
      </c>
      <c r="AC256" s="278" t="s">
        <v>85</v>
      </c>
      <c r="AD256" s="278" t="s">
        <v>86</v>
      </c>
      <c r="AE256" s="278" t="s">
        <v>78</v>
      </c>
      <c r="AF256" s="278" t="s">
        <v>112</v>
      </c>
      <c r="AH256" s="278" t="s">
        <v>81</v>
      </c>
      <c r="AI256" s="278" t="s">
        <v>81</v>
      </c>
      <c r="AJ256" s="278" t="s">
        <v>81</v>
      </c>
      <c r="AK256" s="277" t="s">
        <v>81</v>
      </c>
    </row>
    <row r="257" spans="1:37" x14ac:dyDescent="0.3">
      <c r="A257" s="219">
        <v>641334</v>
      </c>
      <c r="B257" s="278" t="s">
        <v>2888</v>
      </c>
      <c r="C257" s="278" t="s">
        <v>88</v>
      </c>
      <c r="D257" s="278" t="s">
        <v>79</v>
      </c>
      <c r="E257" s="278" t="s">
        <v>96</v>
      </c>
      <c r="F257" s="278" t="s">
        <v>126</v>
      </c>
      <c r="G257" s="278" t="s">
        <v>2889</v>
      </c>
      <c r="H257" s="280" t="s">
        <v>1791</v>
      </c>
      <c r="I257" s="280" t="s">
        <v>1832</v>
      </c>
      <c r="J257" s="280" t="s">
        <v>1372</v>
      </c>
      <c r="K257" s="278" t="s">
        <v>72</v>
      </c>
      <c r="L257" s="294">
        <v>14.522</v>
      </c>
      <c r="M257" s="280" t="s">
        <v>1454</v>
      </c>
      <c r="N257" s="280" t="s">
        <v>2890</v>
      </c>
      <c r="O257" s="280" t="s">
        <v>2891</v>
      </c>
      <c r="P257" s="280" t="s">
        <v>2892</v>
      </c>
      <c r="Q257" s="278" t="s">
        <v>72</v>
      </c>
      <c r="R257" s="280" t="s">
        <v>1375</v>
      </c>
      <c r="S257" s="280" t="s">
        <v>1372</v>
      </c>
      <c r="T257" s="278" t="s">
        <v>92</v>
      </c>
      <c r="U257" s="278" t="s">
        <v>81</v>
      </c>
      <c r="V257" s="278" t="s">
        <v>81</v>
      </c>
      <c r="W257" s="278" t="s">
        <v>81</v>
      </c>
      <c r="X257" s="277" t="s">
        <v>81</v>
      </c>
      <c r="Y257" s="280" t="s">
        <v>1372</v>
      </c>
      <c r="Z257" s="278" t="s">
        <v>73</v>
      </c>
      <c r="AA257" s="278" t="s">
        <v>74</v>
      </c>
      <c r="AB257" s="278" t="s">
        <v>84</v>
      </c>
      <c r="AC257" s="278" t="s">
        <v>137</v>
      </c>
      <c r="AD257" s="278" t="s">
        <v>86</v>
      </c>
      <c r="AE257" s="278" t="s">
        <v>78</v>
      </c>
      <c r="AF257" s="278" t="s">
        <v>87</v>
      </c>
      <c r="AG257" s="278" t="s">
        <v>765</v>
      </c>
      <c r="AH257" s="278" t="s">
        <v>81</v>
      </c>
      <c r="AI257" s="278" t="s">
        <v>81</v>
      </c>
      <c r="AJ257" s="278" t="s">
        <v>81</v>
      </c>
      <c r="AK257" s="277" t="s">
        <v>81</v>
      </c>
    </row>
    <row r="258" spans="1:37" x14ac:dyDescent="0.3">
      <c r="A258" s="219">
        <v>641297</v>
      </c>
      <c r="B258" s="278" t="s">
        <v>2893</v>
      </c>
      <c r="C258" s="278" t="s">
        <v>88</v>
      </c>
      <c r="D258" s="278" t="s">
        <v>79</v>
      </c>
      <c r="E258" s="278" t="s">
        <v>96</v>
      </c>
      <c r="F258" s="278" t="s">
        <v>126</v>
      </c>
      <c r="G258" s="278" t="s">
        <v>2894</v>
      </c>
      <c r="H258" s="280" t="s">
        <v>1791</v>
      </c>
      <c r="I258" s="280" t="s">
        <v>1832</v>
      </c>
      <c r="J258" s="280" t="s">
        <v>1372</v>
      </c>
      <c r="K258" s="278" t="s">
        <v>72</v>
      </c>
      <c r="L258" s="294">
        <v>14.522</v>
      </c>
      <c r="M258" s="280" t="s">
        <v>1454</v>
      </c>
      <c r="N258" s="280" t="s">
        <v>2890</v>
      </c>
      <c r="O258" s="280" t="s">
        <v>2891</v>
      </c>
      <c r="P258" s="280" t="s">
        <v>2892</v>
      </c>
      <c r="Q258" s="278" t="s">
        <v>72</v>
      </c>
      <c r="R258" s="280" t="s">
        <v>1375</v>
      </c>
      <c r="S258" s="280" t="s">
        <v>1372</v>
      </c>
      <c r="T258" s="278" t="s">
        <v>92</v>
      </c>
      <c r="U258" s="278" t="s">
        <v>81</v>
      </c>
      <c r="V258" s="278" t="s">
        <v>81</v>
      </c>
      <c r="W258" s="278" t="s">
        <v>81</v>
      </c>
      <c r="X258" s="277" t="s">
        <v>81</v>
      </c>
      <c r="Y258" s="280" t="s">
        <v>1377</v>
      </c>
      <c r="Z258" s="278" t="s">
        <v>73</v>
      </c>
      <c r="AA258" s="278" t="s">
        <v>74</v>
      </c>
      <c r="AB258" s="278" t="s">
        <v>84</v>
      </c>
      <c r="AC258" s="278" t="s">
        <v>85</v>
      </c>
      <c r="AD258" s="278" t="s">
        <v>86</v>
      </c>
      <c r="AE258" s="278" t="s">
        <v>78</v>
      </c>
      <c r="AF258" s="278" t="s">
        <v>87</v>
      </c>
      <c r="AG258" s="278" t="s">
        <v>765</v>
      </c>
      <c r="AH258" s="278" t="s">
        <v>81</v>
      </c>
      <c r="AI258" s="278" t="s">
        <v>81</v>
      </c>
      <c r="AJ258" s="278" t="s">
        <v>81</v>
      </c>
      <c r="AK258" s="277" t="s">
        <v>81</v>
      </c>
    </row>
    <row r="259" spans="1:37" x14ac:dyDescent="0.3">
      <c r="A259" s="219">
        <v>625007</v>
      </c>
      <c r="B259" s="278" t="s">
        <v>2895</v>
      </c>
      <c r="C259" s="278" t="s">
        <v>88</v>
      </c>
      <c r="D259" s="278" t="s">
        <v>79</v>
      </c>
      <c r="E259" s="278" t="s">
        <v>96</v>
      </c>
      <c r="F259" s="278" t="s">
        <v>126</v>
      </c>
      <c r="G259" s="278" t="s">
        <v>1001</v>
      </c>
      <c r="H259" s="280" t="s">
        <v>1767</v>
      </c>
      <c r="I259" s="280" t="s">
        <v>1765</v>
      </c>
      <c r="J259" s="280" t="s">
        <v>1372</v>
      </c>
      <c r="K259" s="278" t="s">
        <v>72</v>
      </c>
      <c r="L259" s="294">
        <v>7.2625000000000002</v>
      </c>
      <c r="M259" s="280" t="s">
        <v>1454</v>
      </c>
      <c r="N259" s="280" t="s">
        <v>2896</v>
      </c>
      <c r="O259" s="280" t="s">
        <v>2897</v>
      </c>
      <c r="P259" s="280" t="s">
        <v>2898</v>
      </c>
      <c r="Q259" s="278" t="s">
        <v>72</v>
      </c>
      <c r="R259" s="280" t="s">
        <v>1372</v>
      </c>
      <c r="S259" s="280" t="s">
        <v>1372</v>
      </c>
      <c r="T259" s="278" t="s">
        <v>92</v>
      </c>
      <c r="U259" s="278" t="s">
        <v>81</v>
      </c>
      <c r="V259" s="278" t="s">
        <v>81</v>
      </c>
      <c r="W259" s="278" t="s">
        <v>81</v>
      </c>
      <c r="X259" s="277" t="s">
        <v>81</v>
      </c>
      <c r="Y259" s="280" t="s">
        <v>1387</v>
      </c>
      <c r="Z259" s="278" t="s">
        <v>73</v>
      </c>
      <c r="AA259" s="278" t="s">
        <v>74</v>
      </c>
      <c r="AB259" s="278" t="s">
        <v>84</v>
      </c>
      <c r="AC259" s="278" t="s">
        <v>85</v>
      </c>
      <c r="AD259" s="278" t="s">
        <v>86</v>
      </c>
      <c r="AE259" s="278" t="s">
        <v>78</v>
      </c>
      <c r="AF259" s="278" t="s">
        <v>112</v>
      </c>
      <c r="AG259" s="278" t="s">
        <v>765</v>
      </c>
      <c r="AH259" s="278" t="s">
        <v>81</v>
      </c>
      <c r="AI259" s="278" t="s">
        <v>81</v>
      </c>
      <c r="AJ259" s="278" t="s">
        <v>81</v>
      </c>
      <c r="AK259" s="277" t="s">
        <v>81</v>
      </c>
    </row>
    <row r="260" spans="1:37" x14ac:dyDescent="0.3">
      <c r="A260" s="219">
        <v>739700</v>
      </c>
      <c r="B260" s="278" t="s">
        <v>2899</v>
      </c>
      <c r="C260" s="278" t="s">
        <v>88</v>
      </c>
      <c r="D260" s="278" t="s">
        <v>79</v>
      </c>
      <c r="E260" s="278" t="s">
        <v>96</v>
      </c>
      <c r="F260" s="278" t="s">
        <v>126</v>
      </c>
      <c r="G260" s="278" t="s">
        <v>1003</v>
      </c>
      <c r="H260" s="280" t="s">
        <v>1895</v>
      </c>
      <c r="I260" s="280" t="s">
        <v>2900</v>
      </c>
      <c r="J260" s="280" t="s">
        <v>1372</v>
      </c>
      <c r="K260" s="278" t="s">
        <v>72</v>
      </c>
      <c r="L260" s="294">
        <v>4.7538999999999998</v>
      </c>
      <c r="M260" s="280" t="s">
        <v>1454</v>
      </c>
      <c r="N260" s="280" t="s">
        <v>2901</v>
      </c>
      <c r="O260" s="280" t="s">
        <v>2902</v>
      </c>
      <c r="P260" s="280" t="s">
        <v>2903</v>
      </c>
      <c r="Q260" s="278" t="s">
        <v>72</v>
      </c>
      <c r="R260" s="280" t="s">
        <v>1377</v>
      </c>
      <c r="S260" s="280" t="s">
        <v>1377</v>
      </c>
      <c r="T260" s="278" t="s">
        <v>92</v>
      </c>
      <c r="U260" s="278" t="s">
        <v>81</v>
      </c>
      <c r="V260" s="278" t="s">
        <v>81</v>
      </c>
      <c r="W260" s="278" t="s">
        <v>82</v>
      </c>
      <c r="X260" s="277" t="s">
        <v>81</v>
      </c>
      <c r="Y260" s="280" t="s">
        <v>1372</v>
      </c>
      <c r="Z260" s="278" t="s">
        <v>73</v>
      </c>
      <c r="AA260" s="278" t="s">
        <v>74</v>
      </c>
      <c r="AB260" s="278" t="s">
        <v>84</v>
      </c>
      <c r="AC260" s="278" t="s">
        <v>137</v>
      </c>
      <c r="AD260" s="278" t="s">
        <v>86</v>
      </c>
      <c r="AE260" s="278" t="s">
        <v>78</v>
      </c>
      <c r="AF260" s="278" t="s">
        <v>87</v>
      </c>
      <c r="AG260" s="278" t="s">
        <v>765</v>
      </c>
      <c r="AH260" s="278" t="s">
        <v>81</v>
      </c>
      <c r="AI260" s="278" t="s">
        <v>81</v>
      </c>
      <c r="AJ260" s="278" t="s">
        <v>81</v>
      </c>
      <c r="AK260" s="277" t="s">
        <v>81</v>
      </c>
    </row>
    <row r="261" spans="1:37" x14ac:dyDescent="0.3">
      <c r="A261" s="219">
        <v>739699</v>
      </c>
      <c r="B261" s="278" t="s">
        <v>2904</v>
      </c>
      <c r="C261" s="278" t="s">
        <v>88</v>
      </c>
      <c r="D261" s="278" t="s">
        <v>79</v>
      </c>
      <c r="E261" s="278" t="s">
        <v>96</v>
      </c>
      <c r="F261" s="278" t="s">
        <v>126</v>
      </c>
      <c r="G261" s="278" t="s">
        <v>1004</v>
      </c>
      <c r="H261" s="280" t="s">
        <v>1895</v>
      </c>
      <c r="I261" s="280" t="s">
        <v>2900</v>
      </c>
      <c r="J261" s="280" t="s">
        <v>1372</v>
      </c>
      <c r="K261" s="278" t="s">
        <v>72</v>
      </c>
      <c r="L261" s="294">
        <v>4.7538999999999998</v>
      </c>
      <c r="M261" s="280" t="s">
        <v>1454</v>
      </c>
      <c r="N261" s="280" t="s">
        <v>2901</v>
      </c>
      <c r="O261" s="280" t="s">
        <v>2902</v>
      </c>
      <c r="P261" s="280" t="s">
        <v>2903</v>
      </c>
      <c r="Q261" s="278" t="s">
        <v>72</v>
      </c>
      <c r="R261" s="280" t="s">
        <v>1377</v>
      </c>
      <c r="S261" s="280" t="s">
        <v>1377</v>
      </c>
      <c r="T261" s="278" t="s">
        <v>92</v>
      </c>
      <c r="U261" s="278" t="s">
        <v>81</v>
      </c>
      <c r="V261" s="278" t="s">
        <v>81</v>
      </c>
      <c r="W261" s="278" t="s">
        <v>82</v>
      </c>
      <c r="X261" s="277" t="s">
        <v>81</v>
      </c>
      <c r="Y261" s="280" t="s">
        <v>1372</v>
      </c>
      <c r="Z261" s="278" t="s">
        <v>73</v>
      </c>
      <c r="AA261" s="278" t="s">
        <v>74</v>
      </c>
      <c r="AB261" s="278" t="s">
        <v>84</v>
      </c>
      <c r="AC261" s="278" t="s">
        <v>137</v>
      </c>
      <c r="AD261" s="278" t="s">
        <v>86</v>
      </c>
      <c r="AE261" s="278" t="s">
        <v>78</v>
      </c>
      <c r="AF261" s="278" t="s">
        <v>87</v>
      </c>
      <c r="AG261" s="278" t="s">
        <v>765</v>
      </c>
      <c r="AH261" s="278" t="s">
        <v>81</v>
      </c>
      <c r="AI261" s="278" t="s">
        <v>81</v>
      </c>
      <c r="AJ261" s="278" t="s">
        <v>81</v>
      </c>
      <c r="AK261" s="277" t="s">
        <v>81</v>
      </c>
    </row>
    <row r="262" spans="1:37" x14ac:dyDescent="0.3">
      <c r="A262" s="219">
        <v>616614</v>
      </c>
      <c r="B262" s="278" t="s">
        <v>2905</v>
      </c>
      <c r="C262" s="278" t="s">
        <v>88</v>
      </c>
      <c r="D262" s="278" t="s">
        <v>79</v>
      </c>
      <c r="E262" s="278" t="s">
        <v>96</v>
      </c>
      <c r="F262" s="278" t="s">
        <v>126</v>
      </c>
      <c r="G262" s="278" t="s">
        <v>2906</v>
      </c>
      <c r="H262" s="280" t="s">
        <v>1879</v>
      </c>
      <c r="I262" s="280" t="s">
        <v>2907</v>
      </c>
      <c r="J262" s="280" t="s">
        <v>1372</v>
      </c>
      <c r="K262" s="278" t="s">
        <v>72</v>
      </c>
      <c r="L262" s="294">
        <v>3.1099000000000001</v>
      </c>
      <c r="M262" s="280" t="s">
        <v>1454</v>
      </c>
      <c r="N262" s="280" t="s">
        <v>2908</v>
      </c>
      <c r="O262" s="280" t="s">
        <v>2909</v>
      </c>
      <c r="P262" s="280" t="s">
        <v>2910</v>
      </c>
      <c r="Q262" s="278" t="s">
        <v>72</v>
      </c>
      <c r="R262" s="280" t="s">
        <v>1375</v>
      </c>
      <c r="S262" s="280" t="s">
        <v>1372</v>
      </c>
      <c r="T262" s="278" t="s">
        <v>92</v>
      </c>
      <c r="U262" s="278" t="s">
        <v>81</v>
      </c>
      <c r="V262" s="278" t="s">
        <v>81</v>
      </c>
      <c r="W262" s="278" t="s">
        <v>81</v>
      </c>
      <c r="X262" s="277" t="s">
        <v>81</v>
      </c>
      <c r="Y262" s="280" t="s">
        <v>1372</v>
      </c>
      <c r="Z262" s="278" t="s">
        <v>73</v>
      </c>
      <c r="AA262" s="278" t="s">
        <v>74</v>
      </c>
      <c r="AB262" s="278" t="s">
        <v>84</v>
      </c>
      <c r="AC262" s="278" t="s">
        <v>85</v>
      </c>
      <c r="AD262" s="278" t="s">
        <v>86</v>
      </c>
      <c r="AE262" s="278" t="s">
        <v>78</v>
      </c>
      <c r="AF262" s="278" t="s">
        <v>87</v>
      </c>
      <c r="AG262" s="278" t="s">
        <v>765</v>
      </c>
      <c r="AH262" s="278" t="s">
        <v>81</v>
      </c>
      <c r="AI262" s="278" t="s">
        <v>81</v>
      </c>
      <c r="AJ262" s="278" t="s">
        <v>81</v>
      </c>
      <c r="AK262" s="277" t="s">
        <v>81</v>
      </c>
    </row>
    <row r="263" spans="1:37" x14ac:dyDescent="0.3">
      <c r="A263" s="219">
        <v>616613</v>
      </c>
      <c r="B263" s="278" t="s">
        <v>2911</v>
      </c>
      <c r="C263" s="278" t="s">
        <v>88</v>
      </c>
      <c r="D263" s="278" t="s">
        <v>79</v>
      </c>
      <c r="E263" s="278" t="s">
        <v>96</v>
      </c>
      <c r="F263" s="278" t="s">
        <v>126</v>
      </c>
      <c r="G263" s="278" t="s">
        <v>1296</v>
      </c>
      <c r="H263" s="280" t="s">
        <v>1879</v>
      </c>
      <c r="I263" s="280" t="s">
        <v>2907</v>
      </c>
      <c r="J263" s="280" t="s">
        <v>1372</v>
      </c>
      <c r="K263" s="278" t="s">
        <v>72</v>
      </c>
      <c r="L263" s="294">
        <v>3.1099000000000001</v>
      </c>
      <c r="M263" s="280" t="s">
        <v>1454</v>
      </c>
      <c r="N263" s="280" t="s">
        <v>2912</v>
      </c>
      <c r="O263" s="280" t="s">
        <v>2913</v>
      </c>
      <c r="P263" s="280" t="s">
        <v>2910</v>
      </c>
      <c r="Q263" s="278" t="s">
        <v>72</v>
      </c>
      <c r="R263" s="280" t="s">
        <v>1375</v>
      </c>
      <c r="S263" s="280" t="s">
        <v>1372</v>
      </c>
      <c r="T263" s="278" t="s">
        <v>92</v>
      </c>
      <c r="U263" s="278" t="s">
        <v>81</v>
      </c>
      <c r="V263" s="278" t="s">
        <v>81</v>
      </c>
      <c r="W263" s="278" t="s">
        <v>81</v>
      </c>
      <c r="X263" s="277" t="s">
        <v>81</v>
      </c>
      <c r="Y263" s="280" t="s">
        <v>1377</v>
      </c>
      <c r="Z263" s="278" t="s">
        <v>73</v>
      </c>
      <c r="AA263" s="278" t="s">
        <v>74</v>
      </c>
      <c r="AB263" s="278" t="s">
        <v>84</v>
      </c>
      <c r="AC263" s="278" t="s">
        <v>98</v>
      </c>
      <c r="AD263" s="278" t="s">
        <v>90</v>
      </c>
      <c r="AE263" s="278" t="s">
        <v>99</v>
      </c>
      <c r="AF263" s="278" t="s">
        <v>92</v>
      </c>
      <c r="AG263" s="278" t="s">
        <v>771</v>
      </c>
      <c r="AH263" s="278" t="s">
        <v>82</v>
      </c>
      <c r="AI263" s="278" t="s">
        <v>81</v>
      </c>
      <c r="AJ263" s="278" t="s">
        <v>82</v>
      </c>
      <c r="AK263" s="277" t="s">
        <v>82</v>
      </c>
    </row>
    <row r="264" spans="1:37" x14ac:dyDescent="0.3">
      <c r="A264" s="219">
        <v>616366</v>
      </c>
      <c r="B264" s="278" t="s">
        <v>2914</v>
      </c>
      <c r="C264" s="278" t="s">
        <v>88</v>
      </c>
      <c r="D264" s="278" t="s">
        <v>79</v>
      </c>
      <c r="E264" s="278" t="s">
        <v>96</v>
      </c>
      <c r="F264" s="278" t="s">
        <v>145</v>
      </c>
      <c r="G264" s="278" t="s">
        <v>812</v>
      </c>
      <c r="H264" s="280" t="s">
        <v>1483</v>
      </c>
      <c r="I264" s="280" t="s">
        <v>2915</v>
      </c>
      <c r="J264" s="280" t="s">
        <v>1372</v>
      </c>
      <c r="K264" s="278" t="s">
        <v>72</v>
      </c>
      <c r="L264" s="294">
        <v>2.4834000000000001</v>
      </c>
      <c r="M264" s="280" t="s">
        <v>1484</v>
      </c>
      <c r="N264" s="280" t="s">
        <v>2916</v>
      </c>
      <c r="O264" s="280" t="s">
        <v>2009</v>
      </c>
      <c r="P264" s="280" t="s">
        <v>2917</v>
      </c>
      <c r="Q264" s="278" t="s">
        <v>72</v>
      </c>
      <c r="R264" s="280" t="s">
        <v>1471</v>
      </c>
      <c r="S264" s="280" t="s">
        <v>1416</v>
      </c>
      <c r="T264" s="278" t="s">
        <v>146</v>
      </c>
      <c r="U264" s="278" t="s">
        <v>82</v>
      </c>
      <c r="V264" s="278" t="s">
        <v>81</v>
      </c>
      <c r="W264" s="278" t="s">
        <v>81</v>
      </c>
      <c r="X264" s="277" t="s">
        <v>81</v>
      </c>
      <c r="Y264" s="280" t="s">
        <v>1387</v>
      </c>
      <c r="Z264" s="278" t="s">
        <v>73</v>
      </c>
      <c r="AA264" s="278" t="s">
        <v>74</v>
      </c>
      <c r="AB264" s="278" t="s">
        <v>84</v>
      </c>
      <c r="AC264" s="278" t="s">
        <v>85</v>
      </c>
      <c r="AD264" s="278" t="s">
        <v>86</v>
      </c>
      <c r="AE264" s="278" t="s">
        <v>78</v>
      </c>
      <c r="AF264" s="278" t="s">
        <v>112</v>
      </c>
      <c r="AG264" s="278" t="s">
        <v>765</v>
      </c>
      <c r="AH264" s="278" t="s">
        <v>81</v>
      </c>
      <c r="AI264" s="278" t="s">
        <v>81</v>
      </c>
      <c r="AJ264" s="278" t="s">
        <v>81</v>
      </c>
      <c r="AK264" s="277" t="s">
        <v>81</v>
      </c>
    </row>
    <row r="265" spans="1:37" x14ac:dyDescent="0.3">
      <c r="A265" s="219">
        <v>616324</v>
      </c>
      <c r="B265" s="278" t="s">
        <v>2918</v>
      </c>
      <c r="C265" s="278" t="s">
        <v>88</v>
      </c>
      <c r="D265" s="278" t="s">
        <v>79</v>
      </c>
      <c r="E265" s="278" t="s">
        <v>96</v>
      </c>
      <c r="F265" s="278" t="s">
        <v>145</v>
      </c>
      <c r="G265" s="278" t="s">
        <v>811</v>
      </c>
      <c r="H265" s="280" t="s">
        <v>1483</v>
      </c>
      <c r="I265" s="280" t="s">
        <v>2915</v>
      </c>
      <c r="J265" s="280" t="s">
        <v>1372</v>
      </c>
      <c r="K265" s="278" t="s">
        <v>72</v>
      </c>
      <c r="L265" s="294">
        <v>2.3374999999999999</v>
      </c>
      <c r="M265" s="280" t="s">
        <v>1484</v>
      </c>
      <c r="N265" s="280" t="s">
        <v>2919</v>
      </c>
      <c r="O265" s="280" t="s">
        <v>2009</v>
      </c>
      <c r="P265" s="280" t="s">
        <v>2920</v>
      </c>
      <c r="Q265" s="278" t="s">
        <v>72</v>
      </c>
      <c r="R265" s="280" t="s">
        <v>1471</v>
      </c>
      <c r="S265" s="280" t="s">
        <v>1416</v>
      </c>
      <c r="T265" s="278" t="s">
        <v>146</v>
      </c>
      <c r="U265" s="278" t="s">
        <v>82</v>
      </c>
      <c r="V265" s="278" t="s">
        <v>81</v>
      </c>
      <c r="W265" s="278" t="s">
        <v>81</v>
      </c>
      <c r="X265" s="277" t="s">
        <v>81</v>
      </c>
      <c r="Y265" s="280" t="s">
        <v>1372</v>
      </c>
      <c r="Z265" s="278" t="s">
        <v>73</v>
      </c>
      <c r="AA265" s="278" t="s">
        <v>74</v>
      </c>
      <c r="AB265" s="278" t="s">
        <v>84</v>
      </c>
      <c r="AC265" s="278" t="s">
        <v>137</v>
      </c>
      <c r="AD265" s="278" t="s">
        <v>86</v>
      </c>
      <c r="AE265" s="278" t="s">
        <v>78</v>
      </c>
      <c r="AF265" s="278" t="s">
        <v>87</v>
      </c>
      <c r="AG265" s="278" t="s">
        <v>768</v>
      </c>
      <c r="AH265" s="278" t="s">
        <v>81</v>
      </c>
      <c r="AI265" s="278" t="s">
        <v>81</v>
      </c>
      <c r="AJ265" s="278" t="s">
        <v>81</v>
      </c>
      <c r="AK265" s="277" t="s">
        <v>81</v>
      </c>
    </row>
    <row r="266" spans="1:37" x14ac:dyDescent="0.3">
      <c r="A266" s="219">
        <v>616369</v>
      </c>
      <c r="B266" s="278" t="s">
        <v>2921</v>
      </c>
      <c r="C266" s="278" t="s">
        <v>88</v>
      </c>
      <c r="D266" s="278" t="s">
        <v>79</v>
      </c>
      <c r="E266" s="278" t="s">
        <v>96</v>
      </c>
      <c r="F266" s="278" t="s">
        <v>145</v>
      </c>
      <c r="G266" s="278" t="s">
        <v>1354</v>
      </c>
      <c r="H266" s="280" t="s">
        <v>1483</v>
      </c>
      <c r="I266" s="280" t="s">
        <v>2922</v>
      </c>
      <c r="J266" s="280" t="s">
        <v>1372</v>
      </c>
      <c r="K266" s="278" t="s">
        <v>72</v>
      </c>
      <c r="L266" s="294">
        <v>2.8807999999999998</v>
      </c>
      <c r="M266" s="280" t="s">
        <v>1484</v>
      </c>
      <c r="N266" s="280" t="s">
        <v>2923</v>
      </c>
      <c r="O266" s="280" t="s">
        <v>2924</v>
      </c>
      <c r="P266" s="280" t="s">
        <v>2925</v>
      </c>
      <c r="Q266" s="278" t="s">
        <v>72</v>
      </c>
      <c r="R266" s="280" t="s">
        <v>1375</v>
      </c>
      <c r="S266" s="280" t="s">
        <v>1372</v>
      </c>
      <c r="T266" s="278" t="s">
        <v>146</v>
      </c>
      <c r="U266" s="278" t="s">
        <v>81</v>
      </c>
      <c r="V266" s="278" t="s">
        <v>81</v>
      </c>
      <c r="W266" s="278" t="s">
        <v>81</v>
      </c>
      <c r="X266" s="277" t="s">
        <v>81</v>
      </c>
      <c r="Y266" s="280" t="s">
        <v>1416</v>
      </c>
      <c r="Z266" s="278" t="s">
        <v>73</v>
      </c>
      <c r="AA266" s="278" t="s">
        <v>74</v>
      </c>
      <c r="AB266" s="278" t="s">
        <v>84</v>
      </c>
      <c r="AC266" s="278" t="s">
        <v>85</v>
      </c>
      <c r="AD266" s="278" t="s">
        <v>86</v>
      </c>
      <c r="AE266" s="278" t="s">
        <v>78</v>
      </c>
      <c r="AF266" s="278" t="s">
        <v>112</v>
      </c>
      <c r="AG266" s="278" t="s">
        <v>765</v>
      </c>
      <c r="AH266" s="278" t="s">
        <v>82</v>
      </c>
      <c r="AI266" s="278" t="s">
        <v>81</v>
      </c>
      <c r="AJ266" s="278" t="s">
        <v>81</v>
      </c>
      <c r="AK266" s="277" t="s">
        <v>81</v>
      </c>
    </row>
    <row r="267" spans="1:37" x14ac:dyDescent="0.3">
      <c r="A267" s="219">
        <v>738914</v>
      </c>
      <c r="B267" s="278" t="s">
        <v>2926</v>
      </c>
      <c r="C267" s="278" t="s">
        <v>88</v>
      </c>
      <c r="D267" s="278" t="s">
        <v>79</v>
      </c>
      <c r="E267" s="278" t="s">
        <v>111</v>
      </c>
      <c r="F267" s="278" t="s">
        <v>138</v>
      </c>
      <c r="G267" s="278" t="s">
        <v>806</v>
      </c>
      <c r="H267" s="280" t="s">
        <v>1893</v>
      </c>
      <c r="I267" s="280" t="s">
        <v>1962</v>
      </c>
      <c r="J267" s="280" t="s">
        <v>1372</v>
      </c>
      <c r="K267" s="278" t="s">
        <v>72</v>
      </c>
      <c r="L267" s="294">
        <v>30.331800000000001</v>
      </c>
      <c r="M267" s="280" t="s">
        <v>1472</v>
      </c>
      <c r="N267" s="280" t="s">
        <v>2927</v>
      </c>
      <c r="O267" s="280" t="s">
        <v>2928</v>
      </c>
      <c r="P267" s="280" t="s">
        <v>2929</v>
      </c>
      <c r="Q267" s="278" t="s">
        <v>72</v>
      </c>
      <c r="R267" s="280" t="s">
        <v>1372</v>
      </c>
      <c r="S267" s="280" t="s">
        <v>1372</v>
      </c>
      <c r="T267" s="278" t="s">
        <v>320</v>
      </c>
      <c r="U267" s="278" t="s">
        <v>81</v>
      </c>
      <c r="V267" s="278" t="s">
        <v>81</v>
      </c>
      <c r="W267" s="278" t="s">
        <v>81</v>
      </c>
      <c r="X267" s="277" t="s">
        <v>81</v>
      </c>
      <c r="Y267" s="280" t="s">
        <v>1593</v>
      </c>
      <c r="Z267" s="278" t="s">
        <v>73</v>
      </c>
      <c r="AA267" s="278" t="s">
        <v>74</v>
      </c>
      <c r="AB267" s="278" t="s">
        <v>84</v>
      </c>
      <c r="AC267" s="278" t="s">
        <v>98</v>
      </c>
      <c r="AD267" s="278" t="s">
        <v>90</v>
      </c>
      <c r="AE267" s="278" t="s">
        <v>78</v>
      </c>
      <c r="AF267" s="278" t="s">
        <v>146</v>
      </c>
      <c r="AG267" s="278" t="s">
        <v>765</v>
      </c>
      <c r="AH267" s="278" t="s">
        <v>81</v>
      </c>
      <c r="AI267" s="278" t="s">
        <v>81</v>
      </c>
      <c r="AJ267" s="278" t="s">
        <v>81</v>
      </c>
      <c r="AK267" s="277" t="s">
        <v>81</v>
      </c>
    </row>
    <row r="268" spans="1:37" x14ac:dyDescent="0.3">
      <c r="A268" s="219">
        <v>502340</v>
      </c>
      <c r="B268" s="278" t="s">
        <v>2930</v>
      </c>
      <c r="C268" s="278" t="s">
        <v>88</v>
      </c>
      <c r="D268" s="278" t="s">
        <v>79</v>
      </c>
      <c r="E268" s="278" t="s">
        <v>96</v>
      </c>
      <c r="F268" s="278" t="s">
        <v>126</v>
      </c>
      <c r="G268" s="278" t="s">
        <v>1002</v>
      </c>
      <c r="H268" s="280" t="s">
        <v>1894</v>
      </c>
      <c r="I268" s="280" t="s">
        <v>2931</v>
      </c>
      <c r="J268" s="280" t="s">
        <v>1372</v>
      </c>
      <c r="K268" s="278" t="s">
        <v>72</v>
      </c>
      <c r="L268" s="294">
        <v>5.9375</v>
      </c>
      <c r="M268" s="280" t="s">
        <v>1454</v>
      </c>
      <c r="N268" s="280" t="s">
        <v>2932</v>
      </c>
      <c r="O268" s="280" t="s">
        <v>2021</v>
      </c>
      <c r="P268" s="280" t="s">
        <v>2933</v>
      </c>
      <c r="Q268" s="278" t="s">
        <v>72</v>
      </c>
      <c r="R268" s="280" t="s">
        <v>1372</v>
      </c>
      <c r="S268" s="280" t="s">
        <v>1372</v>
      </c>
      <c r="T268" s="278" t="s">
        <v>92</v>
      </c>
      <c r="U268" s="278" t="s">
        <v>81</v>
      </c>
      <c r="V268" s="278" t="s">
        <v>81</v>
      </c>
      <c r="W268" s="278" t="s">
        <v>81</v>
      </c>
      <c r="X268" s="277" t="s">
        <v>81</v>
      </c>
      <c r="Y268" s="280" t="s">
        <v>1372</v>
      </c>
      <c r="Z268" s="278" t="s">
        <v>73</v>
      </c>
      <c r="AA268" s="278" t="s">
        <v>74</v>
      </c>
      <c r="AB268" s="278" t="s">
        <v>75</v>
      </c>
      <c r="AC268" s="278" t="s">
        <v>76</v>
      </c>
      <c r="AD268" s="278" t="s">
        <v>77</v>
      </c>
      <c r="AE268" s="278" t="s">
        <v>78</v>
      </c>
      <c r="AF268" s="278" t="s">
        <v>80</v>
      </c>
      <c r="AG268" s="278" t="s">
        <v>763</v>
      </c>
      <c r="AH268" s="278" t="s">
        <v>81</v>
      </c>
      <c r="AI268" s="278" t="s">
        <v>81</v>
      </c>
      <c r="AJ268" s="278" t="s">
        <v>81</v>
      </c>
      <c r="AK268" s="277" t="s">
        <v>81</v>
      </c>
    </row>
    <row r="269" spans="1:37" x14ac:dyDescent="0.3">
      <c r="A269" s="219">
        <v>486498</v>
      </c>
      <c r="B269" s="278" t="s">
        <v>2934</v>
      </c>
      <c r="C269" s="278" t="s">
        <v>88</v>
      </c>
      <c r="D269" s="278" t="s">
        <v>79</v>
      </c>
      <c r="E269" s="278" t="s">
        <v>111</v>
      </c>
      <c r="F269" s="278" t="s">
        <v>100</v>
      </c>
      <c r="G269" s="278" t="s">
        <v>2935</v>
      </c>
      <c r="H269" s="280" t="s">
        <v>1896</v>
      </c>
      <c r="I269" s="280" t="s">
        <v>1467</v>
      </c>
      <c r="J269" s="280" t="s">
        <v>1372</v>
      </c>
      <c r="K269" s="278" t="s">
        <v>72</v>
      </c>
      <c r="L269" s="294">
        <v>8.2611000000000008</v>
      </c>
      <c r="M269" s="280" t="s">
        <v>1389</v>
      </c>
      <c r="N269" s="280" t="s">
        <v>1373</v>
      </c>
      <c r="O269" s="280" t="s">
        <v>1371</v>
      </c>
      <c r="P269" s="280" t="s">
        <v>2936</v>
      </c>
      <c r="Q269" s="278"/>
      <c r="R269" s="280" t="s">
        <v>1375</v>
      </c>
      <c r="S269" s="280" t="s">
        <v>1372</v>
      </c>
      <c r="T269" s="278" t="s">
        <v>92</v>
      </c>
      <c r="U269" s="278" t="s">
        <v>81</v>
      </c>
      <c r="V269" s="278" t="s">
        <v>81</v>
      </c>
      <c r="W269" s="278" t="s">
        <v>81</v>
      </c>
      <c r="X269" s="277" t="s">
        <v>81</v>
      </c>
      <c r="Y269" s="280" t="s">
        <v>1372</v>
      </c>
      <c r="Z269" s="278" t="s">
        <v>73</v>
      </c>
      <c r="AA269" s="278" t="s">
        <v>74</v>
      </c>
      <c r="AB269" s="278" t="s">
        <v>131</v>
      </c>
      <c r="AC269" s="278" t="s">
        <v>132</v>
      </c>
      <c r="AD269" s="278" t="s">
        <v>133</v>
      </c>
      <c r="AE269" s="278" t="s">
        <v>135</v>
      </c>
      <c r="AF269" s="278" t="s">
        <v>80</v>
      </c>
      <c r="AG269" s="278" t="s">
        <v>763</v>
      </c>
      <c r="AH269" s="278" t="s">
        <v>82</v>
      </c>
      <c r="AI269" s="278" t="s">
        <v>81</v>
      </c>
      <c r="AJ269" s="278" t="s">
        <v>81</v>
      </c>
      <c r="AK269" s="277" t="s">
        <v>81</v>
      </c>
    </row>
    <row r="270" spans="1:37" x14ac:dyDescent="0.3">
      <c r="A270" s="219">
        <v>457348</v>
      </c>
      <c r="B270" s="278" t="s">
        <v>2937</v>
      </c>
      <c r="C270" s="278" t="s">
        <v>88</v>
      </c>
      <c r="D270" s="278" t="s">
        <v>79</v>
      </c>
      <c r="E270" s="278" t="s">
        <v>111</v>
      </c>
      <c r="F270" s="278" t="s">
        <v>766</v>
      </c>
      <c r="G270" s="278" t="s">
        <v>1144</v>
      </c>
      <c r="H270" s="280" t="s">
        <v>1421</v>
      </c>
      <c r="I270" s="280" t="s">
        <v>2907</v>
      </c>
      <c r="J270" s="280" t="s">
        <v>1372</v>
      </c>
      <c r="K270" s="278" t="s">
        <v>72</v>
      </c>
      <c r="L270" s="294">
        <v>3.1099000000000001</v>
      </c>
      <c r="M270" s="280" t="s">
        <v>1374</v>
      </c>
      <c r="N270" s="280" t="s">
        <v>2938</v>
      </c>
      <c r="O270" s="280" t="s">
        <v>2318</v>
      </c>
      <c r="P270" s="280" t="s">
        <v>2939</v>
      </c>
      <c r="Q270" s="278" t="s">
        <v>72</v>
      </c>
      <c r="R270" s="280" t="s">
        <v>1372</v>
      </c>
      <c r="S270" s="280" t="s">
        <v>1372</v>
      </c>
      <c r="T270" s="278" t="s">
        <v>92</v>
      </c>
      <c r="U270" s="278" t="s">
        <v>81</v>
      </c>
      <c r="V270" s="278" t="s">
        <v>81</v>
      </c>
      <c r="W270" s="278" t="s">
        <v>81</v>
      </c>
      <c r="X270" s="277" t="s">
        <v>81</v>
      </c>
      <c r="Y270" s="280" t="s">
        <v>1594</v>
      </c>
      <c r="Z270" s="278" t="s">
        <v>73</v>
      </c>
      <c r="AA270" s="278" t="s">
        <v>74</v>
      </c>
      <c r="AB270" s="278" t="s">
        <v>131</v>
      </c>
      <c r="AC270" s="278" t="s">
        <v>209</v>
      </c>
      <c r="AD270" s="278" t="s">
        <v>209</v>
      </c>
      <c r="AE270" s="278" t="s">
        <v>78</v>
      </c>
      <c r="AF270" s="278" t="s">
        <v>187</v>
      </c>
      <c r="AG270" s="278" t="s">
        <v>768</v>
      </c>
      <c r="AH270" s="278" t="s">
        <v>81</v>
      </c>
      <c r="AI270" s="278" t="s">
        <v>81</v>
      </c>
      <c r="AJ270" s="278" t="s">
        <v>81</v>
      </c>
      <c r="AK270" s="277" t="s">
        <v>81</v>
      </c>
    </row>
    <row r="271" spans="1:37" x14ac:dyDescent="0.3">
      <c r="A271" s="219">
        <v>242675</v>
      </c>
      <c r="B271" s="278" t="s">
        <v>2940</v>
      </c>
      <c r="C271" s="278" t="s">
        <v>88</v>
      </c>
      <c r="D271" s="278" t="s">
        <v>79</v>
      </c>
      <c r="E271" s="278" t="s">
        <v>96</v>
      </c>
      <c r="F271" s="278" t="s">
        <v>766</v>
      </c>
      <c r="G271" s="278" t="s">
        <v>783</v>
      </c>
      <c r="H271" s="280" t="s">
        <v>1420</v>
      </c>
      <c r="I271" s="280" t="s">
        <v>2941</v>
      </c>
      <c r="J271" s="280" t="s">
        <v>1372</v>
      </c>
      <c r="K271" s="278" t="s">
        <v>72</v>
      </c>
      <c r="L271" s="294">
        <v>2.9249999999999998</v>
      </c>
      <c r="M271" s="280" t="s">
        <v>1374</v>
      </c>
      <c r="N271" s="280" t="s">
        <v>2942</v>
      </c>
      <c r="O271" s="280" t="s">
        <v>2943</v>
      </c>
      <c r="P271" s="280" t="s">
        <v>2944</v>
      </c>
      <c r="Q271" s="278" t="s">
        <v>72</v>
      </c>
      <c r="R271" s="280" t="s">
        <v>1416</v>
      </c>
      <c r="S271" s="280" t="s">
        <v>1416</v>
      </c>
      <c r="T271" s="278" t="s">
        <v>92</v>
      </c>
      <c r="U271" s="278" t="s">
        <v>81</v>
      </c>
      <c r="V271" s="278" t="s">
        <v>81</v>
      </c>
      <c r="W271" s="278" t="s">
        <v>81</v>
      </c>
      <c r="X271" s="277" t="s">
        <v>81</v>
      </c>
      <c r="Y271" s="280" t="s">
        <v>1595</v>
      </c>
      <c r="Z271" s="278" t="s">
        <v>73</v>
      </c>
      <c r="AA271" s="278" t="s">
        <v>74</v>
      </c>
      <c r="AB271" s="278" t="s">
        <v>131</v>
      </c>
      <c r="AC271" s="278" t="s">
        <v>209</v>
      </c>
      <c r="AD271" s="278" t="s">
        <v>209</v>
      </c>
      <c r="AE271" s="278" t="s">
        <v>78</v>
      </c>
      <c r="AF271" s="278" t="s">
        <v>187</v>
      </c>
      <c r="AG271" s="278" t="s">
        <v>768</v>
      </c>
      <c r="AH271" s="278" t="s">
        <v>81</v>
      </c>
      <c r="AI271" s="278" t="s">
        <v>81</v>
      </c>
      <c r="AJ271" s="278" t="s">
        <v>81</v>
      </c>
      <c r="AK271" s="277" t="s">
        <v>81</v>
      </c>
    </row>
    <row r="272" spans="1:37" x14ac:dyDescent="0.3">
      <c r="A272" s="219">
        <v>815704</v>
      </c>
      <c r="B272" s="278" t="s">
        <v>2950</v>
      </c>
      <c r="C272" s="278" t="s">
        <v>88</v>
      </c>
      <c r="D272" s="278" t="s">
        <v>79</v>
      </c>
      <c r="E272" s="278" t="s">
        <v>96</v>
      </c>
      <c r="F272" s="278" t="s">
        <v>766</v>
      </c>
      <c r="G272" s="278" t="s">
        <v>1334</v>
      </c>
      <c r="H272" s="280" t="s">
        <v>1892</v>
      </c>
      <c r="I272" s="280" t="s">
        <v>2024</v>
      </c>
      <c r="J272" s="280" t="s">
        <v>1372</v>
      </c>
      <c r="K272" s="278" t="s">
        <v>72</v>
      </c>
      <c r="L272" s="294">
        <v>3.2606000000000002</v>
      </c>
      <c r="M272" s="280" t="s">
        <v>1374</v>
      </c>
      <c r="N272" s="280" t="s">
        <v>2951</v>
      </c>
      <c r="O272" s="280" t="s">
        <v>2952</v>
      </c>
      <c r="P272" s="280" t="s">
        <v>2953</v>
      </c>
      <c r="Q272" s="278" t="s">
        <v>72</v>
      </c>
      <c r="R272" s="280" t="s">
        <v>1375</v>
      </c>
      <c r="S272" s="280" t="s">
        <v>1372</v>
      </c>
      <c r="T272" s="278" t="s">
        <v>92</v>
      </c>
      <c r="U272" s="278" t="s">
        <v>81</v>
      </c>
      <c r="V272" s="278" t="s">
        <v>81</v>
      </c>
      <c r="W272" s="278" t="s">
        <v>81</v>
      </c>
      <c r="X272" s="277" t="s">
        <v>81</v>
      </c>
      <c r="Y272" s="280" t="s">
        <v>1540</v>
      </c>
      <c r="Z272" s="278" t="s">
        <v>73</v>
      </c>
      <c r="AA272" s="278" t="s">
        <v>74</v>
      </c>
      <c r="AB272" s="278" t="s">
        <v>131</v>
      </c>
      <c r="AC272" s="278" t="s">
        <v>132</v>
      </c>
      <c r="AD272" s="278" t="s">
        <v>133</v>
      </c>
      <c r="AE272" s="278" t="s">
        <v>78</v>
      </c>
      <c r="AF272" s="278" t="s">
        <v>136</v>
      </c>
      <c r="AG272" s="278" t="s">
        <v>763</v>
      </c>
      <c r="AH272" s="278" t="s">
        <v>81</v>
      </c>
      <c r="AI272" s="278" t="s">
        <v>81</v>
      </c>
      <c r="AJ272" s="278" t="s">
        <v>81</v>
      </c>
      <c r="AK272" s="277" t="s">
        <v>81</v>
      </c>
    </row>
    <row r="273" spans="1:37" x14ac:dyDescent="0.3">
      <c r="A273" s="219">
        <v>642273</v>
      </c>
      <c r="B273" s="278" t="s">
        <v>2950</v>
      </c>
      <c r="C273" s="278" t="s">
        <v>88</v>
      </c>
      <c r="D273" s="278" t="s">
        <v>79</v>
      </c>
      <c r="E273" s="278" t="s">
        <v>96</v>
      </c>
      <c r="F273" s="278" t="s">
        <v>766</v>
      </c>
      <c r="G273" s="278" t="s">
        <v>1333</v>
      </c>
      <c r="H273" s="280" t="s">
        <v>1892</v>
      </c>
      <c r="I273" s="280" t="s">
        <v>2024</v>
      </c>
      <c r="J273" s="280" t="s">
        <v>1372</v>
      </c>
      <c r="K273" s="278" t="s">
        <v>72</v>
      </c>
      <c r="L273" s="294">
        <v>3.2606000000000002</v>
      </c>
      <c r="M273" s="280" t="s">
        <v>1374</v>
      </c>
      <c r="N273" s="280" t="s">
        <v>2951</v>
      </c>
      <c r="O273" s="280" t="s">
        <v>2952</v>
      </c>
      <c r="P273" s="280" t="s">
        <v>2953</v>
      </c>
      <c r="Q273" s="278" t="s">
        <v>72</v>
      </c>
      <c r="R273" s="280" t="s">
        <v>1375</v>
      </c>
      <c r="S273" s="280" t="s">
        <v>1372</v>
      </c>
      <c r="T273" s="278" t="s">
        <v>92</v>
      </c>
      <c r="U273" s="278" t="s">
        <v>81</v>
      </c>
      <c r="V273" s="278" t="s">
        <v>81</v>
      </c>
      <c r="W273" s="278" t="s">
        <v>81</v>
      </c>
      <c r="X273" s="277" t="s">
        <v>81</v>
      </c>
      <c r="Y273" s="280" t="s">
        <v>1540</v>
      </c>
      <c r="Z273" s="278" t="s">
        <v>73</v>
      </c>
      <c r="AA273" s="278" t="s">
        <v>74</v>
      </c>
      <c r="AB273" s="278" t="s">
        <v>131</v>
      </c>
      <c r="AC273" s="278" t="s">
        <v>132</v>
      </c>
      <c r="AD273" s="278" t="s">
        <v>133</v>
      </c>
      <c r="AE273" s="278" t="s">
        <v>78</v>
      </c>
      <c r="AF273" s="278" t="s">
        <v>136</v>
      </c>
      <c r="AG273" s="278" t="s">
        <v>763</v>
      </c>
      <c r="AH273" s="278" t="s">
        <v>81</v>
      </c>
      <c r="AI273" s="278" t="s">
        <v>81</v>
      </c>
      <c r="AJ273" s="278" t="s">
        <v>81</v>
      </c>
      <c r="AK273" s="277" t="s">
        <v>81</v>
      </c>
    </row>
    <row r="274" spans="1:37" x14ac:dyDescent="0.3">
      <c r="A274" s="219">
        <v>485059</v>
      </c>
      <c r="B274" s="278" t="s">
        <v>2954</v>
      </c>
      <c r="C274" s="278" t="s">
        <v>88</v>
      </c>
      <c r="D274" s="278" t="s">
        <v>79</v>
      </c>
      <c r="E274" s="278" t="s">
        <v>98</v>
      </c>
      <c r="F274" s="278" t="s">
        <v>766</v>
      </c>
      <c r="G274" s="278" t="s">
        <v>1007</v>
      </c>
      <c r="H274" s="280" t="s">
        <v>1425</v>
      </c>
      <c r="I274" s="280" t="s">
        <v>2955</v>
      </c>
      <c r="J274" s="280" t="s">
        <v>1372</v>
      </c>
      <c r="K274" s="278" t="s">
        <v>72</v>
      </c>
      <c r="L274" s="294">
        <v>17.064900000000002</v>
      </c>
      <c r="M274" s="280" t="s">
        <v>1374</v>
      </c>
      <c r="N274" s="280" t="s">
        <v>2956</v>
      </c>
      <c r="O274" s="280" t="s">
        <v>2957</v>
      </c>
      <c r="P274" s="280" t="s">
        <v>2958</v>
      </c>
      <c r="Q274" s="278" t="s">
        <v>72</v>
      </c>
      <c r="R274" s="280" t="s">
        <v>1375</v>
      </c>
      <c r="S274" s="280" t="s">
        <v>1372</v>
      </c>
      <c r="T274" s="278" t="s">
        <v>92</v>
      </c>
      <c r="U274" s="278" t="s">
        <v>81</v>
      </c>
      <c r="V274" s="278" t="s">
        <v>81</v>
      </c>
      <c r="W274" s="278" t="s">
        <v>81</v>
      </c>
      <c r="X274" s="277" t="s">
        <v>81</v>
      </c>
      <c r="Y274" s="280" t="s">
        <v>1372</v>
      </c>
      <c r="Z274" s="278" t="s">
        <v>73</v>
      </c>
      <c r="AA274" s="278" t="s">
        <v>74</v>
      </c>
      <c r="AB274" s="278" t="s">
        <v>75</v>
      </c>
      <c r="AC274" s="278" t="s">
        <v>76</v>
      </c>
      <c r="AD274" s="278" t="s">
        <v>77</v>
      </c>
      <c r="AE274" s="278" t="s">
        <v>78</v>
      </c>
      <c r="AF274" s="278" t="s">
        <v>134</v>
      </c>
      <c r="AH274" s="278" t="s">
        <v>81</v>
      </c>
      <c r="AI274" s="278" t="s">
        <v>81</v>
      </c>
      <c r="AJ274" s="278" t="s">
        <v>81</v>
      </c>
      <c r="AK274" s="277" t="s">
        <v>81</v>
      </c>
    </row>
    <row r="275" spans="1:37" x14ac:dyDescent="0.3">
      <c r="A275" s="219">
        <v>815700</v>
      </c>
      <c r="B275" s="278" t="s">
        <v>2959</v>
      </c>
      <c r="C275" s="278" t="s">
        <v>88</v>
      </c>
      <c r="D275" s="278" t="s">
        <v>79</v>
      </c>
      <c r="E275" s="278" t="s">
        <v>96</v>
      </c>
      <c r="F275" s="278" t="s">
        <v>766</v>
      </c>
      <c r="G275" s="278" t="s">
        <v>1335</v>
      </c>
      <c r="H275" s="280" t="s">
        <v>1421</v>
      </c>
      <c r="I275" s="280" t="s">
        <v>2907</v>
      </c>
      <c r="J275" s="280" t="s">
        <v>1372</v>
      </c>
      <c r="K275" s="278" t="s">
        <v>72</v>
      </c>
      <c r="L275" s="294">
        <v>3.1099000000000001</v>
      </c>
      <c r="M275" s="280" t="s">
        <v>1374</v>
      </c>
      <c r="N275" s="280" t="s">
        <v>2938</v>
      </c>
      <c r="O275" s="280" t="s">
        <v>2318</v>
      </c>
      <c r="P275" s="280" t="s">
        <v>2939</v>
      </c>
      <c r="Q275" s="278" t="s">
        <v>72</v>
      </c>
      <c r="R275" s="280" t="s">
        <v>1375</v>
      </c>
      <c r="S275" s="280" t="s">
        <v>1372</v>
      </c>
      <c r="T275" s="278" t="s">
        <v>92</v>
      </c>
      <c r="U275" s="278" t="s">
        <v>81</v>
      </c>
      <c r="V275" s="278" t="s">
        <v>81</v>
      </c>
      <c r="W275" s="278" t="s">
        <v>81</v>
      </c>
      <c r="X275" s="277" t="s">
        <v>81</v>
      </c>
      <c r="Y275" s="280" t="s">
        <v>1540</v>
      </c>
      <c r="Z275" s="278" t="s">
        <v>73</v>
      </c>
      <c r="AA275" s="278" t="s">
        <v>74</v>
      </c>
      <c r="AB275" s="278" t="s">
        <v>131</v>
      </c>
      <c r="AC275" s="278" t="s">
        <v>132</v>
      </c>
      <c r="AD275" s="278" t="s">
        <v>133</v>
      </c>
      <c r="AE275" s="278" t="s">
        <v>78</v>
      </c>
      <c r="AF275" s="278" t="s">
        <v>136</v>
      </c>
      <c r="AG275" s="278" t="s">
        <v>763</v>
      </c>
      <c r="AH275" s="278" t="s">
        <v>81</v>
      </c>
      <c r="AI275" s="278" t="s">
        <v>81</v>
      </c>
      <c r="AJ275" s="278" t="s">
        <v>81</v>
      </c>
      <c r="AK275" s="277" t="s">
        <v>81</v>
      </c>
    </row>
    <row r="276" spans="1:37" x14ac:dyDescent="0.3">
      <c r="A276" s="219">
        <v>642285</v>
      </c>
      <c r="B276" s="278" t="s">
        <v>2960</v>
      </c>
      <c r="C276" s="278" t="s">
        <v>88</v>
      </c>
      <c r="D276" s="278" t="s">
        <v>79</v>
      </c>
      <c r="E276" s="278" t="s">
        <v>96</v>
      </c>
      <c r="F276" s="278" t="s">
        <v>766</v>
      </c>
      <c r="G276" s="278" t="s">
        <v>1336</v>
      </c>
      <c r="H276" s="280" t="s">
        <v>1420</v>
      </c>
      <c r="I276" s="280" t="s">
        <v>2941</v>
      </c>
      <c r="J276" s="280" t="s">
        <v>1372</v>
      </c>
      <c r="K276" s="278" t="s">
        <v>72</v>
      </c>
      <c r="L276" s="294">
        <v>3.2058</v>
      </c>
      <c r="M276" s="280" t="s">
        <v>1374</v>
      </c>
      <c r="N276" s="280" t="s">
        <v>2961</v>
      </c>
      <c r="O276" s="280" t="s">
        <v>2156</v>
      </c>
      <c r="P276" s="280" t="s">
        <v>2962</v>
      </c>
      <c r="Q276" s="278" t="s">
        <v>72</v>
      </c>
      <c r="R276" s="280" t="s">
        <v>1375</v>
      </c>
      <c r="S276" s="280" t="s">
        <v>1372</v>
      </c>
      <c r="T276" s="278" t="s">
        <v>92</v>
      </c>
      <c r="U276" s="278" t="s">
        <v>81</v>
      </c>
      <c r="V276" s="278" t="s">
        <v>81</v>
      </c>
      <c r="W276" s="278" t="s">
        <v>81</v>
      </c>
      <c r="X276" s="277" t="s">
        <v>81</v>
      </c>
      <c r="Y276" s="280" t="s">
        <v>1541</v>
      </c>
      <c r="Z276" s="278" t="s">
        <v>73</v>
      </c>
      <c r="AA276" s="278" t="s">
        <v>74</v>
      </c>
      <c r="AB276" s="278" t="s">
        <v>131</v>
      </c>
      <c r="AC276" s="278" t="s">
        <v>132</v>
      </c>
      <c r="AD276" s="278" t="s">
        <v>133</v>
      </c>
      <c r="AE276" s="278" t="s">
        <v>78</v>
      </c>
      <c r="AF276" s="278" t="s">
        <v>197</v>
      </c>
      <c r="AG276" s="278" t="s">
        <v>763</v>
      </c>
      <c r="AH276" s="278" t="s">
        <v>81</v>
      </c>
      <c r="AI276" s="278" t="s">
        <v>81</v>
      </c>
      <c r="AJ276" s="278" t="s">
        <v>81</v>
      </c>
      <c r="AK276" s="277" t="s">
        <v>81</v>
      </c>
    </row>
    <row r="277" spans="1:37" x14ac:dyDescent="0.3">
      <c r="A277" s="219">
        <v>815706</v>
      </c>
      <c r="B277" s="278" t="s">
        <v>2960</v>
      </c>
      <c r="C277" s="278" t="s">
        <v>88</v>
      </c>
      <c r="D277" s="278" t="s">
        <v>79</v>
      </c>
      <c r="E277" s="278" t="s">
        <v>96</v>
      </c>
      <c r="F277" s="278" t="s">
        <v>766</v>
      </c>
      <c r="G277" s="278" t="s">
        <v>1337</v>
      </c>
      <c r="H277" s="280" t="s">
        <v>1420</v>
      </c>
      <c r="I277" s="280" t="s">
        <v>2941</v>
      </c>
      <c r="J277" s="280" t="s">
        <v>1372</v>
      </c>
      <c r="K277" s="278" t="s">
        <v>72</v>
      </c>
      <c r="L277" s="294">
        <v>3.2058</v>
      </c>
      <c r="M277" s="280" t="s">
        <v>1374</v>
      </c>
      <c r="N277" s="280" t="s">
        <v>2963</v>
      </c>
      <c r="O277" s="280" t="s">
        <v>1997</v>
      </c>
      <c r="P277" s="280" t="s">
        <v>2962</v>
      </c>
      <c r="Q277" s="278" t="s">
        <v>72</v>
      </c>
      <c r="R277" s="280" t="s">
        <v>1375</v>
      </c>
      <c r="S277" s="280" t="s">
        <v>1372</v>
      </c>
      <c r="T277" s="278" t="s">
        <v>92</v>
      </c>
      <c r="U277" s="278" t="s">
        <v>81</v>
      </c>
      <c r="V277" s="278" t="s">
        <v>81</v>
      </c>
      <c r="W277" s="278" t="s">
        <v>81</v>
      </c>
      <c r="X277" s="277" t="s">
        <v>81</v>
      </c>
      <c r="Y277" s="280" t="s">
        <v>1372</v>
      </c>
      <c r="Z277" s="278" t="s">
        <v>73</v>
      </c>
      <c r="AA277" s="278" t="s">
        <v>74</v>
      </c>
      <c r="AB277" s="278" t="s">
        <v>131</v>
      </c>
      <c r="AC277" s="278" t="s">
        <v>132</v>
      </c>
      <c r="AD277" s="278" t="s">
        <v>133</v>
      </c>
      <c r="AE277" s="278" t="s">
        <v>78</v>
      </c>
      <c r="AF277" s="278" t="s">
        <v>197</v>
      </c>
      <c r="AH277" s="278" t="s">
        <v>81</v>
      </c>
      <c r="AI277" s="278" t="s">
        <v>81</v>
      </c>
      <c r="AJ277" s="278" t="s">
        <v>81</v>
      </c>
      <c r="AK277" s="277" t="s">
        <v>81</v>
      </c>
    </row>
    <row r="278" spans="1:37" x14ac:dyDescent="0.3">
      <c r="A278" s="219">
        <v>490182</v>
      </c>
      <c r="B278" s="278" t="s">
        <v>1008</v>
      </c>
      <c r="C278" s="278" t="s">
        <v>88</v>
      </c>
      <c r="D278" s="278" t="s">
        <v>79</v>
      </c>
      <c r="E278" s="278" t="s">
        <v>98</v>
      </c>
      <c r="F278" s="278" t="s">
        <v>100</v>
      </c>
      <c r="G278" s="278" t="s">
        <v>774</v>
      </c>
      <c r="H278" s="280" t="s">
        <v>1399</v>
      </c>
      <c r="I278" s="280" t="s">
        <v>1504</v>
      </c>
      <c r="J278" s="280" t="s">
        <v>1372</v>
      </c>
      <c r="K278" s="278" t="s">
        <v>72</v>
      </c>
      <c r="L278" s="294">
        <v>0.40200000000000002</v>
      </c>
      <c r="M278" s="280" t="s">
        <v>1389</v>
      </c>
      <c r="N278" s="280" t="s">
        <v>2969</v>
      </c>
      <c r="O278" s="280" t="s">
        <v>2970</v>
      </c>
      <c r="P278" s="280" t="s">
        <v>2971</v>
      </c>
      <c r="Q278" s="278" t="s">
        <v>72</v>
      </c>
      <c r="R278" s="280" t="s">
        <v>1372</v>
      </c>
      <c r="S278" s="280" t="s">
        <v>1372</v>
      </c>
      <c r="T278" s="278" t="s">
        <v>92</v>
      </c>
      <c r="U278" s="278" t="s">
        <v>82</v>
      </c>
      <c r="V278" s="278" t="s">
        <v>81</v>
      </c>
      <c r="W278" s="278" t="s">
        <v>81</v>
      </c>
      <c r="X278" s="277" t="s">
        <v>81</v>
      </c>
      <c r="Y278" s="280" t="s">
        <v>1372</v>
      </c>
      <c r="Z278" s="278" t="s">
        <v>73</v>
      </c>
      <c r="AA278" s="278" t="s">
        <v>74</v>
      </c>
      <c r="AB278" s="278" t="s">
        <v>84</v>
      </c>
      <c r="AC278" s="278" t="s">
        <v>85</v>
      </c>
      <c r="AD278" s="278" t="s">
        <v>668</v>
      </c>
      <c r="AE278" s="278" t="s">
        <v>78</v>
      </c>
      <c r="AF278" s="278" t="s">
        <v>1146</v>
      </c>
      <c r="AH278" s="278" t="s">
        <v>81</v>
      </c>
      <c r="AI278" s="278" t="s">
        <v>81</v>
      </c>
      <c r="AJ278" s="278" t="s">
        <v>81</v>
      </c>
      <c r="AK278" s="277" t="s">
        <v>81</v>
      </c>
    </row>
    <row r="279" spans="1:37" x14ac:dyDescent="0.3">
      <c r="A279" s="219">
        <v>860918</v>
      </c>
      <c r="B279" s="278" t="s">
        <v>2974</v>
      </c>
      <c r="C279" s="278" t="s">
        <v>88</v>
      </c>
      <c r="D279" s="278" t="s">
        <v>79</v>
      </c>
      <c r="E279" s="278" t="s">
        <v>111</v>
      </c>
      <c r="F279" s="278" t="s">
        <v>148</v>
      </c>
      <c r="G279" s="278" t="s">
        <v>2975</v>
      </c>
      <c r="H279" s="280" t="s">
        <v>2976</v>
      </c>
      <c r="I279" s="280" t="s">
        <v>2977</v>
      </c>
      <c r="J279" s="280" t="s">
        <v>1372</v>
      </c>
      <c r="K279" s="278" t="s">
        <v>72</v>
      </c>
      <c r="L279" s="294">
        <v>73.733400000000003</v>
      </c>
      <c r="M279" s="280" t="s">
        <v>1470</v>
      </c>
      <c r="N279" s="280" t="s">
        <v>1373</v>
      </c>
      <c r="O279" s="280" t="s">
        <v>1371</v>
      </c>
      <c r="P279" s="280" t="s">
        <v>2978</v>
      </c>
      <c r="Q279" s="278"/>
      <c r="R279" s="280" t="s">
        <v>1375</v>
      </c>
      <c r="S279" s="280" t="s">
        <v>1372</v>
      </c>
      <c r="T279" s="278" t="s">
        <v>146</v>
      </c>
      <c r="U279" s="278" t="s">
        <v>81</v>
      </c>
      <c r="V279" s="278" t="s">
        <v>81</v>
      </c>
      <c r="W279" s="278" t="s">
        <v>81</v>
      </c>
      <c r="X279" s="277" t="s">
        <v>81</v>
      </c>
      <c r="Y279" s="280" t="s">
        <v>1415</v>
      </c>
      <c r="Z279" s="278" t="s">
        <v>73</v>
      </c>
      <c r="AA279" s="278" t="s">
        <v>74</v>
      </c>
      <c r="AB279" s="278" t="s">
        <v>118</v>
      </c>
      <c r="AC279" s="278" t="s">
        <v>210</v>
      </c>
      <c r="AD279" s="278" t="s">
        <v>211</v>
      </c>
      <c r="AE279" s="278" t="s">
        <v>212</v>
      </c>
      <c r="AF279" s="278" t="s">
        <v>247</v>
      </c>
      <c r="AG279" s="278" t="s">
        <v>855</v>
      </c>
      <c r="AH279" s="278" t="s">
        <v>82</v>
      </c>
      <c r="AI279" s="278" t="s">
        <v>81</v>
      </c>
      <c r="AJ279" s="278" t="s">
        <v>81</v>
      </c>
      <c r="AK279" s="277" t="s">
        <v>81</v>
      </c>
    </row>
    <row r="280" spans="1:37" x14ac:dyDescent="0.3">
      <c r="A280" s="219">
        <v>860919</v>
      </c>
      <c r="B280" s="278" t="s">
        <v>2979</v>
      </c>
      <c r="C280" s="278" t="s">
        <v>88</v>
      </c>
      <c r="D280" s="278" t="s">
        <v>79</v>
      </c>
      <c r="E280" s="278" t="s">
        <v>98</v>
      </c>
      <c r="F280" s="278" t="s">
        <v>148</v>
      </c>
      <c r="G280" s="278" t="s">
        <v>2980</v>
      </c>
      <c r="H280" s="280" t="s">
        <v>2981</v>
      </c>
      <c r="I280" s="280" t="s">
        <v>2982</v>
      </c>
      <c r="J280" s="280" t="s">
        <v>1372</v>
      </c>
      <c r="K280" s="278" t="s">
        <v>72</v>
      </c>
      <c r="L280" s="294">
        <v>78.885900000000007</v>
      </c>
      <c r="M280" s="280" t="s">
        <v>1470</v>
      </c>
      <c r="N280" s="280" t="s">
        <v>2983</v>
      </c>
      <c r="O280" s="280" t="s">
        <v>2984</v>
      </c>
      <c r="P280" s="280" t="s">
        <v>2985</v>
      </c>
      <c r="Q280" s="278" t="s">
        <v>72</v>
      </c>
      <c r="R280" s="280" t="s">
        <v>1375</v>
      </c>
      <c r="S280" s="280" t="s">
        <v>1372</v>
      </c>
      <c r="T280" s="278" t="s">
        <v>146</v>
      </c>
      <c r="U280" s="278" t="s">
        <v>81</v>
      </c>
      <c r="V280" s="278" t="s">
        <v>81</v>
      </c>
      <c r="W280" s="278" t="s">
        <v>81</v>
      </c>
      <c r="X280" s="277" t="s">
        <v>81</v>
      </c>
      <c r="Y280" s="280" t="s">
        <v>1372</v>
      </c>
      <c r="Z280" s="278" t="s">
        <v>73</v>
      </c>
      <c r="AA280" s="278" t="s">
        <v>74</v>
      </c>
      <c r="AB280" s="278" t="s">
        <v>118</v>
      </c>
      <c r="AC280" s="278" t="s">
        <v>210</v>
      </c>
      <c r="AD280" s="278" t="s">
        <v>211</v>
      </c>
      <c r="AE280" s="278" t="s">
        <v>212</v>
      </c>
      <c r="AF280" s="278" t="s">
        <v>247</v>
      </c>
      <c r="AG280" s="278" t="s">
        <v>855</v>
      </c>
      <c r="AH280" s="278" t="s">
        <v>82</v>
      </c>
      <c r="AI280" s="278" t="s">
        <v>81</v>
      </c>
      <c r="AJ280" s="278" t="s">
        <v>82</v>
      </c>
      <c r="AK280" s="277" t="s">
        <v>81</v>
      </c>
    </row>
    <row r="281" spans="1:37" x14ac:dyDescent="0.3">
      <c r="A281" s="219">
        <v>764420</v>
      </c>
      <c r="B281" s="278" t="s">
        <v>510</v>
      </c>
      <c r="C281" s="278" t="s">
        <v>88</v>
      </c>
      <c r="D281" s="278" t="s">
        <v>79</v>
      </c>
      <c r="E281" s="278" t="s">
        <v>96</v>
      </c>
      <c r="F281" s="278" t="s">
        <v>138</v>
      </c>
      <c r="G281" s="278" t="s">
        <v>1009</v>
      </c>
      <c r="H281" s="280" t="s">
        <v>1901</v>
      </c>
      <c r="I281" s="280" t="s">
        <v>2986</v>
      </c>
      <c r="J281" s="280" t="s">
        <v>1372</v>
      </c>
      <c r="K281" s="278" t="s">
        <v>72</v>
      </c>
      <c r="L281" s="294">
        <v>23.5914</v>
      </c>
      <c r="M281" s="280" t="s">
        <v>1472</v>
      </c>
      <c r="N281" s="280" t="s">
        <v>1373</v>
      </c>
      <c r="O281" s="280" t="s">
        <v>1371</v>
      </c>
      <c r="P281" s="280" t="s">
        <v>2987</v>
      </c>
      <c r="Q281" s="278"/>
      <c r="R281" s="280" t="s">
        <v>1902</v>
      </c>
      <c r="S281" s="280" t="s">
        <v>1416</v>
      </c>
      <c r="T281" s="278" t="s">
        <v>106</v>
      </c>
      <c r="U281" s="278" t="s">
        <v>81</v>
      </c>
      <c r="V281" s="278" t="s">
        <v>81</v>
      </c>
      <c r="W281" s="278" t="s">
        <v>81</v>
      </c>
      <c r="X281" s="277" t="s">
        <v>81</v>
      </c>
      <c r="Y281" s="280" t="s">
        <v>1415</v>
      </c>
      <c r="Z281" s="278" t="s">
        <v>73</v>
      </c>
      <c r="AA281" s="278" t="s">
        <v>74</v>
      </c>
      <c r="AB281" s="278" t="s">
        <v>118</v>
      </c>
      <c r="AC281" s="278" t="s">
        <v>210</v>
      </c>
      <c r="AD281" s="278" t="s">
        <v>211</v>
      </c>
      <c r="AE281" s="278" t="s">
        <v>78</v>
      </c>
      <c r="AF281" s="278" t="s">
        <v>247</v>
      </c>
      <c r="AG281" s="278" t="s">
        <v>855</v>
      </c>
      <c r="AH281" s="278" t="s">
        <v>82</v>
      </c>
      <c r="AI281" s="278" t="s">
        <v>81</v>
      </c>
      <c r="AJ281" s="278" t="s">
        <v>81</v>
      </c>
      <c r="AK281" s="277" t="s">
        <v>81</v>
      </c>
    </row>
    <row r="282" spans="1:37" x14ac:dyDescent="0.3">
      <c r="A282" s="219">
        <v>348148</v>
      </c>
      <c r="B282" s="278" t="s">
        <v>1908</v>
      </c>
      <c r="C282" s="278" t="s">
        <v>88</v>
      </c>
      <c r="D282" s="278" t="s">
        <v>79</v>
      </c>
      <c r="E282" s="278" t="s">
        <v>96</v>
      </c>
      <c r="F282" s="278" t="s">
        <v>148</v>
      </c>
      <c r="G282" s="278" t="s">
        <v>1909</v>
      </c>
      <c r="H282" s="280" t="s">
        <v>1548</v>
      </c>
      <c r="I282" s="280" t="s">
        <v>1604</v>
      </c>
      <c r="J282" s="280" t="s">
        <v>1372</v>
      </c>
      <c r="K282" s="278" t="s">
        <v>72</v>
      </c>
      <c r="L282" s="294">
        <v>0.46479999999999999</v>
      </c>
      <c r="M282" s="280" t="s">
        <v>1470</v>
      </c>
      <c r="N282" s="280" t="s">
        <v>2988</v>
      </c>
      <c r="O282" s="280" t="s">
        <v>1660</v>
      </c>
      <c r="P282" s="280" t="s">
        <v>2989</v>
      </c>
      <c r="Q282" s="278" t="s">
        <v>72</v>
      </c>
      <c r="R282" s="280" t="s">
        <v>1596</v>
      </c>
      <c r="S282" s="280" t="s">
        <v>1375</v>
      </c>
      <c r="T282" s="278" t="s">
        <v>146</v>
      </c>
      <c r="U282" s="278" t="s">
        <v>81</v>
      </c>
      <c r="V282" s="278" t="s">
        <v>81</v>
      </c>
      <c r="W282" s="278" t="s">
        <v>81</v>
      </c>
      <c r="X282" s="277" t="s">
        <v>81</v>
      </c>
      <c r="Y282" s="280" t="s">
        <v>1372</v>
      </c>
      <c r="Z282" s="278" t="s">
        <v>73</v>
      </c>
      <c r="AA282" s="278" t="s">
        <v>74</v>
      </c>
      <c r="AB282" s="278" t="s">
        <v>118</v>
      </c>
      <c r="AC282" s="278" t="s">
        <v>210</v>
      </c>
      <c r="AD282" s="278" t="s">
        <v>211</v>
      </c>
      <c r="AE282" s="278" t="s">
        <v>78</v>
      </c>
      <c r="AF282" s="278" t="s">
        <v>247</v>
      </c>
      <c r="AH282" s="278" t="s">
        <v>81</v>
      </c>
      <c r="AI282" s="278" t="s">
        <v>81</v>
      </c>
      <c r="AJ282" s="278" t="s">
        <v>81</v>
      </c>
      <c r="AK282" s="277" t="s">
        <v>81</v>
      </c>
    </row>
    <row r="283" spans="1:37" x14ac:dyDescent="0.3">
      <c r="A283" s="219">
        <v>284238</v>
      </c>
      <c r="B283" s="278" t="s">
        <v>526</v>
      </c>
      <c r="C283" s="278" t="s">
        <v>88</v>
      </c>
      <c r="D283" s="278" t="s">
        <v>79</v>
      </c>
      <c r="E283" s="278" t="s">
        <v>96</v>
      </c>
      <c r="F283" s="278" t="s">
        <v>148</v>
      </c>
      <c r="G283" s="278" t="s">
        <v>1012</v>
      </c>
      <c r="H283" s="280" t="s">
        <v>1905</v>
      </c>
      <c r="I283" s="280" t="s">
        <v>1605</v>
      </c>
      <c r="J283" s="280" t="s">
        <v>1372</v>
      </c>
      <c r="K283" s="278" t="s">
        <v>72</v>
      </c>
      <c r="L283" s="294">
        <v>0.3054</v>
      </c>
      <c r="M283" s="280" t="s">
        <v>1470</v>
      </c>
      <c r="N283" s="280" t="s">
        <v>2991</v>
      </c>
      <c r="O283" s="280" t="s">
        <v>2601</v>
      </c>
      <c r="P283" s="280" t="s">
        <v>2992</v>
      </c>
      <c r="Q283" s="278" t="s">
        <v>72</v>
      </c>
      <c r="R283" s="280" t="s">
        <v>1916</v>
      </c>
      <c r="S283" s="280" t="s">
        <v>1492</v>
      </c>
      <c r="T283" s="278" t="s">
        <v>146</v>
      </c>
      <c r="U283" s="278" t="s">
        <v>81</v>
      </c>
      <c r="V283" s="278" t="s">
        <v>81</v>
      </c>
      <c r="W283" s="278" t="s">
        <v>81</v>
      </c>
      <c r="X283" s="277" t="s">
        <v>81</v>
      </c>
      <c r="Y283" s="280" t="s">
        <v>1372</v>
      </c>
      <c r="Z283" s="278" t="s">
        <v>73</v>
      </c>
      <c r="AA283" s="278" t="s">
        <v>74</v>
      </c>
      <c r="AB283" s="278" t="s">
        <v>118</v>
      </c>
      <c r="AC283" s="278" t="s">
        <v>210</v>
      </c>
      <c r="AD283" s="278" t="s">
        <v>211</v>
      </c>
      <c r="AE283" s="278" t="s">
        <v>78</v>
      </c>
      <c r="AF283" s="278" t="s">
        <v>247</v>
      </c>
      <c r="AH283" s="278" t="s">
        <v>81</v>
      </c>
      <c r="AI283" s="278" t="s">
        <v>81</v>
      </c>
      <c r="AJ283" s="278" t="s">
        <v>81</v>
      </c>
      <c r="AK283" s="277" t="s">
        <v>81</v>
      </c>
    </row>
    <row r="284" spans="1:37" x14ac:dyDescent="0.3">
      <c r="A284" s="219">
        <v>486009</v>
      </c>
      <c r="B284" s="278" t="s">
        <v>1919</v>
      </c>
      <c r="C284" s="278" t="s">
        <v>88</v>
      </c>
      <c r="D284" s="278" t="s">
        <v>79</v>
      </c>
      <c r="E284" s="278" t="s">
        <v>111</v>
      </c>
      <c r="F284" s="278" t="s">
        <v>766</v>
      </c>
      <c r="G284" s="278" t="s">
        <v>1918</v>
      </c>
      <c r="H284" s="280" t="s">
        <v>1905</v>
      </c>
      <c r="I284" s="280" t="s">
        <v>1605</v>
      </c>
      <c r="J284" s="280" t="s">
        <v>1372</v>
      </c>
      <c r="K284" s="278" t="s">
        <v>72</v>
      </c>
      <c r="L284" s="294">
        <v>0.31509999999999999</v>
      </c>
      <c r="M284" s="280" t="s">
        <v>1374</v>
      </c>
      <c r="N284" s="280" t="s">
        <v>2993</v>
      </c>
      <c r="O284" s="280" t="s">
        <v>2994</v>
      </c>
      <c r="P284" s="280" t="s">
        <v>2995</v>
      </c>
      <c r="Q284" s="278" t="s">
        <v>72</v>
      </c>
      <c r="R284" s="280" t="s">
        <v>1596</v>
      </c>
      <c r="S284" s="280" t="s">
        <v>1375</v>
      </c>
      <c r="T284" s="278" t="s">
        <v>92</v>
      </c>
      <c r="U284" s="278" t="s">
        <v>82</v>
      </c>
      <c r="V284" s="278" t="s">
        <v>81</v>
      </c>
      <c r="W284" s="278" t="s">
        <v>81</v>
      </c>
      <c r="X284" s="277" t="s">
        <v>81</v>
      </c>
      <c r="Y284" s="280" t="s">
        <v>1387</v>
      </c>
      <c r="Z284" s="278" t="s">
        <v>73</v>
      </c>
      <c r="AA284" s="278" t="s">
        <v>74</v>
      </c>
      <c r="AB284" s="278" t="s">
        <v>84</v>
      </c>
      <c r="AC284" s="278" t="s">
        <v>85</v>
      </c>
      <c r="AD284" s="278" t="s">
        <v>86</v>
      </c>
      <c r="AE284" s="278" t="s">
        <v>78</v>
      </c>
      <c r="AF284" s="278" t="s">
        <v>112</v>
      </c>
      <c r="AG284" s="278" t="s">
        <v>765</v>
      </c>
      <c r="AH284" s="278" t="s">
        <v>81</v>
      </c>
      <c r="AI284" s="278" t="s">
        <v>81</v>
      </c>
      <c r="AJ284" s="278" t="s">
        <v>81</v>
      </c>
      <c r="AK284" s="277" t="s">
        <v>81</v>
      </c>
    </row>
    <row r="285" spans="1:37" x14ac:dyDescent="0.3">
      <c r="A285" s="219">
        <v>486367</v>
      </c>
      <c r="B285" s="278" t="s">
        <v>527</v>
      </c>
      <c r="C285" s="278" t="s">
        <v>88</v>
      </c>
      <c r="D285" s="278" t="s">
        <v>79</v>
      </c>
      <c r="E285" s="278" t="s">
        <v>96</v>
      </c>
      <c r="F285" s="278" t="s">
        <v>766</v>
      </c>
      <c r="G285" s="278" t="s">
        <v>1013</v>
      </c>
      <c r="H285" s="280" t="s">
        <v>1920</v>
      </c>
      <c r="I285" s="280" t="s">
        <v>1722</v>
      </c>
      <c r="J285" s="280" t="s">
        <v>1372</v>
      </c>
      <c r="K285" s="278" t="s">
        <v>72</v>
      </c>
      <c r="L285" s="294">
        <v>4.1784999999999997</v>
      </c>
      <c r="M285" s="280" t="s">
        <v>1374</v>
      </c>
      <c r="N285" s="280" t="s">
        <v>2996</v>
      </c>
      <c r="O285" s="280" t="s">
        <v>2009</v>
      </c>
      <c r="P285" s="280" t="s">
        <v>2997</v>
      </c>
      <c r="Q285" s="278" t="s">
        <v>72</v>
      </c>
      <c r="R285" s="280" t="s">
        <v>1490</v>
      </c>
      <c r="S285" s="280" t="s">
        <v>1490</v>
      </c>
      <c r="T285" s="278" t="s">
        <v>92</v>
      </c>
      <c r="U285" s="278" t="s">
        <v>81</v>
      </c>
      <c r="V285" s="278" t="s">
        <v>81</v>
      </c>
      <c r="W285" s="278" t="s">
        <v>81</v>
      </c>
      <c r="X285" s="277" t="s">
        <v>81</v>
      </c>
      <c r="Y285" s="280" t="s">
        <v>1416</v>
      </c>
      <c r="Z285" s="278" t="s">
        <v>73</v>
      </c>
      <c r="AA285" s="278" t="s">
        <v>74</v>
      </c>
      <c r="AB285" s="278" t="s">
        <v>84</v>
      </c>
      <c r="AC285" s="278" t="s">
        <v>85</v>
      </c>
      <c r="AD285" s="278" t="s">
        <v>86</v>
      </c>
      <c r="AE285" s="278" t="s">
        <v>78</v>
      </c>
      <c r="AF285" s="278" t="s">
        <v>112</v>
      </c>
      <c r="AH285" s="278" t="s">
        <v>81</v>
      </c>
      <c r="AI285" s="278" t="s">
        <v>81</v>
      </c>
      <c r="AJ285" s="278" t="s">
        <v>81</v>
      </c>
      <c r="AK285" s="277" t="s">
        <v>81</v>
      </c>
    </row>
    <row r="286" spans="1:37" x14ac:dyDescent="0.3">
      <c r="A286" s="219">
        <v>450996</v>
      </c>
      <c r="B286" s="278" t="s">
        <v>528</v>
      </c>
      <c r="C286" s="278" t="s">
        <v>88</v>
      </c>
      <c r="D286" s="278" t="s">
        <v>79</v>
      </c>
      <c r="E286" s="278" t="s">
        <v>96</v>
      </c>
      <c r="F286" s="278" t="s">
        <v>126</v>
      </c>
      <c r="G286" s="278" t="s">
        <v>1014</v>
      </c>
      <c r="H286" s="280" t="s">
        <v>1921</v>
      </c>
      <c r="I286" s="280" t="s">
        <v>1604</v>
      </c>
      <c r="J286" s="280" t="s">
        <v>1372</v>
      </c>
      <c r="K286" s="278" t="s">
        <v>72</v>
      </c>
      <c r="L286" s="294">
        <v>0.46479999999999999</v>
      </c>
      <c r="M286" s="280" t="s">
        <v>1454</v>
      </c>
      <c r="N286" s="280" t="s">
        <v>2998</v>
      </c>
      <c r="O286" s="280" t="s">
        <v>2999</v>
      </c>
      <c r="P286" s="280" t="s">
        <v>3000</v>
      </c>
      <c r="Q286" s="278" t="s">
        <v>72</v>
      </c>
      <c r="R286" s="280" t="s">
        <v>1492</v>
      </c>
      <c r="S286" s="280" t="s">
        <v>1492</v>
      </c>
      <c r="T286" s="278" t="s">
        <v>92</v>
      </c>
      <c r="U286" s="278" t="s">
        <v>81</v>
      </c>
      <c r="V286" s="278" t="s">
        <v>81</v>
      </c>
      <c r="W286" s="278" t="s">
        <v>81</v>
      </c>
      <c r="X286" s="277" t="s">
        <v>81</v>
      </c>
      <c r="Y286" s="280" t="s">
        <v>1372</v>
      </c>
      <c r="Z286" s="278" t="s">
        <v>73</v>
      </c>
      <c r="AA286" s="278" t="s">
        <v>74</v>
      </c>
      <c r="AB286" s="278" t="s">
        <v>84</v>
      </c>
      <c r="AC286" s="278" t="s">
        <v>85</v>
      </c>
      <c r="AD286" s="278" t="s">
        <v>86</v>
      </c>
      <c r="AE286" s="278" t="s">
        <v>78</v>
      </c>
      <c r="AF286" s="278" t="s">
        <v>112</v>
      </c>
      <c r="AG286" s="278" t="s">
        <v>765</v>
      </c>
      <c r="AH286" s="278" t="s">
        <v>82</v>
      </c>
      <c r="AI286" s="278" t="s">
        <v>81</v>
      </c>
      <c r="AJ286" s="278" t="s">
        <v>81</v>
      </c>
      <c r="AK286" s="277" t="s">
        <v>81</v>
      </c>
    </row>
    <row r="287" spans="1:37" x14ac:dyDescent="0.3">
      <c r="A287" s="219">
        <v>334666</v>
      </c>
      <c r="B287" s="278" t="s">
        <v>533</v>
      </c>
      <c r="C287" s="278" t="s">
        <v>88</v>
      </c>
      <c r="D287" s="278" t="s">
        <v>79</v>
      </c>
      <c r="E287" s="278" t="s">
        <v>96</v>
      </c>
      <c r="F287" s="278" t="s">
        <v>766</v>
      </c>
      <c r="G287" s="278" t="s">
        <v>1015</v>
      </c>
      <c r="H287" s="280" t="s">
        <v>1922</v>
      </c>
      <c r="I287" s="280" t="s">
        <v>2746</v>
      </c>
      <c r="J287" s="280" t="s">
        <v>1372</v>
      </c>
      <c r="K287" s="278" t="s">
        <v>72</v>
      </c>
      <c r="L287" s="294">
        <v>4.7127999999999997</v>
      </c>
      <c r="M287" s="280" t="s">
        <v>1374</v>
      </c>
      <c r="N287" s="280" t="s">
        <v>3001</v>
      </c>
      <c r="O287" s="280" t="s">
        <v>3002</v>
      </c>
      <c r="P287" s="280" t="s">
        <v>2748</v>
      </c>
      <c r="Q287" s="278" t="s">
        <v>72</v>
      </c>
      <c r="R287" s="280" t="s">
        <v>1372</v>
      </c>
      <c r="S287" s="280" t="s">
        <v>1372</v>
      </c>
      <c r="T287" s="278" t="s">
        <v>92</v>
      </c>
      <c r="U287" s="278" t="s">
        <v>81</v>
      </c>
      <c r="V287" s="278" t="s">
        <v>81</v>
      </c>
      <c r="W287" s="278" t="s">
        <v>81</v>
      </c>
      <c r="X287" s="277" t="s">
        <v>81</v>
      </c>
      <c r="Y287" s="280" t="s">
        <v>1372</v>
      </c>
      <c r="Z287" s="278" t="s">
        <v>73</v>
      </c>
      <c r="AA287" s="278" t="s">
        <v>74</v>
      </c>
      <c r="AB287" s="278" t="s">
        <v>84</v>
      </c>
      <c r="AC287" s="278" t="s">
        <v>85</v>
      </c>
      <c r="AD287" s="278" t="s">
        <v>86</v>
      </c>
      <c r="AE287" s="278" t="s">
        <v>195</v>
      </c>
      <c r="AF287" s="278" t="s">
        <v>112</v>
      </c>
      <c r="AG287" s="278" t="s">
        <v>765</v>
      </c>
      <c r="AH287" s="278" t="s">
        <v>82</v>
      </c>
      <c r="AI287" s="278" t="s">
        <v>81</v>
      </c>
      <c r="AJ287" s="278" t="s">
        <v>82</v>
      </c>
      <c r="AK287" s="277" t="s">
        <v>81</v>
      </c>
    </row>
    <row r="288" spans="1:37" x14ac:dyDescent="0.3">
      <c r="A288" s="219">
        <v>625481</v>
      </c>
      <c r="B288" s="278" t="s">
        <v>539</v>
      </c>
      <c r="C288" s="278" t="s">
        <v>88</v>
      </c>
      <c r="D288" s="278" t="s">
        <v>79</v>
      </c>
      <c r="E288" s="278" t="s">
        <v>96</v>
      </c>
      <c r="F288" s="278" t="s">
        <v>108</v>
      </c>
      <c r="G288" s="278" t="s">
        <v>1016</v>
      </c>
      <c r="H288" s="280" t="s">
        <v>1928</v>
      </c>
      <c r="I288" s="280" t="s">
        <v>3003</v>
      </c>
      <c r="J288" s="280" t="s">
        <v>1372</v>
      </c>
      <c r="K288" s="278" t="s">
        <v>72</v>
      </c>
      <c r="L288" s="294">
        <v>86.693600000000004</v>
      </c>
      <c r="M288" s="280" t="s">
        <v>1410</v>
      </c>
      <c r="N288" s="280" t="s">
        <v>3004</v>
      </c>
      <c r="O288" s="280" t="s">
        <v>3005</v>
      </c>
      <c r="P288" s="280" t="s">
        <v>3006</v>
      </c>
      <c r="Q288" s="278" t="s">
        <v>72</v>
      </c>
      <c r="R288" s="280" t="s">
        <v>1372</v>
      </c>
      <c r="S288" s="280" t="s">
        <v>1372</v>
      </c>
      <c r="T288" s="278" t="s">
        <v>106</v>
      </c>
      <c r="U288" s="278" t="s">
        <v>81</v>
      </c>
      <c r="V288" s="278" t="s">
        <v>81</v>
      </c>
      <c r="W288" s="278" t="s">
        <v>81</v>
      </c>
      <c r="X288" s="277" t="s">
        <v>81</v>
      </c>
      <c r="Y288" s="280" t="s">
        <v>1377</v>
      </c>
      <c r="Z288" s="278" t="s">
        <v>73</v>
      </c>
      <c r="AA288" s="278" t="s">
        <v>74</v>
      </c>
      <c r="AB288" s="278" t="s">
        <v>84</v>
      </c>
      <c r="AC288" s="278" t="s">
        <v>85</v>
      </c>
      <c r="AD288" s="278" t="s">
        <v>86</v>
      </c>
      <c r="AE288" s="278" t="s">
        <v>78</v>
      </c>
      <c r="AF288" s="278" t="s">
        <v>87</v>
      </c>
      <c r="AH288" s="278" t="s">
        <v>81</v>
      </c>
      <c r="AI288" s="278" t="s">
        <v>81</v>
      </c>
      <c r="AJ288" s="278" t="s">
        <v>81</v>
      </c>
      <c r="AK288" s="277" t="s">
        <v>81</v>
      </c>
    </row>
    <row r="289" spans="1:37" x14ac:dyDescent="0.3">
      <c r="A289" s="219">
        <v>772684</v>
      </c>
      <c r="B289" s="278" t="s">
        <v>563</v>
      </c>
      <c r="C289" s="278" t="s">
        <v>88</v>
      </c>
      <c r="D289" s="278" t="s">
        <v>79</v>
      </c>
      <c r="E289" s="278" t="s">
        <v>98</v>
      </c>
      <c r="F289" s="278" t="s">
        <v>184</v>
      </c>
      <c r="G289" s="278" t="s">
        <v>1017</v>
      </c>
      <c r="H289" s="280" t="s">
        <v>1897</v>
      </c>
      <c r="I289" s="280" t="s">
        <v>3007</v>
      </c>
      <c r="J289" s="280" t="s">
        <v>1372</v>
      </c>
      <c r="K289" s="278" t="s">
        <v>72</v>
      </c>
      <c r="L289" s="294">
        <v>2.7336</v>
      </c>
      <c r="M289" s="280" t="s">
        <v>1398</v>
      </c>
      <c r="N289" s="280" t="s">
        <v>2179</v>
      </c>
      <c r="O289" s="280" t="s">
        <v>1442</v>
      </c>
      <c r="P289" s="280" t="s">
        <v>1880</v>
      </c>
      <c r="Q289" s="278" t="s">
        <v>72</v>
      </c>
      <c r="R289" s="280" t="s">
        <v>1486</v>
      </c>
      <c r="S289" s="280" t="s">
        <v>1375</v>
      </c>
      <c r="T289" s="278" t="s">
        <v>106</v>
      </c>
      <c r="U289" s="278" t="s">
        <v>82</v>
      </c>
      <c r="V289" s="278" t="s">
        <v>81</v>
      </c>
      <c r="W289" s="278" t="s">
        <v>81</v>
      </c>
      <c r="X289" s="277" t="s">
        <v>81</v>
      </c>
      <c r="Y289" s="280" t="s">
        <v>1372</v>
      </c>
      <c r="Z289" s="278" t="s">
        <v>73</v>
      </c>
      <c r="AA289" s="278" t="s">
        <v>74</v>
      </c>
      <c r="AB289" s="278" t="s">
        <v>84</v>
      </c>
      <c r="AC289" s="278" t="s">
        <v>111</v>
      </c>
      <c r="AD289" s="278" t="s">
        <v>90</v>
      </c>
      <c r="AE289" s="278" t="s">
        <v>78</v>
      </c>
      <c r="AF289" s="278" t="s">
        <v>92</v>
      </c>
      <c r="AG289" s="278" t="s">
        <v>765</v>
      </c>
      <c r="AH289" s="278" t="s">
        <v>81</v>
      </c>
      <c r="AI289" s="278" t="s">
        <v>81</v>
      </c>
      <c r="AJ289" s="278" t="s">
        <v>81</v>
      </c>
      <c r="AK289" s="277" t="s">
        <v>81</v>
      </c>
    </row>
    <row r="290" spans="1:37" x14ac:dyDescent="0.3">
      <c r="A290" s="219">
        <v>828097</v>
      </c>
      <c r="B290" s="278" t="s">
        <v>1362</v>
      </c>
      <c r="C290" s="278" t="s">
        <v>88</v>
      </c>
      <c r="D290" s="278" t="s">
        <v>79</v>
      </c>
      <c r="E290" s="278" t="s">
        <v>98</v>
      </c>
      <c r="F290" s="278" t="s">
        <v>1346</v>
      </c>
      <c r="G290" s="278" t="s">
        <v>1361</v>
      </c>
      <c r="H290" s="280" t="s">
        <v>1944</v>
      </c>
      <c r="I290" s="280" t="s">
        <v>3008</v>
      </c>
      <c r="J290" s="280" t="s">
        <v>1372</v>
      </c>
      <c r="K290" s="278" t="s">
        <v>72</v>
      </c>
      <c r="L290" s="294">
        <v>26.250599999999999</v>
      </c>
      <c r="M290" s="280" t="s">
        <v>1557</v>
      </c>
      <c r="N290" s="280" t="s">
        <v>3009</v>
      </c>
      <c r="O290" s="280" t="s">
        <v>3010</v>
      </c>
      <c r="P290" s="280" t="s">
        <v>3011</v>
      </c>
      <c r="Q290" s="278" t="s">
        <v>72</v>
      </c>
      <c r="R290" s="280" t="s">
        <v>1375</v>
      </c>
      <c r="S290" s="280" t="s">
        <v>1372</v>
      </c>
      <c r="T290" s="278" t="s">
        <v>1347</v>
      </c>
      <c r="U290" s="278" t="s">
        <v>81</v>
      </c>
      <c r="V290" s="278" t="s">
        <v>81</v>
      </c>
      <c r="W290" s="278" t="s">
        <v>81</v>
      </c>
      <c r="X290" s="277" t="s">
        <v>81</v>
      </c>
      <c r="Y290" s="280" t="s">
        <v>1372</v>
      </c>
      <c r="Z290" s="278" t="s">
        <v>73</v>
      </c>
      <c r="AA290" s="278" t="s">
        <v>74</v>
      </c>
      <c r="AB290" s="278" t="s">
        <v>84</v>
      </c>
      <c r="AC290" s="278" t="s">
        <v>89</v>
      </c>
      <c r="AD290" s="278" t="s">
        <v>90</v>
      </c>
      <c r="AE290" s="278" t="s">
        <v>78</v>
      </c>
      <c r="AF290" s="278" t="s">
        <v>92</v>
      </c>
      <c r="AG290" s="278" t="s">
        <v>765</v>
      </c>
      <c r="AH290" s="278" t="s">
        <v>81</v>
      </c>
      <c r="AI290" s="278" t="s">
        <v>81</v>
      </c>
      <c r="AJ290" s="278" t="s">
        <v>81</v>
      </c>
      <c r="AK290" s="277" t="s">
        <v>81</v>
      </c>
    </row>
    <row r="291" spans="1:37" x14ac:dyDescent="0.3">
      <c r="A291" s="219">
        <v>212654</v>
      </c>
      <c r="B291" s="278" t="s">
        <v>564</v>
      </c>
      <c r="C291" s="278" t="s">
        <v>88</v>
      </c>
      <c r="D291" s="278" t="s">
        <v>79</v>
      </c>
      <c r="E291" s="278" t="s">
        <v>111</v>
      </c>
      <c r="F291" s="278" t="s">
        <v>766</v>
      </c>
      <c r="G291" s="278" t="s">
        <v>1018</v>
      </c>
      <c r="H291" s="280" t="s">
        <v>1553</v>
      </c>
      <c r="I291" s="280" t="s">
        <v>1554</v>
      </c>
      <c r="J291" s="280" t="s">
        <v>1372</v>
      </c>
      <c r="K291" s="278" t="s">
        <v>72</v>
      </c>
      <c r="L291" s="294">
        <v>0.20369999999999999</v>
      </c>
      <c r="M291" s="280" t="s">
        <v>1374</v>
      </c>
      <c r="N291" s="280" t="s">
        <v>3012</v>
      </c>
      <c r="O291" s="280" t="s">
        <v>2051</v>
      </c>
      <c r="P291" s="280" t="s">
        <v>3013</v>
      </c>
      <c r="Q291" s="278" t="s">
        <v>72</v>
      </c>
      <c r="R291" s="280" t="s">
        <v>1945</v>
      </c>
      <c r="S291" s="280" t="s">
        <v>1552</v>
      </c>
      <c r="T291" s="278" t="s">
        <v>92</v>
      </c>
      <c r="U291" s="278" t="s">
        <v>82</v>
      </c>
      <c r="V291" s="278" t="s">
        <v>81</v>
      </c>
      <c r="W291" s="278" t="s">
        <v>82</v>
      </c>
      <c r="X291" s="277" t="s">
        <v>82</v>
      </c>
      <c r="Y291" s="280" t="s">
        <v>1372</v>
      </c>
      <c r="Z291" s="278" t="s">
        <v>73</v>
      </c>
      <c r="AA291" s="278" t="s">
        <v>74</v>
      </c>
      <c r="AB291" s="278" t="s">
        <v>84</v>
      </c>
      <c r="AC291" s="278" t="s">
        <v>137</v>
      </c>
      <c r="AD291" s="278" t="s">
        <v>86</v>
      </c>
      <c r="AE291" s="278" t="s">
        <v>78</v>
      </c>
      <c r="AF291" s="278" t="s">
        <v>112</v>
      </c>
      <c r="AG291" s="278" t="s">
        <v>765</v>
      </c>
      <c r="AH291" s="278" t="s">
        <v>81</v>
      </c>
      <c r="AI291" s="278" t="s">
        <v>81</v>
      </c>
      <c r="AJ291" s="278" t="s">
        <v>81</v>
      </c>
      <c r="AK291" s="277" t="s">
        <v>81</v>
      </c>
    </row>
    <row r="292" spans="1:37" x14ac:dyDescent="0.3">
      <c r="A292" s="219">
        <v>377477</v>
      </c>
      <c r="B292" s="278" t="s">
        <v>1022</v>
      </c>
      <c r="C292" s="278" t="s">
        <v>88</v>
      </c>
      <c r="D292" s="278" t="s">
        <v>79</v>
      </c>
      <c r="E292" s="278" t="s">
        <v>111</v>
      </c>
      <c r="F292" s="278" t="s">
        <v>95</v>
      </c>
      <c r="G292" s="278" t="s">
        <v>1021</v>
      </c>
      <c r="H292" s="280" t="s">
        <v>1426</v>
      </c>
      <c r="I292" s="280" t="s">
        <v>1892</v>
      </c>
      <c r="J292" s="280" t="s">
        <v>1372</v>
      </c>
      <c r="K292" s="278" t="s">
        <v>72</v>
      </c>
      <c r="L292" s="294">
        <v>5.617</v>
      </c>
      <c r="M292" s="280" t="s">
        <v>1418</v>
      </c>
      <c r="N292" s="280" t="s">
        <v>3016</v>
      </c>
      <c r="O292" s="280" t="s">
        <v>3017</v>
      </c>
      <c r="P292" s="280" t="s">
        <v>3018</v>
      </c>
      <c r="Q292" s="278" t="s">
        <v>72</v>
      </c>
      <c r="R292" s="280" t="s">
        <v>1377</v>
      </c>
      <c r="S292" s="280" t="s">
        <v>1377</v>
      </c>
      <c r="T292" s="278" t="s">
        <v>92</v>
      </c>
      <c r="U292" s="278" t="s">
        <v>82</v>
      </c>
      <c r="V292" s="278" t="s">
        <v>82</v>
      </c>
      <c r="W292" s="278" t="s">
        <v>81</v>
      </c>
      <c r="X292" s="277" t="s">
        <v>81</v>
      </c>
      <c r="Y292" s="280" t="s">
        <v>1372</v>
      </c>
      <c r="Z292" s="278" t="s">
        <v>73</v>
      </c>
      <c r="AA292" s="278" t="s">
        <v>74</v>
      </c>
      <c r="AB292" s="278" t="s">
        <v>109</v>
      </c>
      <c r="AC292" s="278" t="s">
        <v>111</v>
      </c>
      <c r="AD292" s="278" t="s">
        <v>90</v>
      </c>
      <c r="AE292" s="278" t="s">
        <v>78</v>
      </c>
      <c r="AF292" s="278" t="s">
        <v>92</v>
      </c>
      <c r="AG292" s="278" t="s">
        <v>765</v>
      </c>
      <c r="AH292" s="278" t="s">
        <v>81</v>
      </c>
      <c r="AI292" s="278" t="s">
        <v>81</v>
      </c>
      <c r="AJ292" s="278" t="s">
        <v>81</v>
      </c>
      <c r="AK292" s="277" t="s">
        <v>81</v>
      </c>
    </row>
    <row r="293" spans="1:37" x14ac:dyDescent="0.3">
      <c r="A293" s="219">
        <v>377474</v>
      </c>
      <c r="B293" s="278" t="s">
        <v>1024</v>
      </c>
      <c r="C293" s="278" t="s">
        <v>88</v>
      </c>
      <c r="D293" s="278" t="s">
        <v>79</v>
      </c>
      <c r="E293" s="278" t="s">
        <v>98</v>
      </c>
      <c r="F293" s="278" t="s">
        <v>95</v>
      </c>
      <c r="G293" s="278" t="s">
        <v>1023</v>
      </c>
      <c r="H293" s="280" t="s">
        <v>1426</v>
      </c>
      <c r="I293" s="280" t="s">
        <v>3019</v>
      </c>
      <c r="J293" s="280" t="s">
        <v>1372</v>
      </c>
      <c r="K293" s="278" t="s">
        <v>72</v>
      </c>
      <c r="L293" s="294">
        <v>5.8893000000000004</v>
      </c>
      <c r="M293" s="280" t="s">
        <v>1418</v>
      </c>
      <c r="N293" s="280" t="s">
        <v>2323</v>
      </c>
      <c r="O293" s="280" t="s">
        <v>3020</v>
      </c>
      <c r="P293" s="280" t="s">
        <v>3021</v>
      </c>
      <c r="Q293" s="278" t="s">
        <v>72</v>
      </c>
      <c r="R293" s="280" t="s">
        <v>1377</v>
      </c>
      <c r="S293" s="280" t="s">
        <v>1377</v>
      </c>
      <c r="T293" s="278" t="s">
        <v>92</v>
      </c>
      <c r="U293" s="278" t="s">
        <v>82</v>
      </c>
      <c r="V293" s="278" t="s">
        <v>82</v>
      </c>
      <c r="W293" s="278" t="s">
        <v>81</v>
      </c>
      <c r="X293" s="277" t="s">
        <v>81</v>
      </c>
      <c r="Y293" s="280" t="s">
        <v>1617</v>
      </c>
      <c r="Z293" s="278" t="s">
        <v>73</v>
      </c>
      <c r="AA293" s="278" t="s">
        <v>74</v>
      </c>
      <c r="AB293" s="278" t="s">
        <v>192</v>
      </c>
      <c r="AC293" s="278" t="s">
        <v>193</v>
      </c>
      <c r="AD293" s="278" t="s">
        <v>194</v>
      </c>
      <c r="AE293" s="278" t="s">
        <v>195</v>
      </c>
      <c r="AF293" s="278" t="s">
        <v>191</v>
      </c>
      <c r="AG293" s="278" t="s">
        <v>765</v>
      </c>
      <c r="AH293" s="278" t="s">
        <v>82</v>
      </c>
      <c r="AI293" s="278" t="s">
        <v>82</v>
      </c>
      <c r="AJ293" s="278" t="s">
        <v>81</v>
      </c>
      <c r="AK293" s="277" t="s">
        <v>81</v>
      </c>
    </row>
    <row r="294" spans="1:37" x14ac:dyDescent="0.3">
      <c r="A294" s="219">
        <v>377478</v>
      </c>
      <c r="B294" s="278" t="s">
        <v>1306</v>
      </c>
      <c r="C294" s="278" t="s">
        <v>88</v>
      </c>
      <c r="D294" s="278" t="s">
        <v>79</v>
      </c>
      <c r="E294" s="278" t="s">
        <v>98</v>
      </c>
      <c r="F294" s="278" t="s">
        <v>95</v>
      </c>
      <c r="G294" s="278" t="s">
        <v>1025</v>
      </c>
      <c r="H294" s="280" t="s">
        <v>1426</v>
      </c>
      <c r="I294" s="280" t="s">
        <v>3019</v>
      </c>
      <c r="J294" s="280" t="s">
        <v>1372</v>
      </c>
      <c r="K294" s="278" t="s">
        <v>72</v>
      </c>
      <c r="L294" s="294">
        <v>5.8893000000000004</v>
      </c>
      <c r="M294" s="280" t="s">
        <v>1418</v>
      </c>
      <c r="N294" s="280" t="s">
        <v>2323</v>
      </c>
      <c r="O294" s="280" t="s">
        <v>3020</v>
      </c>
      <c r="P294" s="280" t="s">
        <v>3021</v>
      </c>
      <c r="Q294" s="278" t="s">
        <v>72</v>
      </c>
      <c r="R294" s="280" t="s">
        <v>1377</v>
      </c>
      <c r="S294" s="280" t="s">
        <v>1377</v>
      </c>
      <c r="T294" s="278" t="s">
        <v>92</v>
      </c>
      <c r="U294" s="278" t="s">
        <v>82</v>
      </c>
      <c r="V294" s="278" t="s">
        <v>81</v>
      </c>
      <c r="W294" s="278" t="s">
        <v>81</v>
      </c>
      <c r="X294" s="277" t="s">
        <v>81</v>
      </c>
      <c r="Y294" s="280" t="s">
        <v>1617</v>
      </c>
      <c r="Z294" s="278" t="s">
        <v>73</v>
      </c>
      <c r="AA294" s="278" t="s">
        <v>74</v>
      </c>
      <c r="AB294" s="278" t="s">
        <v>192</v>
      </c>
      <c r="AC294" s="278" t="s">
        <v>193</v>
      </c>
      <c r="AD294" s="278" t="s">
        <v>194</v>
      </c>
      <c r="AE294" s="278" t="s">
        <v>195</v>
      </c>
      <c r="AF294" s="278" t="s">
        <v>191</v>
      </c>
      <c r="AG294" s="278" t="s">
        <v>765</v>
      </c>
      <c r="AH294" s="278" t="s">
        <v>82</v>
      </c>
      <c r="AI294" s="278" t="s">
        <v>82</v>
      </c>
      <c r="AJ294" s="278" t="s">
        <v>81</v>
      </c>
      <c r="AK294" s="277" t="s">
        <v>81</v>
      </c>
    </row>
    <row r="295" spans="1:37" x14ac:dyDescent="0.3">
      <c r="A295" s="219">
        <v>377475</v>
      </c>
      <c r="B295" s="278" t="s">
        <v>3022</v>
      </c>
      <c r="C295" s="278" t="s">
        <v>88</v>
      </c>
      <c r="D295" s="278" t="s">
        <v>79</v>
      </c>
      <c r="E295" s="278" t="s">
        <v>98</v>
      </c>
      <c r="F295" s="278" t="s">
        <v>95</v>
      </c>
      <c r="G295" s="278" t="s">
        <v>785</v>
      </c>
      <c r="H295" s="280" t="s">
        <v>1426</v>
      </c>
      <c r="I295" s="280" t="s">
        <v>3019</v>
      </c>
      <c r="J295" s="280" t="s">
        <v>1372</v>
      </c>
      <c r="K295" s="278" t="s">
        <v>72</v>
      </c>
      <c r="L295" s="294">
        <v>5.8893000000000004</v>
      </c>
      <c r="M295" s="280" t="s">
        <v>1418</v>
      </c>
      <c r="N295" s="280" t="s">
        <v>2323</v>
      </c>
      <c r="O295" s="280" t="s">
        <v>3020</v>
      </c>
      <c r="P295" s="280" t="s">
        <v>3021</v>
      </c>
      <c r="Q295" s="278" t="s">
        <v>72</v>
      </c>
      <c r="R295" s="280" t="s">
        <v>1375</v>
      </c>
      <c r="S295" s="280" t="s">
        <v>1372</v>
      </c>
      <c r="T295" s="278" t="s">
        <v>92</v>
      </c>
      <c r="U295" s="278" t="s">
        <v>81</v>
      </c>
      <c r="V295" s="278" t="s">
        <v>81</v>
      </c>
      <c r="W295" s="278" t="s">
        <v>81</v>
      </c>
      <c r="X295" s="277" t="s">
        <v>81</v>
      </c>
      <c r="Y295" s="280" t="s">
        <v>1372</v>
      </c>
      <c r="Z295" s="278" t="s">
        <v>73</v>
      </c>
      <c r="AA295" s="278" t="s">
        <v>74</v>
      </c>
      <c r="AB295" s="278" t="s">
        <v>84</v>
      </c>
      <c r="AC295" s="278" t="s">
        <v>111</v>
      </c>
      <c r="AD295" s="278" t="s">
        <v>90</v>
      </c>
      <c r="AE295" s="278" t="s">
        <v>78</v>
      </c>
      <c r="AF295" s="278" t="s">
        <v>1347</v>
      </c>
      <c r="AG295" s="278" t="s">
        <v>765</v>
      </c>
      <c r="AH295" s="278" t="s">
        <v>81</v>
      </c>
      <c r="AI295" s="278" t="s">
        <v>81</v>
      </c>
      <c r="AJ295" s="278" t="s">
        <v>81</v>
      </c>
      <c r="AK295" s="277" t="s">
        <v>81</v>
      </c>
    </row>
    <row r="296" spans="1:37" x14ac:dyDescent="0.3">
      <c r="A296" s="219">
        <v>786535</v>
      </c>
      <c r="B296" s="278" t="s">
        <v>1308</v>
      </c>
      <c r="C296" s="278" t="s">
        <v>88</v>
      </c>
      <c r="D296" s="278" t="s">
        <v>79</v>
      </c>
      <c r="E296" s="278" t="s">
        <v>96</v>
      </c>
      <c r="F296" s="278" t="s">
        <v>274</v>
      </c>
      <c r="G296" s="278" t="s">
        <v>1307</v>
      </c>
      <c r="H296" s="280" t="s">
        <v>1964</v>
      </c>
      <c r="I296" s="280" t="s">
        <v>3023</v>
      </c>
      <c r="J296" s="280" t="s">
        <v>1372</v>
      </c>
      <c r="K296" s="278" t="s">
        <v>72</v>
      </c>
      <c r="L296" s="294">
        <v>13.5219</v>
      </c>
      <c r="M296" s="280" t="s">
        <v>1584</v>
      </c>
      <c r="N296" s="280" t="s">
        <v>3024</v>
      </c>
      <c r="O296" s="280" t="s">
        <v>3025</v>
      </c>
      <c r="P296" s="280" t="s">
        <v>3026</v>
      </c>
      <c r="Q296" s="278" t="s">
        <v>72</v>
      </c>
      <c r="R296" s="280" t="s">
        <v>1372</v>
      </c>
      <c r="S296" s="280" t="s">
        <v>1372</v>
      </c>
      <c r="T296" s="278" t="s">
        <v>320</v>
      </c>
      <c r="U296" s="278" t="s">
        <v>81</v>
      </c>
      <c r="V296" s="278" t="s">
        <v>81</v>
      </c>
      <c r="W296" s="278" t="s">
        <v>81</v>
      </c>
      <c r="X296" s="277" t="s">
        <v>81</v>
      </c>
      <c r="Y296" s="280" t="s">
        <v>1372</v>
      </c>
      <c r="Z296" s="278" t="s">
        <v>73</v>
      </c>
      <c r="AA296" s="278" t="s">
        <v>74</v>
      </c>
      <c r="AB296" s="278" t="s">
        <v>84</v>
      </c>
      <c r="AC296" s="278" t="s">
        <v>111</v>
      </c>
      <c r="AD296" s="278" t="s">
        <v>90</v>
      </c>
      <c r="AE296" s="278" t="s">
        <v>78</v>
      </c>
      <c r="AF296" s="278" t="s">
        <v>1347</v>
      </c>
      <c r="AG296" s="278" t="s">
        <v>765</v>
      </c>
      <c r="AH296" s="278" t="s">
        <v>81</v>
      </c>
      <c r="AI296" s="278" t="s">
        <v>81</v>
      </c>
      <c r="AJ296" s="278" t="s">
        <v>81</v>
      </c>
      <c r="AK296" s="277" t="s">
        <v>81</v>
      </c>
    </row>
    <row r="297" spans="1:37" x14ac:dyDescent="0.3">
      <c r="A297" s="219">
        <v>786523</v>
      </c>
      <c r="B297" s="278" t="s">
        <v>1310</v>
      </c>
      <c r="C297" s="278" t="s">
        <v>88</v>
      </c>
      <c r="D297" s="278" t="s">
        <v>79</v>
      </c>
      <c r="E297" s="278" t="s">
        <v>96</v>
      </c>
      <c r="F297" s="278" t="s">
        <v>274</v>
      </c>
      <c r="G297" s="278" t="s">
        <v>1309</v>
      </c>
      <c r="H297" s="280" t="s">
        <v>1965</v>
      </c>
      <c r="I297" s="280" t="s">
        <v>3027</v>
      </c>
      <c r="J297" s="280" t="s">
        <v>1372</v>
      </c>
      <c r="K297" s="278" t="s">
        <v>72</v>
      </c>
      <c r="L297" s="294">
        <v>16.494800000000001</v>
      </c>
      <c r="M297" s="280" t="s">
        <v>1584</v>
      </c>
      <c r="N297" s="280" t="s">
        <v>3028</v>
      </c>
      <c r="O297" s="280" t="s">
        <v>3029</v>
      </c>
      <c r="P297" s="280" t="s">
        <v>3030</v>
      </c>
      <c r="Q297" s="278" t="s">
        <v>72</v>
      </c>
      <c r="R297" s="280" t="s">
        <v>1372</v>
      </c>
      <c r="S297" s="280" t="s">
        <v>1372</v>
      </c>
      <c r="T297" s="278" t="s">
        <v>320</v>
      </c>
      <c r="U297" s="278" t="s">
        <v>81</v>
      </c>
      <c r="V297" s="278" t="s">
        <v>81</v>
      </c>
      <c r="W297" s="278" t="s">
        <v>81</v>
      </c>
      <c r="X297" s="277" t="s">
        <v>81</v>
      </c>
      <c r="Y297" s="280" t="s">
        <v>1372</v>
      </c>
      <c r="Z297" s="278" t="s">
        <v>73</v>
      </c>
      <c r="AA297" s="278" t="s">
        <v>74</v>
      </c>
      <c r="AB297" s="278" t="s">
        <v>84</v>
      </c>
      <c r="AC297" s="278" t="s">
        <v>85</v>
      </c>
      <c r="AD297" s="278" t="s">
        <v>86</v>
      </c>
      <c r="AE297" s="278" t="s">
        <v>78</v>
      </c>
      <c r="AF297" s="278" t="s">
        <v>112</v>
      </c>
      <c r="AH297" s="278" t="s">
        <v>81</v>
      </c>
      <c r="AI297" s="278" t="s">
        <v>81</v>
      </c>
      <c r="AJ297" s="278" t="s">
        <v>81</v>
      </c>
      <c r="AK297" s="277" t="s">
        <v>81</v>
      </c>
    </row>
    <row r="298" spans="1:37" x14ac:dyDescent="0.3">
      <c r="A298" s="219">
        <v>786541</v>
      </c>
      <c r="B298" s="278" t="s">
        <v>1312</v>
      </c>
      <c r="C298" s="278" t="s">
        <v>88</v>
      </c>
      <c r="D298" s="278" t="s">
        <v>79</v>
      </c>
      <c r="E298" s="278" t="s">
        <v>96</v>
      </c>
      <c r="F298" s="278" t="s">
        <v>274</v>
      </c>
      <c r="G298" s="278" t="s">
        <v>1311</v>
      </c>
      <c r="H298" s="280" t="s">
        <v>1966</v>
      </c>
      <c r="I298" s="280" t="s">
        <v>3031</v>
      </c>
      <c r="J298" s="280" t="s">
        <v>1372</v>
      </c>
      <c r="K298" s="278" t="s">
        <v>72</v>
      </c>
      <c r="L298" s="294">
        <v>19.714300000000001</v>
      </c>
      <c r="M298" s="280" t="s">
        <v>1584</v>
      </c>
      <c r="N298" s="280" t="s">
        <v>3032</v>
      </c>
      <c r="O298" s="280" t="s">
        <v>3033</v>
      </c>
      <c r="P298" s="280" t="s">
        <v>3034</v>
      </c>
      <c r="Q298" s="278" t="s">
        <v>72</v>
      </c>
      <c r="R298" s="280" t="s">
        <v>1375</v>
      </c>
      <c r="S298" s="280" t="s">
        <v>1372</v>
      </c>
      <c r="T298" s="278" t="s">
        <v>320</v>
      </c>
      <c r="U298" s="278" t="s">
        <v>81</v>
      </c>
      <c r="V298" s="278" t="s">
        <v>81</v>
      </c>
      <c r="W298" s="278" t="s">
        <v>81</v>
      </c>
      <c r="X298" s="277" t="s">
        <v>81</v>
      </c>
      <c r="Y298" s="280" t="s">
        <v>1372</v>
      </c>
      <c r="Z298" s="278" t="s">
        <v>73</v>
      </c>
      <c r="AA298" s="278" t="s">
        <v>74</v>
      </c>
      <c r="AB298" s="278" t="s">
        <v>84</v>
      </c>
      <c r="AC298" s="278" t="s">
        <v>85</v>
      </c>
      <c r="AD298" s="278" t="s">
        <v>86</v>
      </c>
      <c r="AE298" s="278" t="s">
        <v>78</v>
      </c>
      <c r="AF298" s="278" t="s">
        <v>112</v>
      </c>
      <c r="AH298" s="278" t="s">
        <v>81</v>
      </c>
      <c r="AI298" s="278" t="s">
        <v>81</v>
      </c>
      <c r="AJ298" s="278" t="s">
        <v>81</v>
      </c>
      <c r="AK298" s="277" t="s">
        <v>81</v>
      </c>
    </row>
    <row r="299" spans="1:37" x14ac:dyDescent="0.3">
      <c r="A299" s="219">
        <v>786522</v>
      </c>
      <c r="B299" s="278" t="s">
        <v>1314</v>
      </c>
      <c r="C299" s="278" t="s">
        <v>88</v>
      </c>
      <c r="D299" s="278" t="s">
        <v>79</v>
      </c>
      <c r="E299" s="278" t="s">
        <v>96</v>
      </c>
      <c r="F299" s="278" t="s">
        <v>274</v>
      </c>
      <c r="G299" s="278" t="s">
        <v>1313</v>
      </c>
      <c r="H299" s="280" t="s">
        <v>1967</v>
      </c>
      <c r="I299" s="280" t="s">
        <v>3035</v>
      </c>
      <c r="J299" s="280" t="s">
        <v>1372</v>
      </c>
      <c r="K299" s="278" t="s">
        <v>72</v>
      </c>
      <c r="L299" s="294">
        <v>11.973800000000001</v>
      </c>
      <c r="M299" s="280" t="s">
        <v>1584</v>
      </c>
      <c r="N299" s="280" t="s">
        <v>3036</v>
      </c>
      <c r="O299" s="280" t="s">
        <v>3037</v>
      </c>
      <c r="P299" s="280" t="s">
        <v>3038</v>
      </c>
      <c r="Q299" s="278" t="s">
        <v>72</v>
      </c>
      <c r="R299" s="280" t="s">
        <v>1375</v>
      </c>
      <c r="S299" s="280" t="s">
        <v>1372</v>
      </c>
      <c r="T299" s="278" t="s">
        <v>320</v>
      </c>
      <c r="U299" s="278" t="s">
        <v>81</v>
      </c>
      <c r="V299" s="278" t="s">
        <v>81</v>
      </c>
      <c r="W299" s="278" t="s">
        <v>81</v>
      </c>
      <c r="X299" s="277" t="s">
        <v>81</v>
      </c>
      <c r="Y299" s="280" t="s">
        <v>1372</v>
      </c>
      <c r="Z299" s="278" t="s">
        <v>73</v>
      </c>
      <c r="AA299" s="278" t="s">
        <v>74</v>
      </c>
      <c r="AB299" s="278" t="s">
        <v>84</v>
      </c>
      <c r="AC299" s="278" t="s">
        <v>85</v>
      </c>
      <c r="AD299" s="278" t="s">
        <v>86</v>
      </c>
      <c r="AE299" s="278" t="s">
        <v>78</v>
      </c>
      <c r="AF299" s="278" t="s">
        <v>112</v>
      </c>
      <c r="AH299" s="278" t="s">
        <v>81</v>
      </c>
      <c r="AI299" s="278" t="s">
        <v>81</v>
      </c>
      <c r="AJ299" s="278" t="s">
        <v>81</v>
      </c>
      <c r="AK299" s="277" t="s">
        <v>81</v>
      </c>
    </row>
    <row r="300" spans="1:37" x14ac:dyDescent="0.3">
      <c r="A300" s="219">
        <v>786524</v>
      </c>
      <c r="B300" s="278" t="s">
        <v>1316</v>
      </c>
      <c r="C300" s="278" t="s">
        <v>88</v>
      </c>
      <c r="D300" s="278" t="s">
        <v>79</v>
      </c>
      <c r="E300" s="278" t="s">
        <v>96</v>
      </c>
      <c r="F300" s="278" t="s">
        <v>274</v>
      </c>
      <c r="G300" s="278" t="s">
        <v>1315</v>
      </c>
      <c r="H300" s="280" t="s">
        <v>1964</v>
      </c>
      <c r="I300" s="280" t="s">
        <v>3023</v>
      </c>
      <c r="J300" s="280" t="s">
        <v>1372</v>
      </c>
      <c r="K300" s="278" t="s">
        <v>72</v>
      </c>
      <c r="L300" s="294">
        <v>13.5219</v>
      </c>
      <c r="M300" s="280" t="s">
        <v>1584</v>
      </c>
      <c r="N300" s="280" t="s">
        <v>3024</v>
      </c>
      <c r="O300" s="280" t="s">
        <v>3025</v>
      </c>
      <c r="P300" s="280" t="s">
        <v>3026</v>
      </c>
      <c r="Q300" s="278" t="s">
        <v>72</v>
      </c>
      <c r="R300" s="280" t="s">
        <v>1375</v>
      </c>
      <c r="S300" s="280" t="s">
        <v>1372</v>
      </c>
      <c r="T300" s="278" t="s">
        <v>320</v>
      </c>
      <c r="U300" s="278" t="s">
        <v>81</v>
      </c>
      <c r="V300" s="278" t="s">
        <v>81</v>
      </c>
      <c r="W300" s="278" t="s">
        <v>81</v>
      </c>
      <c r="X300" s="277" t="s">
        <v>81</v>
      </c>
      <c r="Y300" s="280" t="s">
        <v>1372</v>
      </c>
      <c r="Z300" s="278" t="s">
        <v>73</v>
      </c>
      <c r="AA300" s="278" t="s">
        <v>74</v>
      </c>
      <c r="AB300" s="278" t="s">
        <v>84</v>
      </c>
      <c r="AC300" s="278" t="s">
        <v>85</v>
      </c>
      <c r="AD300" s="278" t="s">
        <v>86</v>
      </c>
      <c r="AE300" s="278" t="s">
        <v>78</v>
      </c>
      <c r="AF300" s="278" t="s">
        <v>112</v>
      </c>
      <c r="AH300" s="278" t="s">
        <v>81</v>
      </c>
      <c r="AI300" s="278" t="s">
        <v>81</v>
      </c>
      <c r="AJ300" s="278" t="s">
        <v>81</v>
      </c>
      <c r="AK300" s="277" t="s">
        <v>81</v>
      </c>
    </row>
    <row r="301" spans="1:37" x14ac:dyDescent="0.3">
      <c r="A301" s="219">
        <v>377911</v>
      </c>
      <c r="B301" s="278" t="s">
        <v>583</v>
      </c>
      <c r="C301" s="278" t="s">
        <v>88</v>
      </c>
      <c r="D301" s="278" t="s">
        <v>79</v>
      </c>
      <c r="E301" s="278" t="s">
        <v>111</v>
      </c>
      <c r="F301" s="278" t="s">
        <v>95</v>
      </c>
      <c r="G301" s="278" t="s">
        <v>1026</v>
      </c>
      <c r="H301" s="280" t="s">
        <v>1968</v>
      </c>
      <c r="I301" s="280" t="s">
        <v>1992</v>
      </c>
      <c r="J301" s="280" t="s">
        <v>1372</v>
      </c>
      <c r="K301" s="278" t="s">
        <v>72</v>
      </c>
      <c r="L301" s="294">
        <v>10.398300000000001</v>
      </c>
      <c r="M301" s="280" t="s">
        <v>1418</v>
      </c>
      <c r="N301" s="280" t="s">
        <v>2993</v>
      </c>
      <c r="O301" s="280" t="s">
        <v>3039</v>
      </c>
      <c r="P301" s="280" t="s">
        <v>3040</v>
      </c>
      <c r="Q301" s="278" t="s">
        <v>72</v>
      </c>
      <c r="R301" s="280" t="s">
        <v>1375</v>
      </c>
      <c r="S301" s="280" t="s">
        <v>1372</v>
      </c>
      <c r="T301" s="278" t="s">
        <v>92</v>
      </c>
      <c r="U301" s="278" t="s">
        <v>81</v>
      </c>
      <c r="V301" s="278" t="s">
        <v>81</v>
      </c>
      <c r="W301" s="278" t="s">
        <v>81</v>
      </c>
      <c r="X301" s="277" t="s">
        <v>81</v>
      </c>
      <c r="Y301" s="280" t="s">
        <v>1372</v>
      </c>
      <c r="Z301" s="278" t="s">
        <v>73</v>
      </c>
      <c r="AA301" s="278" t="s">
        <v>74</v>
      </c>
      <c r="AB301" s="278" t="s">
        <v>84</v>
      </c>
      <c r="AC301" s="278" t="s">
        <v>137</v>
      </c>
      <c r="AD301" s="278" t="s">
        <v>86</v>
      </c>
      <c r="AE301" s="278" t="s">
        <v>78</v>
      </c>
      <c r="AF301" s="278" t="s">
        <v>87</v>
      </c>
      <c r="AG301" s="278" t="s">
        <v>765</v>
      </c>
      <c r="AH301" s="278" t="s">
        <v>81</v>
      </c>
      <c r="AI301" s="278" t="s">
        <v>81</v>
      </c>
      <c r="AJ301" s="278" t="s">
        <v>81</v>
      </c>
      <c r="AK301" s="277" t="s">
        <v>81</v>
      </c>
    </row>
    <row r="302" spans="1:37" x14ac:dyDescent="0.3">
      <c r="A302" s="219">
        <v>477855</v>
      </c>
      <c r="B302" s="278" t="s">
        <v>584</v>
      </c>
      <c r="C302" s="278" t="s">
        <v>88</v>
      </c>
      <c r="D302" s="278" t="s">
        <v>79</v>
      </c>
      <c r="E302" s="278" t="s">
        <v>96</v>
      </c>
      <c r="F302" s="278" t="s">
        <v>784</v>
      </c>
      <c r="G302" s="278" t="s">
        <v>1027</v>
      </c>
      <c r="H302" s="280" t="s">
        <v>1439</v>
      </c>
      <c r="I302" s="280" t="s">
        <v>2093</v>
      </c>
      <c r="J302" s="280" t="s">
        <v>1372</v>
      </c>
      <c r="K302" s="278" t="s">
        <v>72</v>
      </c>
      <c r="L302" s="294">
        <v>10.384600000000001</v>
      </c>
      <c r="M302" s="280" t="s">
        <v>1432</v>
      </c>
      <c r="N302" s="280" t="s">
        <v>2094</v>
      </c>
      <c r="O302" s="280" t="s">
        <v>2095</v>
      </c>
      <c r="P302" s="280" t="s">
        <v>2096</v>
      </c>
      <c r="Q302" s="278" t="s">
        <v>72</v>
      </c>
      <c r="R302" s="280" t="s">
        <v>1372</v>
      </c>
      <c r="S302" s="280" t="s">
        <v>1372</v>
      </c>
      <c r="T302" s="278" t="s">
        <v>92</v>
      </c>
      <c r="U302" s="278" t="s">
        <v>81</v>
      </c>
      <c r="V302" s="278" t="s">
        <v>81</v>
      </c>
      <c r="W302" s="278" t="s">
        <v>81</v>
      </c>
      <c r="X302" s="277" t="s">
        <v>81</v>
      </c>
      <c r="Y302" s="280" t="s">
        <v>1372</v>
      </c>
      <c r="Z302" s="278" t="s">
        <v>73</v>
      </c>
      <c r="AA302" s="278" t="s">
        <v>74</v>
      </c>
      <c r="AB302" s="278" t="s">
        <v>84</v>
      </c>
      <c r="AC302" s="278" t="s">
        <v>137</v>
      </c>
      <c r="AD302" s="278" t="s">
        <v>86</v>
      </c>
      <c r="AE302" s="278" t="s">
        <v>78</v>
      </c>
      <c r="AF302" s="278" t="s">
        <v>87</v>
      </c>
      <c r="AG302" s="278" t="s">
        <v>765</v>
      </c>
      <c r="AH302" s="278" t="s">
        <v>81</v>
      </c>
      <c r="AI302" s="278" t="s">
        <v>81</v>
      </c>
      <c r="AJ302" s="278" t="s">
        <v>81</v>
      </c>
      <c r="AK302" s="277" t="s">
        <v>81</v>
      </c>
    </row>
    <row r="303" spans="1:37" x14ac:dyDescent="0.3">
      <c r="A303" s="219">
        <v>238680</v>
      </c>
      <c r="B303" s="278" t="s">
        <v>1028</v>
      </c>
      <c r="C303" s="278" t="s">
        <v>88</v>
      </c>
      <c r="D303" s="278" t="s">
        <v>79</v>
      </c>
      <c r="E303" s="278" t="s">
        <v>98</v>
      </c>
      <c r="F303" s="278" t="s">
        <v>95</v>
      </c>
      <c r="G303" s="278" t="s">
        <v>781</v>
      </c>
      <c r="H303" s="280" t="s">
        <v>1969</v>
      </c>
      <c r="I303" s="280" t="s">
        <v>2022</v>
      </c>
      <c r="J303" s="280" t="s">
        <v>1372</v>
      </c>
      <c r="K303" s="278" t="s">
        <v>72</v>
      </c>
      <c r="L303" s="294">
        <v>7.4570999999999996</v>
      </c>
      <c r="M303" s="280" t="s">
        <v>1418</v>
      </c>
      <c r="N303" s="280" t="s">
        <v>3041</v>
      </c>
      <c r="O303" s="280" t="s">
        <v>3042</v>
      </c>
      <c r="P303" s="280" t="s">
        <v>3043</v>
      </c>
      <c r="Q303" s="278" t="s">
        <v>72</v>
      </c>
      <c r="R303" s="280" t="s">
        <v>1377</v>
      </c>
      <c r="S303" s="280" t="s">
        <v>1377</v>
      </c>
      <c r="T303" s="278" t="s">
        <v>92</v>
      </c>
      <c r="U303" s="278" t="s">
        <v>82</v>
      </c>
      <c r="V303" s="278" t="s">
        <v>81</v>
      </c>
      <c r="W303" s="278" t="s">
        <v>82</v>
      </c>
      <c r="X303" s="277" t="s">
        <v>82</v>
      </c>
      <c r="Y303" s="280" t="s">
        <v>1372</v>
      </c>
      <c r="Z303" s="278" t="s">
        <v>73</v>
      </c>
      <c r="AA303" s="278" t="s">
        <v>74</v>
      </c>
      <c r="AB303" s="278" t="s">
        <v>84</v>
      </c>
      <c r="AC303" s="278" t="s">
        <v>85</v>
      </c>
      <c r="AD303" s="278" t="s">
        <v>86</v>
      </c>
      <c r="AE303" s="278" t="s">
        <v>78</v>
      </c>
      <c r="AF303" s="278" t="s">
        <v>87</v>
      </c>
      <c r="AG303" s="278" t="s">
        <v>765</v>
      </c>
      <c r="AH303" s="278" t="s">
        <v>81</v>
      </c>
      <c r="AI303" s="278" t="s">
        <v>81</v>
      </c>
      <c r="AJ303" s="278" t="s">
        <v>81</v>
      </c>
      <c r="AK303" s="277" t="s">
        <v>81</v>
      </c>
    </row>
    <row r="304" spans="1:37" x14ac:dyDescent="0.3">
      <c r="A304" s="219">
        <v>238700</v>
      </c>
      <c r="B304" s="278" t="s">
        <v>3044</v>
      </c>
      <c r="C304" s="278" t="s">
        <v>88</v>
      </c>
      <c r="D304" s="278" t="s">
        <v>79</v>
      </c>
      <c r="E304" s="278" t="s">
        <v>111</v>
      </c>
      <c r="F304" s="278" t="s">
        <v>95</v>
      </c>
      <c r="G304" s="278" t="s">
        <v>1341</v>
      </c>
      <c r="H304" s="280" t="s">
        <v>1419</v>
      </c>
      <c r="I304" s="280" t="s">
        <v>3045</v>
      </c>
      <c r="J304" s="280" t="s">
        <v>1372</v>
      </c>
      <c r="K304" s="278" t="s">
        <v>72</v>
      </c>
      <c r="L304" s="294">
        <v>17.2209</v>
      </c>
      <c r="M304" s="280" t="s">
        <v>1418</v>
      </c>
      <c r="N304" s="280" t="s">
        <v>3046</v>
      </c>
      <c r="O304" s="280" t="s">
        <v>3047</v>
      </c>
      <c r="P304" s="280" t="s">
        <v>3048</v>
      </c>
      <c r="Q304" s="278" t="s">
        <v>72</v>
      </c>
      <c r="R304" s="280" t="s">
        <v>1377</v>
      </c>
      <c r="S304" s="280" t="s">
        <v>1377</v>
      </c>
      <c r="T304" s="278" t="s">
        <v>92</v>
      </c>
      <c r="U304" s="278" t="s">
        <v>81</v>
      </c>
      <c r="V304" s="278" t="s">
        <v>81</v>
      </c>
      <c r="W304" s="278" t="s">
        <v>81</v>
      </c>
      <c r="X304" s="277" t="s">
        <v>81</v>
      </c>
      <c r="Y304" s="280" t="s">
        <v>1372</v>
      </c>
      <c r="Z304" s="278" t="s">
        <v>73</v>
      </c>
      <c r="AA304" s="278" t="s">
        <v>74</v>
      </c>
      <c r="AB304" s="278" t="s">
        <v>84</v>
      </c>
      <c r="AC304" s="278" t="s">
        <v>137</v>
      </c>
      <c r="AD304" s="278" t="s">
        <v>86</v>
      </c>
      <c r="AE304" s="278" t="s">
        <v>78</v>
      </c>
      <c r="AF304" s="278" t="s">
        <v>87</v>
      </c>
      <c r="AG304" s="278" t="s">
        <v>765</v>
      </c>
      <c r="AH304" s="278" t="s">
        <v>81</v>
      </c>
      <c r="AI304" s="278" t="s">
        <v>81</v>
      </c>
      <c r="AJ304" s="278" t="s">
        <v>81</v>
      </c>
      <c r="AK304" s="277" t="s">
        <v>81</v>
      </c>
    </row>
    <row r="305" spans="1:37" x14ac:dyDescent="0.3">
      <c r="A305" s="219">
        <v>378843</v>
      </c>
      <c r="B305" s="278" t="s">
        <v>585</v>
      </c>
      <c r="C305" s="278" t="s">
        <v>88</v>
      </c>
      <c r="D305" s="278" t="s">
        <v>79</v>
      </c>
      <c r="E305" s="278" t="s">
        <v>111</v>
      </c>
      <c r="F305" s="278" t="s">
        <v>95</v>
      </c>
      <c r="G305" s="278" t="s">
        <v>1029</v>
      </c>
      <c r="H305" s="280" t="s">
        <v>1970</v>
      </c>
      <c r="I305" s="280" t="s">
        <v>1425</v>
      </c>
      <c r="J305" s="280" t="s">
        <v>1372</v>
      </c>
      <c r="K305" s="278" t="s">
        <v>72</v>
      </c>
      <c r="L305" s="294">
        <v>30.633199999999999</v>
      </c>
      <c r="M305" s="280" t="s">
        <v>1418</v>
      </c>
      <c r="N305" s="280" t="s">
        <v>3049</v>
      </c>
      <c r="O305" s="280" t="s">
        <v>3050</v>
      </c>
      <c r="P305" s="280" t="s">
        <v>3051</v>
      </c>
      <c r="Q305" s="278" t="s">
        <v>72</v>
      </c>
      <c r="R305" s="280" t="s">
        <v>1377</v>
      </c>
      <c r="S305" s="280" t="s">
        <v>1377</v>
      </c>
      <c r="T305" s="278" t="s">
        <v>92</v>
      </c>
      <c r="U305" s="278" t="s">
        <v>82</v>
      </c>
      <c r="V305" s="278" t="s">
        <v>81</v>
      </c>
      <c r="W305" s="278" t="s">
        <v>81</v>
      </c>
      <c r="X305" s="277" t="s">
        <v>81</v>
      </c>
      <c r="Y305" s="280" t="s">
        <v>1372</v>
      </c>
      <c r="Z305" s="278" t="s">
        <v>73</v>
      </c>
      <c r="AA305" s="278" t="s">
        <v>74</v>
      </c>
      <c r="AB305" s="278" t="s">
        <v>84</v>
      </c>
      <c r="AC305" s="278" t="s">
        <v>137</v>
      </c>
      <c r="AD305" s="278" t="s">
        <v>86</v>
      </c>
      <c r="AE305" s="278" t="s">
        <v>78</v>
      </c>
      <c r="AF305" s="278" t="s">
        <v>87</v>
      </c>
      <c r="AH305" s="278" t="s">
        <v>81</v>
      </c>
      <c r="AI305" s="278" t="s">
        <v>81</v>
      </c>
      <c r="AJ305" s="278" t="s">
        <v>81</v>
      </c>
      <c r="AK305" s="277" t="s">
        <v>81</v>
      </c>
    </row>
    <row r="306" spans="1:37" x14ac:dyDescent="0.3">
      <c r="A306" s="219">
        <v>378917</v>
      </c>
      <c r="B306" s="278" t="s">
        <v>587</v>
      </c>
      <c r="C306" s="278" t="s">
        <v>88</v>
      </c>
      <c r="D306" s="278" t="s">
        <v>79</v>
      </c>
      <c r="E306" s="278" t="s">
        <v>96</v>
      </c>
      <c r="F306" s="278" t="s">
        <v>95</v>
      </c>
      <c r="G306" s="278" t="s">
        <v>1031</v>
      </c>
      <c r="H306" s="280" t="s">
        <v>1970</v>
      </c>
      <c r="I306" s="280" t="s">
        <v>1425</v>
      </c>
      <c r="J306" s="280" t="s">
        <v>1372</v>
      </c>
      <c r="K306" s="278" t="s">
        <v>72</v>
      </c>
      <c r="L306" s="294">
        <v>30.633199999999999</v>
      </c>
      <c r="M306" s="280" t="s">
        <v>1418</v>
      </c>
      <c r="N306" s="280" t="s">
        <v>3049</v>
      </c>
      <c r="O306" s="280" t="s">
        <v>3050</v>
      </c>
      <c r="P306" s="280" t="s">
        <v>3051</v>
      </c>
      <c r="Q306" s="278" t="s">
        <v>72</v>
      </c>
      <c r="R306" s="280" t="s">
        <v>1372</v>
      </c>
      <c r="S306" s="280" t="s">
        <v>1377</v>
      </c>
      <c r="T306" s="278" t="s">
        <v>92</v>
      </c>
      <c r="U306" s="278" t="s">
        <v>81</v>
      </c>
      <c r="V306" s="278" t="s">
        <v>81</v>
      </c>
      <c r="W306" s="278" t="s">
        <v>81</v>
      </c>
      <c r="X306" s="277" t="s">
        <v>81</v>
      </c>
      <c r="Y306" s="280" t="s">
        <v>1492</v>
      </c>
      <c r="Z306" s="278" t="s">
        <v>73</v>
      </c>
      <c r="AA306" s="278" t="s">
        <v>74</v>
      </c>
      <c r="AB306" s="278" t="s">
        <v>84</v>
      </c>
      <c r="AC306" s="278" t="s">
        <v>98</v>
      </c>
      <c r="AD306" s="278" t="s">
        <v>90</v>
      </c>
      <c r="AE306" s="278" t="s">
        <v>78</v>
      </c>
      <c r="AF306" s="278" t="s">
        <v>146</v>
      </c>
      <c r="AG306" s="278" t="s">
        <v>765</v>
      </c>
      <c r="AH306" s="278" t="s">
        <v>81</v>
      </c>
      <c r="AI306" s="278" t="s">
        <v>81</v>
      </c>
      <c r="AJ306" s="278" t="s">
        <v>81</v>
      </c>
      <c r="AK306" s="277" t="s">
        <v>81</v>
      </c>
    </row>
    <row r="307" spans="1:37" x14ac:dyDescent="0.3">
      <c r="A307" s="219">
        <v>378923</v>
      </c>
      <c r="B307" s="278" t="s">
        <v>588</v>
      </c>
      <c r="C307" s="278" t="s">
        <v>88</v>
      </c>
      <c r="D307" s="278" t="s">
        <v>79</v>
      </c>
      <c r="E307" s="278" t="s">
        <v>96</v>
      </c>
      <c r="F307" s="278" t="s">
        <v>95</v>
      </c>
      <c r="G307" s="278" t="s">
        <v>1032</v>
      </c>
      <c r="H307" s="280" t="s">
        <v>1971</v>
      </c>
      <c r="I307" s="280" t="s">
        <v>1962</v>
      </c>
      <c r="J307" s="280" t="s">
        <v>1372</v>
      </c>
      <c r="K307" s="278" t="s">
        <v>72</v>
      </c>
      <c r="L307" s="294">
        <v>30.331800000000001</v>
      </c>
      <c r="M307" s="280" t="s">
        <v>1418</v>
      </c>
      <c r="N307" s="280" t="s">
        <v>3052</v>
      </c>
      <c r="O307" s="280" t="s">
        <v>3053</v>
      </c>
      <c r="P307" s="280" t="s">
        <v>3054</v>
      </c>
      <c r="Q307" s="278" t="s">
        <v>72</v>
      </c>
      <c r="R307" s="280" t="s">
        <v>1375</v>
      </c>
      <c r="S307" s="280" t="s">
        <v>1375</v>
      </c>
      <c r="T307" s="278" t="s">
        <v>92</v>
      </c>
      <c r="U307" s="278" t="s">
        <v>81</v>
      </c>
      <c r="V307" s="278" t="s">
        <v>81</v>
      </c>
      <c r="W307" s="278" t="s">
        <v>81</v>
      </c>
      <c r="X307" s="277" t="s">
        <v>81</v>
      </c>
      <c r="Y307" s="280" t="s">
        <v>1372</v>
      </c>
      <c r="Z307" s="278" t="s">
        <v>73</v>
      </c>
      <c r="AA307" s="278" t="s">
        <v>74</v>
      </c>
      <c r="AB307" s="278" t="s">
        <v>84</v>
      </c>
      <c r="AC307" s="278" t="s">
        <v>96</v>
      </c>
      <c r="AD307" s="278" t="s">
        <v>90</v>
      </c>
      <c r="AE307" s="278" t="s">
        <v>78</v>
      </c>
      <c r="AF307" s="278" t="s">
        <v>106</v>
      </c>
      <c r="AG307" s="278" t="s">
        <v>765</v>
      </c>
      <c r="AH307" s="278" t="s">
        <v>81</v>
      </c>
      <c r="AI307" s="278" t="s">
        <v>81</v>
      </c>
      <c r="AJ307" s="278" t="s">
        <v>81</v>
      </c>
      <c r="AK307" s="277" t="s">
        <v>81</v>
      </c>
    </row>
    <row r="308" spans="1:37" x14ac:dyDescent="0.3">
      <c r="A308" s="219">
        <v>486162</v>
      </c>
      <c r="B308" s="278" t="s">
        <v>3055</v>
      </c>
      <c r="C308" s="278" t="s">
        <v>88</v>
      </c>
      <c r="D308" s="278" t="s">
        <v>79</v>
      </c>
      <c r="E308" s="278" t="s">
        <v>111</v>
      </c>
      <c r="F308" s="278" t="s">
        <v>100</v>
      </c>
      <c r="G308" s="278" t="s">
        <v>796</v>
      </c>
      <c r="H308" s="280" t="s">
        <v>1443</v>
      </c>
      <c r="I308" s="280" t="s">
        <v>3056</v>
      </c>
      <c r="J308" s="280" t="s">
        <v>1372</v>
      </c>
      <c r="K308" s="278" t="s">
        <v>72</v>
      </c>
      <c r="L308" s="294">
        <v>5.8224999999999998</v>
      </c>
      <c r="M308" s="280" t="s">
        <v>1389</v>
      </c>
      <c r="N308" s="280" t="s">
        <v>3057</v>
      </c>
      <c r="O308" s="280" t="s">
        <v>3058</v>
      </c>
      <c r="P308" s="280" t="s">
        <v>3059</v>
      </c>
      <c r="Q308" s="278" t="s">
        <v>72</v>
      </c>
      <c r="R308" s="280" t="s">
        <v>1377</v>
      </c>
      <c r="S308" s="280" t="s">
        <v>1377</v>
      </c>
      <c r="T308" s="278" t="s">
        <v>92</v>
      </c>
      <c r="U308" s="278" t="s">
        <v>81</v>
      </c>
      <c r="V308" s="278" t="s">
        <v>81</v>
      </c>
      <c r="W308" s="278" t="s">
        <v>81</v>
      </c>
      <c r="X308" s="277" t="s">
        <v>81</v>
      </c>
      <c r="Y308" s="280" t="s">
        <v>1372</v>
      </c>
      <c r="Z308" s="278" t="s">
        <v>73</v>
      </c>
      <c r="AA308" s="278" t="s">
        <v>74</v>
      </c>
      <c r="AB308" s="278" t="s">
        <v>110</v>
      </c>
      <c r="AC308" s="278" t="s">
        <v>98</v>
      </c>
      <c r="AD308" s="278" t="s">
        <v>90</v>
      </c>
      <c r="AE308" s="278" t="s">
        <v>78</v>
      </c>
      <c r="AF308" s="278" t="s">
        <v>106</v>
      </c>
      <c r="AG308" s="278" t="s">
        <v>765</v>
      </c>
      <c r="AH308" s="278" t="s">
        <v>81</v>
      </c>
      <c r="AI308" s="278" t="s">
        <v>81</v>
      </c>
      <c r="AJ308" s="278" t="s">
        <v>81</v>
      </c>
      <c r="AK308" s="277" t="s">
        <v>81</v>
      </c>
    </row>
    <row r="309" spans="1:37" x14ac:dyDescent="0.3">
      <c r="A309" s="219">
        <v>486163</v>
      </c>
      <c r="B309" s="278" t="s">
        <v>589</v>
      </c>
      <c r="C309" s="278" t="s">
        <v>88</v>
      </c>
      <c r="D309" s="278" t="s">
        <v>79</v>
      </c>
      <c r="E309" s="278" t="s">
        <v>98</v>
      </c>
      <c r="F309" s="278" t="s">
        <v>766</v>
      </c>
      <c r="G309" s="278" t="s">
        <v>1033</v>
      </c>
      <c r="H309" s="280" t="s">
        <v>1443</v>
      </c>
      <c r="I309" s="280" t="s">
        <v>3060</v>
      </c>
      <c r="J309" s="280" t="s">
        <v>1372</v>
      </c>
      <c r="K309" s="278" t="s">
        <v>72</v>
      </c>
      <c r="L309" s="294">
        <v>6.1104000000000003</v>
      </c>
      <c r="M309" s="280" t="s">
        <v>1374</v>
      </c>
      <c r="N309" s="280" t="s">
        <v>3061</v>
      </c>
      <c r="O309" s="280" t="s">
        <v>3062</v>
      </c>
      <c r="P309" s="280" t="s">
        <v>3063</v>
      </c>
      <c r="Q309" s="278" t="s">
        <v>72</v>
      </c>
      <c r="R309" s="280" t="s">
        <v>1377</v>
      </c>
      <c r="S309" s="280" t="s">
        <v>1372</v>
      </c>
      <c r="T309" s="278" t="s">
        <v>92</v>
      </c>
      <c r="U309" s="278" t="s">
        <v>82</v>
      </c>
      <c r="V309" s="278" t="s">
        <v>82</v>
      </c>
      <c r="W309" s="278" t="s">
        <v>81</v>
      </c>
      <c r="X309" s="277" t="s">
        <v>81</v>
      </c>
      <c r="Y309" s="280" t="s">
        <v>1372</v>
      </c>
      <c r="Z309" s="278" t="s">
        <v>73</v>
      </c>
      <c r="AA309" s="278" t="s">
        <v>74</v>
      </c>
      <c r="AB309" s="278" t="s">
        <v>84</v>
      </c>
      <c r="AC309" s="278" t="s">
        <v>98</v>
      </c>
      <c r="AD309" s="278" t="s">
        <v>113</v>
      </c>
      <c r="AE309" s="278" t="s">
        <v>78</v>
      </c>
      <c r="AF309" s="278" t="s">
        <v>92</v>
      </c>
      <c r="AG309" s="278" t="s">
        <v>765</v>
      </c>
      <c r="AH309" s="278" t="s">
        <v>81</v>
      </c>
      <c r="AI309" s="278" t="s">
        <v>81</v>
      </c>
      <c r="AJ309" s="278" t="s">
        <v>81</v>
      </c>
      <c r="AK309" s="277" t="s">
        <v>81</v>
      </c>
    </row>
    <row r="310" spans="1:37" x14ac:dyDescent="0.3">
      <c r="A310" s="219">
        <v>490169</v>
      </c>
      <c r="B310" s="278" t="s">
        <v>1035</v>
      </c>
      <c r="C310" s="278" t="s">
        <v>88</v>
      </c>
      <c r="D310" s="278" t="s">
        <v>79</v>
      </c>
      <c r="E310" s="278" t="s">
        <v>98</v>
      </c>
      <c r="F310" s="278" t="s">
        <v>766</v>
      </c>
      <c r="G310" s="278" t="s">
        <v>1034</v>
      </c>
      <c r="H310" s="280" t="s">
        <v>1443</v>
      </c>
      <c r="I310" s="280" t="s">
        <v>3060</v>
      </c>
      <c r="J310" s="280" t="s">
        <v>1372</v>
      </c>
      <c r="K310" s="278" t="s">
        <v>72</v>
      </c>
      <c r="L310" s="294">
        <v>6.1104000000000003</v>
      </c>
      <c r="M310" s="280" t="s">
        <v>1374</v>
      </c>
      <c r="N310" s="280" t="s">
        <v>3061</v>
      </c>
      <c r="O310" s="280" t="s">
        <v>3062</v>
      </c>
      <c r="P310" s="280" t="s">
        <v>3063</v>
      </c>
      <c r="Q310" s="278" t="s">
        <v>72</v>
      </c>
      <c r="R310" s="280" t="s">
        <v>1377</v>
      </c>
      <c r="S310" s="280" t="s">
        <v>1372</v>
      </c>
      <c r="T310" s="278" t="s">
        <v>92</v>
      </c>
      <c r="U310" s="278" t="s">
        <v>81</v>
      </c>
      <c r="V310" s="278" t="s">
        <v>81</v>
      </c>
      <c r="W310" s="278" t="s">
        <v>81</v>
      </c>
      <c r="X310" s="277" t="s">
        <v>81</v>
      </c>
      <c r="Y310" s="280" t="s">
        <v>1372</v>
      </c>
      <c r="Z310" s="278" t="s">
        <v>73</v>
      </c>
      <c r="AA310" s="278" t="s">
        <v>74</v>
      </c>
      <c r="AB310" s="278" t="s">
        <v>84</v>
      </c>
      <c r="AC310" s="278" t="s">
        <v>96</v>
      </c>
      <c r="AD310" s="278" t="s">
        <v>90</v>
      </c>
      <c r="AE310" s="278" t="s">
        <v>78</v>
      </c>
      <c r="AF310" s="278" t="s">
        <v>106</v>
      </c>
      <c r="AG310" s="278" t="s">
        <v>765</v>
      </c>
      <c r="AH310" s="278" t="s">
        <v>81</v>
      </c>
      <c r="AI310" s="278" t="s">
        <v>81</v>
      </c>
      <c r="AJ310" s="278" t="s">
        <v>81</v>
      </c>
      <c r="AK310" s="277" t="s">
        <v>81</v>
      </c>
    </row>
    <row r="311" spans="1:37" x14ac:dyDescent="0.3">
      <c r="A311" s="219">
        <v>486165</v>
      </c>
      <c r="B311" s="278" t="s">
        <v>1037</v>
      </c>
      <c r="C311" s="278" t="s">
        <v>88</v>
      </c>
      <c r="D311" s="278" t="s">
        <v>79</v>
      </c>
      <c r="E311" s="278" t="s">
        <v>98</v>
      </c>
      <c r="F311" s="278" t="s">
        <v>766</v>
      </c>
      <c r="G311" s="278" t="s">
        <v>1036</v>
      </c>
      <c r="H311" s="280" t="s">
        <v>1972</v>
      </c>
      <c r="I311" s="280" t="s">
        <v>2200</v>
      </c>
      <c r="J311" s="280" t="s">
        <v>1372</v>
      </c>
      <c r="K311" s="278" t="s">
        <v>72</v>
      </c>
      <c r="L311" s="294">
        <v>5.6481000000000003</v>
      </c>
      <c r="M311" s="280" t="s">
        <v>1374</v>
      </c>
      <c r="N311" s="280" t="s">
        <v>3064</v>
      </c>
      <c r="O311" s="280" t="s">
        <v>3065</v>
      </c>
      <c r="P311" s="280" t="s">
        <v>3066</v>
      </c>
      <c r="Q311" s="278" t="s">
        <v>72</v>
      </c>
      <c r="R311" s="280" t="s">
        <v>1372</v>
      </c>
      <c r="S311" s="280" t="s">
        <v>1372</v>
      </c>
      <c r="T311" s="278" t="s">
        <v>92</v>
      </c>
      <c r="U311" s="278" t="s">
        <v>82</v>
      </c>
      <c r="V311" s="278" t="s">
        <v>81</v>
      </c>
      <c r="W311" s="278" t="s">
        <v>82</v>
      </c>
      <c r="X311" s="277" t="s">
        <v>82</v>
      </c>
      <c r="Y311" s="280" t="s">
        <v>1372</v>
      </c>
      <c r="Z311" s="278" t="s">
        <v>73</v>
      </c>
      <c r="AA311" s="278" t="s">
        <v>74</v>
      </c>
      <c r="AB311" s="278" t="s">
        <v>110</v>
      </c>
      <c r="AC311" s="278" t="s">
        <v>98</v>
      </c>
      <c r="AD311" s="278" t="s">
        <v>90</v>
      </c>
      <c r="AE311" s="278" t="s">
        <v>78</v>
      </c>
      <c r="AF311" s="278" t="s">
        <v>106</v>
      </c>
      <c r="AG311" s="278" t="s">
        <v>765</v>
      </c>
      <c r="AH311" s="278" t="s">
        <v>81</v>
      </c>
      <c r="AI311" s="278" t="s">
        <v>81</v>
      </c>
      <c r="AJ311" s="278" t="s">
        <v>81</v>
      </c>
      <c r="AK311" s="277" t="s">
        <v>81</v>
      </c>
    </row>
    <row r="312" spans="1:37" x14ac:dyDescent="0.3">
      <c r="A312" s="219">
        <v>486161</v>
      </c>
      <c r="B312" s="278" t="s">
        <v>590</v>
      </c>
      <c r="C312" s="278" t="s">
        <v>88</v>
      </c>
      <c r="D312" s="278" t="s">
        <v>79</v>
      </c>
      <c r="E312" s="278" t="s">
        <v>98</v>
      </c>
      <c r="F312" s="278" t="s">
        <v>766</v>
      </c>
      <c r="G312" s="278" t="s">
        <v>1038</v>
      </c>
      <c r="H312" s="280" t="s">
        <v>1443</v>
      </c>
      <c r="I312" s="280" t="s">
        <v>3060</v>
      </c>
      <c r="J312" s="280" t="s">
        <v>1372</v>
      </c>
      <c r="K312" s="278" t="s">
        <v>72</v>
      </c>
      <c r="L312" s="294">
        <v>6.1104000000000003</v>
      </c>
      <c r="M312" s="280" t="s">
        <v>1374</v>
      </c>
      <c r="N312" s="280" t="s">
        <v>3061</v>
      </c>
      <c r="O312" s="280" t="s">
        <v>3062</v>
      </c>
      <c r="P312" s="280" t="s">
        <v>3063</v>
      </c>
      <c r="Q312" s="278" t="s">
        <v>72</v>
      </c>
      <c r="R312" s="280" t="s">
        <v>1372</v>
      </c>
      <c r="S312" s="280" t="s">
        <v>1372</v>
      </c>
      <c r="T312" s="278" t="s">
        <v>92</v>
      </c>
      <c r="U312" s="278" t="s">
        <v>82</v>
      </c>
      <c r="V312" s="278" t="s">
        <v>81</v>
      </c>
      <c r="W312" s="278" t="s">
        <v>82</v>
      </c>
      <c r="X312" s="277" t="s">
        <v>82</v>
      </c>
      <c r="Y312" s="280" t="s">
        <v>1372</v>
      </c>
      <c r="Z312" s="278" t="s">
        <v>73</v>
      </c>
      <c r="AA312" s="278" t="s">
        <v>74</v>
      </c>
      <c r="AB312" s="278" t="s">
        <v>84</v>
      </c>
      <c r="AC312" s="278" t="s">
        <v>96</v>
      </c>
      <c r="AD312" s="278" t="s">
        <v>90</v>
      </c>
      <c r="AE312" s="278" t="s">
        <v>78</v>
      </c>
      <c r="AF312" s="278" t="s">
        <v>106</v>
      </c>
      <c r="AG312" s="278" t="s">
        <v>765</v>
      </c>
      <c r="AH312" s="278" t="s">
        <v>81</v>
      </c>
      <c r="AI312" s="278" t="s">
        <v>81</v>
      </c>
      <c r="AJ312" s="278" t="s">
        <v>81</v>
      </c>
      <c r="AK312" s="277" t="s">
        <v>81</v>
      </c>
    </row>
    <row r="313" spans="1:37" x14ac:dyDescent="0.3">
      <c r="A313" s="219">
        <v>490163</v>
      </c>
      <c r="B313" s="278" t="s">
        <v>623</v>
      </c>
      <c r="C313" s="278" t="s">
        <v>88</v>
      </c>
      <c r="D313" s="278" t="s">
        <v>79</v>
      </c>
      <c r="E313" s="278" t="s">
        <v>96</v>
      </c>
      <c r="F313" s="278" t="s">
        <v>100</v>
      </c>
      <c r="G313" s="278" t="s">
        <v>1051</v>
      </c>
      <c r="H313" s="280" t="s">
        <v>1586</v>
      </c>
      <c r="I313" s="280" t="s">
        <v>3068</v>
      </c>
      <c r="J313" s="280" t="s">
        <v>1372</v>
      </c>
      <c r="K313" s="278" t="s">
        <v>72</v>
      </c>
      <c r="L313" s="294">
        <v>5.2196999999999996</v>
      </c>
      <c r="M313" s="280" t="s">
        <v>1389</v>
      </c>
      <c r="N313" s="280" t="s">
        <v>3069</v>
      </c>
      <c r="O313" s="280" t="s">
        <v>3070</v>
      </c>
      <c r="P313" s="280" t="s">
        <v>3071</v>
      </c>
      <c r="Q313" s="278" t="s">
        <v>72</v>
      </c>
      <c r="R313" s="280" t="s">
        <v>1377</v>
      </c>
      <c r="S313" s="280" t="s">
        <v>1377</v>
      </c>
      <c r="T313" s="278" t="s">
        <v>92</v>
      </c>
      <c r="U313" s="278" t="s">
        <v>81</v>
      </c>
      <c r="V313" s="278" t="s">
        <v>81</v>
      </c>
      <c r="W313" s="278" t="s">
        <v>81</v>
      </c>
      <c r="X313" s="277" t="s">
        <v>81</v>
      </c>
      <c r="Y313" s="280" t="s">
        <v>1372</v>
      </c>
      <c r="Z313" s="278" t="s">
        <v>73</v>
      </c>
      <c r="AA313" s="278" t="s">
        <v>74</v>
      </c>
      <c r="AB313" s="278" t="s">
        <v>131</v>
      </c>
      <c r="AC313" s="278" t="s">
        <v>132</v>
      </c>
      <c r="AD313" s="278" t="s">
        <v>133</v>
      </c>
      <c r="AF313" s="278" t="s">
        <v>80</v>
      </c>
      <c r="AG313" s="278" t="s">
        <v>763</v>
      </c>
      <c r="AH313" s="278" t="s">
        <v>82</v>
      </c>
      <c r="AI313" s="278" t="s">
        <v>81</v>
      </c>
      <c r="AJ313" s="278" t="s">
        <v>81</v>
      </c>
      <c r="AK313" s="277" t="s">
        <v>81</v>
      </c>
    </row>
    <row r="314" spans="1:37" x14ac:dyDescent="0.3">
      <c r="A314" s="219">
        <v>775920</v>
      </c>
      <c r="B314" s="278" t="s">
        <v>1053</v>
      </c>
      <c r="C314" s="278" t="s">
        <v>88</v>
      </c>
      <c r="D314" s="278" t="s">
        <v>79</v>
      </c>
      <c r="E314" s="278" t="s">
        <v>96</v>
      </c>
      <c r="F314" s="278" t="s">
        <v>184</v>
      </c>
      <c r="G314" s="278" t="s">
        <v>1052</v>
      </c>
      <c r="H314" s="280" t="s">
        <v>1990</v>
      </c>
      <c r="I314" s="280" t="s">
        <v>3072</v>
      </c>
      <c r="J314" s="280" t="s">
        <v>1372</v>
      </c>
      <c r="K314" s="278" t="s">
        <v>72</v>
      </c>
      <c r="L314" s="294">
        <v>39.908099999999997</v>
      </c>
      <c r="M314" s="280" t="s">
        <v>1398</v>
      </c>
      <c r="N314" s="280" t="s">
        <v>3073</v>
      </c>
      <c r="O314" s="280" t="s">
        <v>3074</v>
      </c>
      <c r="P314" s="280" t="s">
        <v>3075</v>
      </c>
      <c r="Q314" s="278" t="s">
        <v>72</v>
      </c>
      <c r="R314" s="280" t="s">
        <v>1375</v>
      </c>
      <c r="S314" s="280" t="s">
        <v>1372</v>
      </c>
      <c r="T314" s="278" t="s">
        <v>320</v>
      </c>
      <c r="U314" s="278" t="s">
        <v>81</v>
      </c>
      <c r="V314" s="278" t="s">
        <v>81</v>
      </c>
      <c r="W314" s="278" t="s">
        <v>81</v>
      </c>
      <c r="X314" s="277" t="s">
        <v>81</v>
      </c>
      <c r="Y314" s="280" t="s">
        <v>1372</v>
      </c>
      <c r="Z314" s="278" t="s">
        <v>73</v>
      </c>
      <c r="AA314" s="278" t="s">
        <v>74</v>
      </c>
      <c r="AB314" s="278" t="s">
        <v>131</v>
      </c>
      <c r="AC314" s="278" t="s">
        <v>132</v>
      </c>
      <c r="AD314" s="278" t="s">
        <v>133</v>
      </c>
      <c r="AF314" s="278" t="s">
        <v>80</v>
      </c>
      <c r="AG314" s="278" t="s">
        <v>763</v>
      </c>
      <c r="AH314" s="278" t="s">
        <v>82</v>
      </c>
      <c r="AI314" s="278" t="s">
        <v>81</v>
      </c>
      <c r="AJ314" s="278" t="s">
        <v>81</v>
      </c>
      <c r="AK314" s="277" t="s">
        <v>81</v>
      </c>
    </row>
    <row r="315" spans="1:37" x14ac:dyDescent="0.3">
      <c r="A315" s="219">
        <v>838622</v>
      </c>
      <c r="B315" s="278" t="s">
        <v>3076</v>
      </c>
      <c r="C315" s="278" t="s">
        <v>88</v>
      </c>
      <c r="D315" s="278" t="s">
        <v>79</v>
      </c>
      <c r="E315" s="278" t="s">
        <v>98</v>
      </c>
      <c r="F315" s="278" t="s">
        <v>274</v>
      </c>
      <c r="G315" s="278" t="s">
        <v>3077</v>
      </c>
      <c r="H315" s="280" t="s">
        <v>3078</v>
      </c>
      <c r="I315" s="280" t="s">
        <v>3079</v>
      </c>
      <c r="J315" s="280" t="s">
        <v>1372</v>
      </c>
      <c r="K315" s="278" t="s">
        <v>72</v>
      </c>
      <c r="L315" s="294">
        <v>476.4665</v>
      </c>
      <c r="M315" s="280" t="s">
        <v>1584</v>
      </c>
      <c r="N315" s="280" t="s">
        <v>3080</v>
      </c>
      <c r="O315" s="280" t="s">
        <v>3081</v>
      </c>
      <c r="P315" s="280" t="s">
        <v>3082</v>
      </c>
      <c r="Q315" s="278" t="s">
        <v>72</v>
      </c>
      <c r="R315" s="280" t="s">
        <v>1375</v>
      </c>
      <c r="S315" s="280" t="s">
        <v>1372</v>
      </c>
      <c r="T315" s="278" t="s">
        <v>320</v>
      </c>
      <c r="U315" s="278" t="s">
        <v>81</v>
      </c>
      <c r="V315" s="278" t="s">
        <v>81</v>
      </c>
      <c r="W315" s="278" t="s">
        <v>81</v>
      </c>
      <c r="X315" s="277" t="s">
        <v>81</v>
      </c>
      <c r="Y315" s="280" t="s">
        <v>1372</v>
      </c>
      <c r="Z315" s="278" t="s">
        <v>73</v>
      </c>
      <c r="AA315" s="278" t="s">
        <v>74</v>
      </c>
      <c r="AB315" s="278" t="s">
        <v>84</v>
      </c>
      <c r="AC315" s="278" t="s">
        <v>98</v>
      </c>
      <c r="AD315" s="278" t="s">
        <v>113</v>
      </c>
      <c r="AE315" s="278" t="s">
        <v>78</v>
      </c>
      <c r="AF315" s="278" t="s">
        <v>92</v>
      </c>
      <c r="AG315" s="278" t="s">
        <v>765</v>
      </c>
      <c r="AH315" s="278" t="s">
        <v>81</v>
      </c>
      <c r="AI315" s="278" t="s">
        <v>81</v>
      </c>
      <c r="AJ315" s="278" t="s">
        <v>81</v>
      </c>
      <c r="AK315" s="277" t="s">
        <v>81</v>
      </c>
    </row>
    <row r="316" spans="1:37" x14ac:dyDescent="0.3">
      <c r="A316" s="219">
        <v>740813</v>
      </c>
      <c r="B316" s="278" t="s">
        <v>1327</v>
      </c>
      <c r="C316" s="278" t="s">
        <v>88</v>
      </c>
      <c r="D316" s="278" t="s">
        <v>79</v>
      </c>
      <c r="E316" s="278" t="s">
        <v>96</v>
      </c>
      <c r="F316" s="278" t="s">
        <v>126</v>
      </c>
      <c r="G316" s="278" t="s">
        <v>1326</v>
      </c>
      <c r="H316" s="280" t="s">
        <v>1996</v>
      </c>
      <c r="I316" s="280" t="s">
        <v>3084</v>
      </c>
      <c r="J316" s="280" t="s">
        <v>1372</v>
      </c>
      <c r="K316" s="278" t="s">
        <v>72</v>
      </c>
      <c r="L316" s="294">
        <v>3.6442000000000001</v>
      </c>
      <c r="M316" s="280" t="s">
        <v>1454</v>
      </c>
      <c r="N316" s="280" t="s">
        <v>3085</v>
      </c>
      <c r="O316" s="280" t="s">
        <v>3086</v>
      </c>
      <c r="P316" s="280" t="s">
        <v>3087</v>
      </c>
      <c r="Q316" s="278" t="s">
        <v>72</v>
      </c>
      <c r="R316" s="280" t="s">
        <v>1375</v>
      </c>
      <c r="S316" s="280" t="s">
        <v>1372</v>
      </c>
      <c r="T316" s="278" t="s">
        <v>92</v>
      </c>
      <c r="U316" s="278" t="s">
        <v>81</v>
      </c>
      <c r="V316" s="278" t="s">
        <v>81</v>
      </c>
      <c r="W316" s="278" t="s">
        <v>81</v>
      </c>
      <c r="X316" s="277" t="s">
        <v>81</v>
      </c>
      <c r="Y316" s="280" t="s">
        <v>1372</v>
      </c>
      <c r="Z316" s="278" t="s">
        <v>73</v>
      </c>
      <c r="AA316" s="278" t="s">
        <v>74</v>
      </c>
      <c r="AB316" s="278" t="s">
        <v>84</v>
      </c>
      <c r="AC316" s="278" t="s">
        <v>111</v>
      </c>
      <c r="AD316" s="278" t="s">
        <v>90</v>
      </c>
      <c r="AE316" s="278" t="s">
        <v>78</v>
      </c>
      <c r="AF316" s="278" t="s">
        <v>92</v>
      </c>
      <c r="AG316" s="278" t="s">
        <v>765</v>
      </c>
      <c r="AH316" s="278" t="s">
        <v>81</v>
      </c>
      <c r="AI316" s="278" t="s">
        <v>81</v>
      </c>
      <c r="AJ316" s="278" t="s">
        <v>81</v>
      </c>
      <c r="AK316" s="277" t="s">
        <v>81</v>
      </c>
    </row>
    <row r="317" spans="1:37" x14ac:dyDescent="0.3">
      <c r="A317" s="219">
        <v>728884</v>
      </c>
      <c r="B317" s="278" t="s">
        <v>632</v>
      </c>
      <c r="C317" s="278" t="s">
        <v>88</v>
      </c>
      <c r="D317" s="278" t="s">
        <v>79</v>
      </c>
      <c r="E317" s="278" t="s">
        <v>96</v>
      </c>
      <c r="F317" s="278" t="s">
        <v>766</v>
      </c>
      <c r="G317" s="278" t="s">
        <v>1054</v>
      </c>
      <c r="H317" s="280" t="s">
        <v>1846</v>
      </c>
      <c r="I317" s="280" t="s">
        <v>3088</v>
      </c>
      <c r="J317" s="280" t="s">
        <v>1372</v>
      </c>
      <c r="K317" s="278" t="s">
        <v>72</v>
      </c>
      <c r="L317" s="294">
        <v>0.79459999999999997</v>
      </c>
      <c r="M317" s="280" t="s">
        <v>1374</v>
      </c>
      <c r="N317" s="280" t="s">
        <v>3089</v>
      </c>
      <c r="O317" s="280" t="s">
        <v>1385</v>
      </c>
      <c r="P317" s="280" t="s">
        <v>3090</v>
      </c>
      <c r="Q317" s="278" t="s">
        <v>72</v>
      </c>
      <c r="R317" s="280" t="s">
        <v>1372</v>
      </c>
      <c r="S317" s="280" t="s">
        <v>1372</v>
      </c>
      <c r="T317" s="278" t="s">
        <v>92</v>
      </c>
      <c r="U317" s="278" t="s">
        <v>82</v>
      </c>
      <c r="V317" s="278" t="s">
        <v>82</v>
      </c>
      <c r="W317" s="278" t="s">
        <v>81</v>
      </c>
      <c r="X317" s="277" t="s">
        <v>81</v>
      </c>
      <c r="Y317" s="280" t="s">
        <v>1372</v>
      </c>
      <c r="Z317" s="278" t="s">
        <v>73</v>
      </c>
      <c r="AA317" s="278" t="s">
        <v>74</v>
      </c>
      <c r="AB317" s="278" t="s">
        <v>84</v>
      </c>
      <c r="AC317" s="278" t="s">
        <v>111</v>
      </c>
      <c r="AD317" s="278" t="s">
        <v>90</v>
      </c>
      <c r="AE317" s="278" t="s">
        <v>99</v>
      </c>
      <c r="AF317" s="278" t="s">
        <v>92</v>
      </c>
      <c r="AG317" s="278" t="s">
        <v>765</v>
      </c>
      <c r="AH317" s="278" t="s">
        <v>82</v>
      </c>
      <c r="AI317" s="278" t="s">
        <v>81</v>
      </c>
      <c r="AJ317" s="278" t="s">
        <v>81</v>
      </c>
      <c r="AK317" s="277" t="s">
        <v>81</v>
      </c>
    </row>
    <row r="318" spans="1:37" x14ac:dyDescent="0.3">
      <c r="A318" s="219">
        <v>779637</v>
      </c>
      <c r="B318" s="278" t="s">
        <v>1056</v>
      </c>
      <c r="C318" s="278" t="s">
        <v>88</v>
      </c>
      <c r="D318" s="278" t="s">
        <v>79</v>
      </c>
      <c r="E318" s="278" t="s">
        <v>96</v>
      </c>
      <c r="F318" s="278" t="s">
        <v>184</v>
      </c>
      <c r="G318" s="278" t="s">
        <v>1055</v>
      </c>
      <c r="H318" s="280" t="s">
        <v>2001</v>
      </c>
      <c r="I318" s="280" t="s">
        <v>3091</v>
      </c>
      <c r="J318" s="280" t="s">
        <v>1372</v>
      </c>
      <c r="K318" s="278" t="s">
        <v>72</v>
      </c>
      <c r="L318" s="294">
        <v>17.631900000000002</v>
      </c>
      <c r="M318" s="280" t="s">
        <v>1398</v>
      </c>
      <c r="N318" s="280" t="s">
        <v>3092</v>
      </c>
      <c r="O318" s="280" t="s">
        <v>1393</v>
      </c>
      <c r="P318" s="280" t="s">
        <v>3093</v>
      </c>
      <c r="Q318" s="278" t="s">
        <v>72</v>
      </c>
      <c r="R318" s="280" t="s">
        <v>1375</v>
      </c>
      <c r="S318" s="280" t="s">
        <v>1372</v>
      </c>
      <c r="T318" s="278" t="s">
        <v>320</v>
      </c>
      <c r="U318" s="278" t="s">
        <v>81</v>
      </c>
      <c r="V318" s="278" t="s">
        <v>81</v>
      </c>
      <c r="W318" s="278" t="s">
        <v>81</v>
      </c>
      <c r="X318" s="277" t="s">
        <v>81</v>
      </c>
      <c r="Y318" s="280" t="s">
        <v>1377</v>
      </c>
      <c r="Z318" s="278" t="s">
        <v>73</v>
      </c>
      <c r="AA318" s="278" t="s">
        <v>74</v>
      </c>
      <c r="AB318" s="278" t="s">
        <v>84</v>
      </c>
      <c r="AC318" s="278" t="s">
        <v>111</v>
      </c>
      <c r="AD318" s="278" t="s">
        <v>90</v>
      </c>
      <c r="AE318" s="278" t="s">
        <v>99</v>
      </c>
      <c r="AF318" s="278" t="s">
        <v>92</v>
      </c>
      <c r="AG318" s="278" t="s">
        <v>765</v>
      </c>
      <c r="AH318" s="278" t="s">
        <v>82</v>
      </c>
      <c r="AI318" s="278" t="s">
        <v>81</v>
      </c>
      <c r="AJ318" s="278" t="s">
        <v>81</v>
      </c>
      <c r="AK318" s="277" t="s">
        <v>81</v>
      </c>
    </row>
    <row r="319" spans="1:37" x14ac:dyDescent="0.3">
      <c r="A319" s="219">
        <v>811094</v>
      </c>
      <c r="B319" s="278" t="s">
        <v>1365</v>
      </c>
      <c r="C319" s="278" t="s">
        <v>88</v>
      </c>
      <c r="D319" s="278" t="s">
        <v>79</v>
      </c>
      <c r="E319" s="278" t="s">
        <v>98</v>
      </c>
      <c r="F319" s="278" t="s">
        <v>1346</v>
      </c>
      <c r="G319" s="278" t="s">
        <v>1364</v>
      </c>
      <c r="H319" s="280" t="s">
        <v>1944</v>
      </c>
      <c r="I319" s="280" t="s">
        <v>3008</v>
      </c>
      <c r="J319" s="280" t="s">
        <v>1372</v>
      </c>
      <c r="K319" s="278" t="s">
        <v>72</v>
      </c>
      <c r="L319" s="294">
        <v>26.250599999999999</v>
      </c>
      <c r="M319" s="280" t="s">
        <v>1557</v>
      </c>
      <c r="N319" s="280" t="s">
        <v>3009</v>
      </c>
      <c r="O319" s="280" t="s">
        <v>3010</v>
      </c>
      <c r="P319" s="280" t="s">
        <v>3011</v>
      </c>
      <c r="Q319" s="278" t="s">
        <v>72</v>
      </c>
      <c r="R319" s="280" t="s">
        <v>1375</v>
      </c>
      <c r="S319" s="280" t="s">
        <v>1372</v>
      </c>
      <c r="T319" s="278" t="s">
        <v>1347</v>
      </c>
      <c r="U319" s="278" t="s">
        <v>81</v>
      </c>
      <c r="V319" s="278" t="s">
        <v>81</v>
      </c>
      <c r="W319" s="278" t="s">
        <v>81</v>
      </c>
      <c r="X319" s="277" t="s">
        <v>81</v>
      </c>
      <c r="Y319" s="280" t="s">
        <v>1387</v>
      </c>
      <c r="Z319" s="278" t="s">
        <v>73</v>
      </c>
      <c r="AA319" s="278" t="s">
        <v>74</v>
      </c>
      <c r="AB319" s="278" t="s">
        <v>84</v>
      </c>
      <c r="AC319" s="278" t="s">
        <v>137</v>
      </c>
      <c r="AD319" s="278" t="s">
        <v>86</v>
      </c>
      <c r="AE319" s="278" t="s">
        <v>78</v>
      </c>
      <c r="AF319" s="278" t="s">
        <v>112</v>
      </c>
      <c r="AG319" s="278" t="s">
        <v>765</v>
      </c>
      <c r="AH319" s="278" t="s">
        <v>81</v>
      </c>
      <c r="AI319" s="278" t="s">
        <v>81</v>
      </c>
      <c r="AJ319" s="278" t="s">
        <v>81</v>
      </c>
      <c r="AK319" s="277" t="s">
        <v>81</v>
      </c>
    </row>
    <row r="320" spans="1:37" x14ac:dyDescent="0.3">
      <c r="A320" s="219">
        <v>738549</v>
      </c>
      <c r="B320" s="278" t="s">
        <v>1329</v>
      </c>
      <c r="C320" s="278" t="s">
        <v>88</v>
      </c>
      <c r="D320" s="278" t="s">
        <v>79</v>
      </c>
      <c r="E320" s="278" t="s">
        <v>111</v>
      </c>
      <c r="F320" s="278" t="s">
        <v>126</v>
      </c>
      <c r="G320" s="278" t="s">
        <v>1328</v>
      </c>
      <c r="H320" s="280" t="s">
        <v>2002</v>
      </c>
      <c r="I320" s="280" t="s">
        <v>2761</v>
      </c>
      <c r="J320" s="280" t="s">
        <v>1372</v>
      </c>
      <c r="K320" s="278" t="s">
        <v>72</v>
      </c>
      <c r="L320" s="294">
        <v>1.6851</v>
      </c>
      <c r="M320" s="280" t="s">
        <v>1454</v>
      </c>
      <c r="N320" s="280" t="s">
        <v>3094</v>
      </c>
      <c r="O320" s="280" t="s">
        <v>2946</v>
      </c>
      <c r="P320" s="280" t="s">
        <v>3095</v>
      </c>
      <c r="Q320" s="278" t="s">
        <v>72</v>
      </c>
      <c r="R320" s="280" t="s">
        <v>1375</v>
      </c>
      <c r="S320" s="280" t="s">
        <v>1372</v>
      </c>
      <c r="T320" s="278" t="s">
        <v>320</v>
      </c>
      <c r="U320" s="278" t="s">
        <v>81</v>
      </c>
      <c r="V320" s="278" t="s">
        <v>81</v>
      </c>
      <c r="W320" s="278" t="s">
        <v>81</v>
      </c>
      <c r="X320" s="277" t="s">
        <v>81</v>
      </c>
      <c r="Y320" s="280" t="s">
        <v>1627</v>
      </c>
      <c r="Z320" s="278" t="s">
        <v>73</v>
      </c>
      <c r="AA320" s="278" t="s">
        <v>74</v>
      </c>
      <c r="AB320" s="278" t="s">
        <v>131</v>
      </c>
      <c r="AC320" s="278" t="s">
        <v>206</v>
      </c>
      <c r="AD320" s="278" t="s">
        <v>207</v>
      </c>
      <c r="AE320" s="278" t="s">
        <v>78</v>
      </c>
      <c r="AF320" s="278" t="s">
        <v>197</v>
      </c>
      <c r="AG320" s="278" t="s">
        <v>763</v>
      </c>
      <c r="AH320" s="278" t="s">
        <v>82</v>
      </c>
      <c r="AI320" s="278" t="s">
        <v>81</v>
      </c>
      <c r="AJ320" s="278" t="s">
        <v>81</v>
      </c>
      <c r="AK320" s="277" t="s">
        <v>81</v>
      </c>
    </row>
    <row r="321" spans="1:37" x14ac:dyDescent="0.3">
      <c r="A321" s="219">
        <v>378071</v>
      </c>
      <c r="B321" s="278" t="s">
        <v>1058</v>
      </c>
      <c r="C321" s="278" t="s">
        <v>88</v>
      </c>
      <c r="D321" s="278" t="s">
        <v>79</v>
      </c>
      <c r="E321" s="278" t="s">
        <v>98</v>
      </c>
      <c r="F321" s="278" t="s">
        <v>100</v>
      </c>
      <c r="G321" s="278" t="s">
        <v>1057</v>
      </c>
      <c r="H321" s="280" t="s">
        <v>1427</v>
      </c>
      <c r="I321" s="280" t="s">
        <v>3097</v>
      </c>
      <c r="J321" s="280" t="s">
        <v>1372</v>
      </c>
      <c r="K321" s="278" t="s">
        <v>72</v>
      </c>
      <c r="L321" s="294">
        <v>5.9195000000000002</v>
      </c>
      <c r="M321" s="280" t="s">
        <v>1389</v>
      </c>
      <c r="N321" s="280" t="s">
        <v>3098</v>
      </c>
      <c r="O321" s="280" t="s">
        <v>3099</v>
      </c>
      <c r="P321" s="280" t="s">
        <v>3100</v>
      </c>
      <c r="Q321" s="278" t="s">
        <v>72</v>
      </c>
      <c r="R321" s="280" t="s">
        <v>1372</v>
      </c>
      <c r="S321" s="280" t="s">
        <v>1372</v>
      </c>
      <c r="T321" s="278" t="s">
        <v>92</v>
      </c>
      <c r="U321" s="278" t="s">
        <v>82</v>
      </c>
      <c r="V321" s="278" t="s">
        <v>82</v>
      </c>
      <c r="W321" s="278" t="s">
        <v>81</v>
      </c>
      <c r="X321" s="277" t="s">
        <v>81</v>
      </c>
      <c r="Y321" s="280" t="s">
        <v>1372</v>
      </c>
      <c r="Z321" s="278" t="s">
        <v>73</v>
      </c>
      <c r="AA321" s="278" t="s">
        <v>74</v>
      </c>
      <c r="AB321" s="278" t="s">
        <v>84</v>
      </c>
      <c r="AC321" s="278" t="s">
        <v>85</v>
      </c>
      <c r="AD321" s="278" t="s">
        <v>86</v>
      </c>
      <c r="AE321" s="278" t="s">
        <v>78</v>
      </c>
      <c r="AF321" s="278" t="s">
        <v>112</v>
      </c>
      <c r="AH321" s="278" t="s">
        <v>81</v>
      </c>
      <c r="AI321" s="278" t="s">
        <v>81</v>
      </c>
      <c r="AJ321" s="278" t="s">
        <v>81</v>
      </c>
      <c r="AK321" s="277" t="s">
        <v>81</v>
      </c>
    </row>
    <row r="322" spans="1:37" x14ac:dyDescent="0.3">
      <c r="A322" s="219">
        <v>764419</v>
      </c>
      <c r="B322" s="278" t="s">
        <v>663</v>
      </c>
      <c r="C322" s="278" t="s">
        <v>88</v>
      </c>
      <c r="D322" s="278" t="s">
        <v>79</v>
      </c>
      <c r="E322" s="278" t="s">
        <v>96</v>
      </c>
      <c r="F322" s="278" t="s">
        <v>138</v>
      </c>
      <c r="G322" s="278" t="s">
        <v>1059</v>
      </c>
      <c r="H322" s="280" t="s">
        <v>1444</v>
      </c>
      <c r="I322" s="280" t="s">
        <v>3101</v>
      </c>
      <c r="J322" s="280" t="s">
        <v>1372</v>
      </c>
      <c r="K322" s="278" t="s">
        <v>72</v>
      </c>
      <c r="L322" s="294">
        <v>10.1517</v>
      </c>
      <c r="M322" s="280" t="s">
        <v>1472</v>
      </c>
      <c r="N322" s="280" t="s">
        <v>1373</v>
      </c>
      <c r="O322" s="280" t="s">
        <v>1371</v>
      </c>
      <c r="P322" s="280" t="s">
        <v>3102</v>
      </c>
      <c r="Q322" s="278"/>
      <c r="R322" s="280" t="s">
        <v>1380</v>
      </c>
      <c r="S322" s="280" t="s">
        <v>1375</v>
      </c>
      <c r="T322" s="278" t="s">
        <v>106</v>
      </c>
      <c r="U322" s="278" t="s">
        <v>81</v>
      </c>
      <c r="V322" s="278" t="s">
        <v>81</v>
      </c>
      <c r="W322" s="278" t="s">
        <v>81</v>
      </c>
      <c r="X322" s="277" t="s">
        <v>81</v>
      </c>
      <c r="Y322" s="280" t="s">
        <v>1372</v>
      </c>
      <c r="Z322" s="278" t="s">
        <v>73</v>
      </c>
      <c r="AA322" s="278" t="s">
        <v>74</v>
      </c>
      <c r="AB322" s="278" t="s">
        <v>84</v>
      </c>
      <c r="AC322" s="278" t="s">
        <v>85</v>
      </c>
      <c r="AD322" s="278" t="s">
        <v>86</v>
      </c>
      <c r="AE322" s="278" t="s">
        <v>78</v>
      </c>
      <c r="AF322" s="278" t="s">
        <v>112</v>
      </c>
      <c r="AG322" s="278" t="s">
        <v>765</v>
      </c>
      <c r="AH322" s="278" t="s">
        <v>81</v>
      </c>
      <c r="AI322" s="278" t="s">
        <v>81</v>
      </c>
      <c r="AJ322" s="278" t="s">
        <v>81</v>
      </c>
      <c r="AK322" s="277" t="s">
        <v>81</v>
      </c>
    </row>
    <row r="323" spans="1:37" x14ac:dyDescent="0.3">
      <c r="A323" s="219">
        <v>326815</v>
      </c>
      <c r="B323" s="278" t="s">
        <v>664</v>
      </c>
      <c r="C323" s="278" t="s">
        <v>88</v>
      </c>
      <c r="D323" s="278" t="s">
        <v>79</v>
      </c>
      <c r="E323" s="278" t="s">
        <v>96</v>
      </c>
      <c r="F323" s="278" t="s">
        <v>766</v>
      </c>
      <c r="G323" s="278" t="s">
        <v>1060</v>
      </c>
      <c r="H323" s="280" t="s">
        <v>2025</v>
      </c>
      <c r="I323" s="280" t="s">
        <v>2786</v>
      </c>
      <c r="J323" s="280" t="s">
        <v>1372</v>
      </c>
      <c r="K323" s="278" t="s">
        <v>72</v>
      </c>
      <c r="L323" s="294">
        <v>5.8773</v>
      </c>
      <c r="M323" s="280" t="s">
        <v>1374</v>
      </c>
      <c r="N323" s="280" t="s">
        <v>3103</v>
      </c>
      <c r="O323" s="280" t="s">
        <v>1817</v>
      </c>
      <c r="P323" s="280" t="s">
        <v>3104</v>
      </c>
      <c r="Q323" s="278" t="s">
        <v>72</v>
      </c>
      <c r="R323" s="280" t="s">
        <v>1372</v>
      </c>
      <c r="S323" s="280" t="s">
        <v>1372</v>
      </c>
      <c r="T323" s="278" t="s">
        <v>92</v>
      </c>
      <c r="U323" s="278" t="s">
        <v>81</v>
      </c>
      <c r="V323" s="278" t="s">
        <v>81</v>
      </c>
      <c r="W323" s="278" t="s">
        <v>81</v>
      </c>
      <c r="X323" s="277" t="s">
        <v>81</v>
      </c>
      <c r="Y323" s="280" t="s">
        <v>1372</v>
      </c>
      <c r="Z323" s="278" t="s">
        <v>73</v>
      </c>
      <c r="AA323" s="278" t="s">
        <v>74</v>
      </c>
      <c r="AB323" s="278" t="s">
        <v>84</v>
      </c>
      <c r="AC323" s="278" t="s">
        <v>85</v>
      </c>
      <c r="AD323" s="278" t="s">
        <v>86</v>
      </c>
      <c r="AE323" s="278" t="s">
        <v>78</v>
      </c>
      <c r="AF323" s="278" t="s">
        <v>87</v>
      </c>
      <c r="AG323" s="278" t="s">
        <v>765</v>
      </c>
      <c r="AH323" s="278" t="s">
        <v>81</v>
      </c>
      <c r="AI323" s="278" t="s">
        <v>81</v>
      </c>
      <c r="AJ323" s="278" t="s">
        <v>81</v>
      </c>
      <c r="AK323" s="277" t="s">
        <v>81</v>
      </c>
    </row>
    <row r="324" spans="1:37" x14ac:dyDescent="0.3">
      <c r="A324" s="219">
        <v>212767</v>
      </c>
      <c r="B324" s="278" t="s">
        <v>1066</v>
      </c>
      <c r="C324" s="278" t="s">
        <v>88</v>
      </c>
      <c r="D324" s="278" t="s">
        <v>79</v>
      </c>
      <c r="E324" s="278" t="s">
        <v>98</v>
      </c>
      <c r="F324" s="278" t="s">
        <v>100</v>
      </c>
      <c r="G324" s="278" t="s">
        <v>778</v>
      </c>
      <c r="H324" s="280" t="s">
        <v>1404</v>
      </c>
      <c r="I324" s="280" t="s">
        <v>1841</v>
      </c>
      <c r="J324" s="280" t="s">
        <v>1372</v>
      </c>
      <c r="K324" s="278" t="s">
        <v>72</v>
      </c>
      <c r="L324" s="294">
        <v>0.41210000000000002</v>
      </c>
      <c r="M324" s="280" t="s">
        <v>1389</v>
      </c>
      <c r="N324" s="280" t="s">
        <v>3105</v>
      </c>
      <c r="O324" s="280" t="s">
        <v>3106</v>
      </c>
      <c r="P324" s="280" t="s">
        <v>3107</v>
      </c>
      <c r="Q324" s="278" t="s">
        <v>72</v>
      </c>
      <c r="R324" s="280" t="s">
        <v>1375</v>
      </c>
      <c r="S324" s="280" t="s">
        <v>1375</v>
      </c>
      <c r="T324" s="278" t="s">
        <v>106</v>
      </c>
      <c r="U324" s="278" t="s">
        <v>82</v>
      </c>
      <c r="V324" s="278" t="s">
        <v>81</v>
      </c>
      <c r="W324" s="278" t="s">
        <v>82</v>
      </c>
      <c r="X324" s="277" t="s">
        <v>82</v>
      </c>
      <c r="Y324" s="280" t="s">
        <v>1372</v>
      </c>
      <c r="Z324" s="278" t="s">
        <v>73</v>
      </c>
      <c r="AA324" s="278" t="s">
        <v>74</v>
      </c>
      <c r="AB324" s="278" t="s">
        <v>84</v>
      </c>
      <c r="AC324" s="278" t="s">
        <v>85</v>
      </c>
      <c r="AD324" s="278" t="s">
        <v>86</v>
      </c>
      <c r="AE324" s="278" t="s">
        <v>78</v>
      </c>
      <c r="AF324" s="278" t="s">
        <v>87</v>
      </c>
      <c r="AH324" s="278" t="s">
        <v>81</v>
      </c>
      <c r="AI324" s="278" t="s">
        <v>81</v>
      </c>
      <c r="AJ324" s="278" t="s">
        <v>81</v>
      </c>
      <c r="AK324" s="277" t="s">
        <v>81</v>
      </c>
    </row>
    <row r="325" spans="1:37" x14ac:dyDescent="0.3">
      <c r="A325" s="219">
        <v>334671</v>
      </c>
      <c r="B325" s="278" t="s">
        <v>665</v>
      </c>
      <c r="C325" s="278" t="s">
        <v>88</v>
      </c>
      <c r="D325" s="278" t="s">
        <v>79</v>
      </c>
      <c r="E325" s="278" t="s">
        <v>98</v>
      </c>
      <c r="F325" s="278" t="s">
        <v>766</v>
      </c>
      <c r="G325" s="278" t="s">
        <v>1067</v>
      </c>
      <c r="H325" s="280" t="s">
        <v>1845</v>
      </c>
      <c r="I325" s="280" t="s">
        <v>1841</v>
      </c>
      <c r="J325" s="280" t="s">
        <v>1372</v>
      </c>
      <c r="K325" s="278" t="s">
        <v>72</v>
      </c>
      <c r="L325" s="294">
        <v>0.41210000000000002</v>
      </c>
      <c r="M325" s="280" t="s">
        <v>1374</v>
      </c>
      <c r="N325" s="280" t="s">
        <v>3108</v>
      </c>
      <c r="O325" s="280" t="s">
        <v>2777</v>
      </c>
      <c r="P325" s="280" t="s">
        <v>3109</v>
      </c>
      <c r="Q325" s="278" t="s">
        <v>72</v>
      </c>
      <c r="R325" s="280" t="s">
        <v>1372</v>
      </c>
      <c r="S325" s="280" t="s">
        <v>1372</v>
      </c>
      <c r="T325" s="278" t="s">
        <v>92</v>
      </c>
      <c r="U325" s="278" t="s">
        <v>82</v>
      </c>
      <c r="V325" s="278" t="s">
        <v>82</v>
      </c>
      <c r="W325" s="278" t="s">
        <v>81</v>
      </c>
      <c r="X325" s="277" t="s">
        <v>81</v>
      </c>
      <c r="Y325" s="280" t="s">
        <v>1372</v>
      </c>
      <c r="Z325" s="278" t="s">
        <v>73</v>
      </c>
      <c r="AA325" s="278" t="s">
        <v>74</v>
      </c>
      <c r="AB325" s="278" t="s">
        <v>84</v>
      </c>
      <c r="AC325" s="278" t="s">
        <v>96</v>
      </c>
      <c r="AD325" s="278" t="s">
        <v>90</v>
      </c>
      <c r="AE325" s="278" t="s">
        <v>78</v>
      </c>
      <c r="AF325" s="278" t="s">
        <v>106</v>
      </c>
      <c r="AG325" s="278" t="s">
        <v>765</v>
      </c>
      <c r="AH325" s="278" t="s">
        <v>81</v>
      </c>
      <c r="AI325" s="278" t="s">
        <v>81</v>
      </c>
      <c r="AJ325" s="278" t="s">
        <v>81</v>
      </c>
      <c r="AK325" s="277" t="s">
        <v>81</v>
      </c>
    </row>
    <row r="326" spans="1:37" x14ac:dyDescent="0.3">
      <c r="A326" s="219">
        <v>811102</v>
      </c>
      <c r="B326" s="278" t="s">
        <v>1367</v>
      </c>
      <c r="C326" s="278" t="s">
        <v>88</v>
      </c>
      <c r="D326" s="278" t="s">
        <v>79</v>
      </c>
      <c r="E326" s="278" t="s">
        <v>98</v>
      </c>
      <c r="F326" s="278" t="s">
        <v>1346</v>
      </c>
      <c r="G326" s="278" t="s">
        <v>3110</v>
      </c>
      <c r="H326" s="280" t="s">
        <v>1844</v>
      </c>
      <c r="I326" s="280" t="s">
        <v>1906</v>
      </c>
      <c r="J326" s="280" t="s">
        <v>1372</v>
      </c>
      <c r="K326" s="278" t="s">
        <v>72</v>
      </c>
      <c r="L326" s="294">
        <v>4.5526999999999997</v>
      </c>
      <c r="M326" s="280" t="s">
        <v>1557</v>
      </c>
      <c r="N326" s="280" t="s">
        <v>3111</v>
      </c>
      <c r="O326" s="280" t="s">
        <v>1883</v>
      </c>
      <c r="P326" s="280" t="s">
        <v>3112</v>
      </c>
      <c r="Q326" s="278" t="s">
        <v>72</v>
      </c>
      <c r="R326" s="280" t="s">
        <v>1375</v>
      </c>
      <c r="S326" s="280" t="s">
        <v>1372</v>
      </c>
      <c r="T326" s="278" t="s">
        <v>1347</v>
      </c>
      <c r="U326" s="278" t="s">
        <v>81</v>
      </c>
      <c r="V326" s="278" t="s">
        <v>81</v>
      </c>
      <c r="W326" s="278" t="s">
        <v>81</v>
      </c>
      <c r="X326" s="277" t="s">
        <v>81</v>
      </c>
      <c r="Y326" s="280" t="s">
        <v>1377</v>
      </c>
      <c r="Z326" s="278" t="s">
        <v>73</v>
      </c>
      <c r="AA326" s="278" t="s">
        <v>74</v>
      </c>
      <c r="AB326" s="278" t="s">
        <v>84</v>
      </c>
      <c r="AC326" s="278" t="s">
        <v>98</v>
      </c>
      <c r="AD326" s="278" t="s">
        <v>113</v>
      </c>
      <c r="AE326" s="278" t="s">
        <v>78</v>
      </c>
      <c r="AF326" s="278" t="s">
        <v>92</v>
      </c>
      <c r="AG326" s="278" t="s">
        <v>765</v>
      </c>
      <c r="AH326" s="278" t="s">
        <v>81</v>
      </c>
      <c r="AI326" s="278" t="s">
        <v>81</v>
      </c>
      <c r="AJ326" s="278" t="s">
        <v>81</v>
      </c>
      <c r="AK326" s="277" t="s">
        <v>81</v>
      </c>
    </row>
    <row r="327" spans="1:37" x14ac:dyDescent="0.3">
      <c r="A327" s="219">
        <v>212141</v>
      </c>
      <c r="B327" s="278" t="s">
        <v>666</v>
      </c>
      <c r="C327" s="278" t="s">
        <v>88</v>
      </c>
      <c r="D327" s="278" t="s">
        <v>79</v>
      </c>
      <c r="E327" s="278" t="s">
        <v>111</v>
      </c>
      <c r="F327" s="278" t="s">
        <v>766</v>
      </c>
      <c r="G327" s="278" t="s">
        <v>769</v>
      </c>
      <c r="H327" s="280" t="s">
        <v>2030</v>
      </c>
      <c r="I327" s="280" t="s">
        <v>1845</v>
      </c>
      <c r="J327" s="280" t="s">
        <v>1372</v>
      </c>
      <c r="K327" s="278" t="s">
        <v>72</v>
      </c>
      <c r="L327" s="294">
        <v>0.98640000000000005</v>
      </c>
      <c r="M327" s="280" t="s">
        <v>1374</v>
      </c>
      <c r="N327" s="280" t="s">
        <v>3113</v>
      </c>
      <c r="O327" s="280" t="s">
        <v>2598</v>
      </c>
      <c r="P327" s="280" t="s">
        <v>3114</v>
      </c>
      <c r="Q327" s="278" t="s">
        <v>72</v>
      </c>
      <c r="R327" s="280" t="s">
        <v>1375</v>
      </c>
      <c r="S327" s="280" t="s">
        <v>1372</v>
      </c>
      <c r="T327" s="278" t="s">
        <v>92</v>
      </c>
      <c r="U327" s="278" t="s">
        <v>81</v>
      </c>
      <c r="V327" s="278" t="s">
        <v>81</v>
      </c>
      <c r="W327" s="278" t="s">
        <v>81</v>
      </c>
      <c r="X327" s="277" t="s">
        <v>81</v>
      </c>
      <c r="Y327" s="280" t="s">
        <v>1372</v>
      </c>
      <c r="Z327" s="278" t="s">
        <v>73</v>
      </c>
      <c r="AA327" s="278" t="s">
        <v>74</v>
      </c>
      <c r="AB327" s="278" t="s">
        <v>84</v>
      </c>
      <c r="AC327" s="278" t="s">
        <v>98</v>
      </c>
      <c r="AD327" s="278" t="s">
        <v>90</v>
      </c>
      <c r="AE327" s="278" t="s">
        <v>78</v>
      </c>
      <c r="AF327" s="278" t="s">
        <v>92</v>
      </c>
      <c r="AG327" s="278" t="s">
        <v>765</v>
      </c>
      <c r="AH327" s="278" t="s">
        <v>81</v>
      </c>
      <c r="AI327" s="278" t="s">
        <v>81</v>
      </c>
      <c r="AJ327" s="278" t="s">
        <v>81</v>
      </c>
      <c r="AK327" s="277" t="s">
        <v>81</v>
      </c>
    </row>
    <row r="328" spans="1:37" x14ac:dyDescent="0.3">
      <c r="A328" s="219">
        <v>628493</v>
      </c>
      <c r="B328" s="278" t="s">
        <v>667</v>
      </c>
      <c r="C328" s="278" t="s">
        <v>88</v>
      </c>
      <c r="D328" s="278" t="s">
        <v>79</v>
      </c>
      <c r="E328" s="278" t="s">
        <v>96</v>
      </c>
      <c r="F328" s="278" t="s">
        <v>108</v>
      </c>
      <c r="G328" s="278" t="s">
        <v>1068</v>
      </c>
      <c r="H328" s="280" t="s">
        <v>2031</v>
      </c>
      <c r="I328" s="280" t="s">
        <v>3115</v>
      </c>
      <c r="J328" s="280" t="s">
        <v>1372</v>
      </c>
      <c r="K328" s="278" t="s">
        <v>72</v>
      </c>
      <c r="L328" s="294">
        <v>108.72320000000001</v>
      </c>
      <c r="M328" s="280" t="s">
        <v>1410</v>
      </c>
      <c r="N328" s="280" t="s">
        <v>3116</v>
      </c>
      <c r="O328" s="280" t="s">
        <v>3117</v>
      </c>
      <c r="P328" s="280" t="s">
        <v>3118</v>
      </c>
      <c r="Q328" s="278" t="s">
        <v>72</v>
      </c>
      <c r="R328" s="280" t="s">
        <v>1372</v>
      </c>
      <c r="S328" s="280" t="s">
        <v>1372</v>
      </c>
      <c r="T328" s="278" t="s">
        <v>106</v>
      </c>
      <c r="U328" s="278" t="s">
        <v>81</v>
      </c>
      <c r="V328" s="278" t="s">
        <v>81</v>
      </c>
      <c r="W328" s="278" t="s">
        <v>81</v>
      </c>
      <c r="X328" s="277" t="s">
        <v>81</v>
      </c>
      <c r="Y328" s="280" t="s">
        <v>1372</v>
      </c>
      <c r="Z328" s="278" t="s">
        <v>73</v>
      </c>
      <c r="AA328" s="278" t="s">
        <v>74</v>
      </c>
      <c r="AB328" s="278" t="s">
        <v>84</v>
      </c>
      <c r="AC328" s="278" t="s">
        <v>96</v>
      </c>
      <c r="AD328" s="278" t="s">
        <v>90</v>
      </c>
      <c r="AE328" s="278" t="s">
        <v>99</v>
      </c>
      <c r="AF328" s="278" t="s">
        <v>92</v>
      </c>
      <c r="AG328" s="278" t="s">
        <v>765</v>
      </c>
      <c r="AH328" s="278" t="s">
        <v>82</v>
      </c>
      <c r="AI328" s="278" t="s">
        <v>81</v>
      </c>
      <c r="AJ328" s="278" t="s">
        <v>82</v>
      </c>
      <c r="AK328" s="277" t="s">
        <v>82</v>
      </c>
    </row>
    <row r="329" spans="1:37" x14ac:dyDescent="0.3">
      <c r="A329" s="219">
        <v>334665</v>
      </c>
      <c r="B329" s="278" t="s">
        <v>669</v>
      </c>
      <c r="C329" s="278" t="s">
        <v>88</v>
      </c>
      <c r="D329" s="278" t="s">
        <v>79</v>
      </c>
      <c r="E329" s="278" t="s">
        <v>98</v>
      </c>
      <c r="F329" s="278" t="s">
        <v>766</v>
      </c>
      <c r="G329" s="278" t="s">
        <v>1069</v>
      </c>
      <c r="H329" s="280" t="s">
        <v>2034</v>
      </c>
      <c r="I329" s="280" t="s">
        <v>3119</v>
      </c>
      <c r="J329" s="280" t="s">
        <v>1372</v>
      </c>
      <c r="K329" s="278" t="s">
        <v>72</v>
      </c>
      <c r="L329" s="294">
        <v>6.0701999999999998</v>
      </c>
      <c r="M329" s="280" t="s">
        <v>1374</v>
      </c>
      <c r="N329" s="280" t="s">
        <v>3120</v>
      </c>
      <c r="O329" s="280" t="s">
        <v>1975</v>
      </c>
      <c r="P329" s="280" t="s">
        <v>1793</v>
      </c>
      <c r="Q329" s="278" t="s">
        <v>72</v>
      </c>
      <c r="R329" s="280" t="s">
        <v>1415</v>
      </c>
      <c r="S329" s="280" t="s">
        <v>1415</v>
      </c>
      <c r="T329" s="278" t="s">
        <v>92</v>
      </c>
      <c r="U329" s="278" t="s">
        <v>82</v>
      </c>
      <c r="V329" s="278" t="s">
        <v>82</v>
      </c>
      <c r="W329" s="278" t="s">
        <v>81</v>
      </c>
      <c r="X329" s="277" t="s">
        <v>81</v>
      </c>
      <c r="Y329" s="280" t="s">
        <v>1372</v>
      </c>
      <c r="Z329" s="278" t="s">
        <v>73</v>
      </c>
      <c r="AA329" s="278" t="s">
        <v>74</v>
      </c>
      <c r="AB329" s="278" t="s">
        <v>84</v>
      </c>
      <c r="AC329" s="278" t="s">
        <v>96</v>
      </c>
      <c r="AD329" s="278" t="s">
        <v>90</v>
      </c>
      <c r="AE329" s="278" t="s">
        <v>99</v>
      </c>
      <c r="AF329" s="278" t="s">
        <v>92</v>
      </c>
      <c r="AG329" s="278" t="s">
        <v>765</v>
      </c>
      <c r="AH329" s="278" t="s">
        <v>82</v>
      </c>
      <c r="AI329" s="278" t="s">
        <v>81</v>
      </c>
      <c r="AJ329" s="278" t="s">
        <v>82</v>
      </c>
      <c r="AK329" s="277" t="s">
        <v>82</v>
      </c>
    </row>
    <row r="330" spans="1:37" x14ac:dyDescent="0.3">
      <c r="A330" s="219">
        <v>447033</v>
      </c>
      <c r="B330" s="278" t="s">
        <v>670</v>
      </c>
      <c r="C330" s="278" t="s">
        <v>88</v>
      </c>
      <c r="D330" s="278" t="s">
        <v>79</v>
      </c>
      <c r="E330" s="278" t="s">
        <v>96</v>
      </c>
      <c r="F330" s="278" t="s">
        <v>766</v>
      </c>
      <c r="G330" s="278" t="s">
        <v>1070</v>
      </c>
      <c r="H330" s="280" t="s">
        <v>1542</v>
      </c>
      <c r="I330" s="280" t="s">
        <v>3121</v>
      </c>
      <c r="J330" s="280" t="s">
        <v>1372</v>
      </c>
      <c r="K330" s="278" t="s">
        <v>72</v>
      </c>
      <c r="L330" s="294">
        <v>0.82199999999999995</v>
      </c>
      <c r="M330" s="280" t="s">
        <v>1374</v>
      </c>
      <c r="N330" s="280" t="s">
        <v>2050</v>
      </c>
      <c r="O330" s="280" t="s">
        <v>2168</v>
      </c>
      <c r="P330" s="280" t="s">
        <v>1910</v>
      </c>
      <c r="Q330" s="278" t="s">
        <v>72</v>
      </c>
      <c r="R330" s="280" t="s">
        <v>1375</v>
      </c>
      <c r="S330" s="280" t="s">
        <v>1375</v>
      </c>
      <c r="T330" s="278" t="s">
        <v>92</v>
      </c>
      <c r="U330" s="278" t="s">
        <v>81</v>
      </c>
      <c r="V330" s="278" t="s">
        <v>81</v>
      </c>
      <c r="W330" s="278" t="s">
        <v>81</v>
      </c>
      <c r="X330" s="277" t="s">
        <v>81</v>
      </c>
      <c r="Y330" s="280" t="s">
        <v>1372</v>
      </c>
      <c r="Z330" s="278" t="s">
        <v>73</v>
      </c>
      <c r="AA330" s="278" t="s">
        <v>74</v>
      </c>
      <c r="AB330" s="278" t="s">
        <v>84</v>
      </c>
      <c r="AC330" s="278" t="s">
        <v>98</v>
      </c>
      <c r="AD330" s="278" t="s">
        <v>90</v>
      </c>
      <c r="AE330" s="278" t="s">
        <v>78</v>
      </c>
      <c r="AF330" s="278" t="s">
        <v>92</v>
      </c>
      <c r="AH330" s="278" t="s">
        <v>81</v>
      </c>
      <c r="AI330" s="278" t="s">
        <v>81</v>
      </c>
      <c r="AJ330" s="278" t="s">
        <v>81</v>
      </c>
      <c r="AK330" s="277" t="s">
        <v>81</v>
      </c>
    </row>
    <row r="331" spans="1:37" x14ac:dyDescent="0.3">
      <c r="A331" s="219">
        <v>728743</v>
      </c>
      <c r="B331" s="278" t="s">
        <v>673</v>
      </c>
      <c r="C331" s="278" t="s">
        <v>88</v>
      </c>
      <c r="D331" s="278" t="s">
        <v>79</v>
      </c>
      <c r="E331" s="278" t="s">
        <v>98</v>
      </c>
      <c r="F331" s="278" t="s">
        <v>766</v>
      </c>
      <c r="G331" s="278" t="s">
        <v>1071</v>
      </c>
      <c r="H331" s="280" t="s">
        <v>2036</v>
      </c>
      <c r="I331" s="280" t="s">
        <v>1824</v>
      </c>
      <c r="J331" s="280" t="s">
        <v>1372</v>
      </c>
      <c r="K331" s="278" t="s">
        <v>72</v>
      </c>
      <c r="L331" s="294">
        <v>12.160500000000001</v>
      </c>
      <c r="M331" s="280" t="s">
        <v>1374</v>
      </c>
      <c r="N331" s="280" t="s">
        <v>3122</v>
      </c>
      <c r="O331" s="280" t="s">
        <v>1991</v>
      </c>
      <c r="P331" s="280" t="s">
        <v>3123</v>
      </c>
      <c r="Q331" s="278" t="s">
        <v>72</v>
      </c>
      <c r="R331" s="280" t="s">
        <v>1416</v>
      </c>
      <c r="S331" s="280" t="s">
        <v>1372</v>
      </c>
      <c r="T331" s="278" t="s">
        <v>92</v>
      </c>
      <c r="U331" s="278" t="s">
        <v>82</v>
      </c>
      <c r="V331" s="278" t="s">
        <v>81</v>
      </c>
      <c r="W331" s="278" t="s">
        <v>82</v>
      </c>
      <c r="X331" s="277" t="s">
        <v>82</v>
      </c>
      <c r="Y331" s="280" t="s">
        <v>1372</v>
      </c>
      <c r="Z331" s="278" t="s">
        <v>73</v>
      </c>
      <c r="AA331" s="278" t="s">
        <v>74</v>
      </c>
      <c r="AB331" s="278" t="s">
        <v>84</v>
      </c>
      <c r="AC331" s="278" t="s">
        <v>85</v>
      </c>
      <c r="AD331" s="278" t="s">
        <v>86</v>
      </c>
      <c r="AE331" s="278" t="s">
        <v>78</v>
      </c>
      <c r="AF331" s="278" t="s">
        <v>176</v>
      </c>
      <c r="AH331" s="278" t="s">
        <v>81</v>
      </c>
      <c r="AI331" s="278" t="s">
        <v>81</v>
      </c>
      <c r="AJ331" s="278" t="s">
        <v>81</v>
      </c>
      <c r="AK331" s="277" t="s">
        <v>81</v>
      </c>
    </row>
    <row r="332" spans="1:37" x14ac:dyDescent="0.3">
      <c r="A332" s="219">
        <v>331272</v>
      </c>
      <c r="B332" s="278" t="s">
        <v>674</v>
      </c>
      <c r="C332" s="278" t="s">
        <v>88</v>
      </c>
      <c r="D332" s="278" t="s">
        <v>79</v>
      </c>
      <c r="E332" s="278" t="s">
        <v>98</v>
      </c>
      <c r="F332" s="278" t="s">
        <v>766</v>
      </c>
      <c r="G332" s="278" t="s">
        <v>1073</v>
      </c>
      <c r="H332" s="280" t="s">
        <v>1422</v>
      </c>
      <c r="I332" s="280" t="s">
        <v>2037</v>
      </c>
      <c r="J332" s="280" t="s">
        <v>1372</v>
      </c>
      <c r="K332" s="278" t="s">
        <v>72</v>
      </c>
      <c r="L332" s="294">
        <v>3.0264000000000002</v>
      </c>
      <c r="M332" s="280" t="s">
        <v>1374</v>
      </c>
      <c r="N332" s="280" t="s">
        <v>2038</v>
      </c>
      <c r="O332" s="280" t="s">
        <v>1531</v>
      </c>
      <c r="P332" s="280" t="s">
        <v>2039</v>
      </c>
      <c r="Q332" s="278" t="s">
        <v>72</v>
      </c>
      <c r="R332" s="280" t="s">
        <v>1377</v>
      </c>
      <c r="S332" s="280" t="s">
        <v>1377</v>
      </c>
      <c r="T332" s="278" t="s">
        <v>92</v>
      </c>
      <c r="U332" s="278" t="s">
        <v>82</v>
      </c>
      <c r="V332" s="278" t="s">
        <v>81</v>
      </c>
      <c r="W332" s="278" t="s">
        <v>81</v>
      </c>
      <c r="X332" s="277" t="s">
        <v>81</v>
      </c>
      <c r="Y332" s="280" t="s">
        <v>1372</v>
      </c>
      <c r="Z332" s="278" t="s">
        <v>73</v>
      </c>
      <c r="AA332" s="278" t="s">
        <v>74</v>
      </c>
      <c r="AB332" s="278" t="s">
        <v>84</v>
      </c>
      <c r="AC332" s="278" t="s">
        <v>85</v>
      </c>
      <c r="AD332" s="278" t="s">
        <v>86</v>
      </c>
      <c r="AE332" s="278" t="s">
        <v>78</v>
      </c>
      <c r="AF332" s="278" t="s">
        <v>176</v>
      </c>
      <c r="AH332" s="278" t="s">
        <v>81</v>
      </c>
      <c r="AI332" s="278" t="s">
        <v>81</v>
      </c>
      <c r="AJ332" s="278" t="s">
        <v>81</v>
      </c>
      <c r="AK332" s="277" t="s">
        <v>81</v>
      </c>
    </row>
    <row r="333" spans="1:37" x14ac:dyDescent="0.3">
      <c r="A333" s="219">
        <v>728756</v>
      </c>
      <c r="B333" s="278" t="s">
        <v>1340</v>
      </c>
      <c r="C333" s="278" t="s">
        <v>88</v>
      </c>
      <c r="D333" s="278" t="s">
        <v>79</v>
      </c>
      <c r="E333" s="278" t="s">
        <v>98</v>
      </c>
      <c r="F333" s="278" t="s">
        <v>766</v>
      </c>
      <c r="G333" s="278" t="s">
        <v>1072</v>
      </c>
      <c r="H333" s="280" t="s">
        <v>2040</v>
      </c>
      <c r="I333" s="280" t="s">
        <v>3124</v>
      </c>
      <c r="J333" s="280" t="s">
        <v>1372</v>
      </c>
      <c r="K333" s="278" t="s">
        <v>72</v>
      </c>
      <c r="L333" s="294">
        <v>3.2462</v>
      </c>
      <c r="M333" s="280" t="s">
        <v>1374</v>
      </c>
      <c r="N333" s="280" t="s">
        <v>3125</v>
      </c>
      <c r="O333" s="280" t="s">
        <v>3126</v>
      </c>
      <c r="P333" s="280" t="s">
        <v>3127</v>
      </c>
      <c r="Q333" s="278" t="s">
        <v>72</v>
      </c>
      <c r="R333" s="280" t="s">
        <v>1377</v>
      </c>
      <c r="S333" s="280" t="s">
        <v>1377</v>
      </c>
      <c r="T333" s="278" t="s">
        <v>92</v>
      </c>
      <c r="U333" s="278" t="s">
        <v>82</v>
      </c>
      <c r="V333" s="278" t="s">
        <v>82</v>
      </c>
      <c r="W333" s="278" t="s">
        <v>81</v>
      </c>
      <c r="X333" s="277" t="s">
        <v>81</v>
      </c>
      <c r="Y333" s="280" t="s">
        <v>1372</v>
      </c>
      <c r="Z333" s="278" t="s">
        <v>73</v>
      </c>
      <c r="AA333" s="278" t="s">
        <v>74</v>
      </c>
      <c r="AB333" s="278" t="s">
        <v>84</v>
      </c>
      <c r="AC333" s="278" t="s">
        <v>85</v>
      </c>
      <c r="AD333" s="278" t="s">
        <v>86</v>
      </c>
      <c r="AE333" s="278" t="s">
        <v>78</v>
      </c>
      <c r="AF333" s="278" t="s">
        <v>176</v>
      </c>
      <c r="AH333" s="278" t="s">
        <v>81</v>
      </c>
      <c r="AI333" s="278" t="s">
        <v>81</v>
      </c>
      <c r="AJ333" s="278" t="s">
        <v>81</v>
      </c>
      <c r="AK333" s="277" t="s">
        <v>81</v>
      </c>
    </row>
    <row r="334" spans="1:37" x14ac:dyDescent="0.3">
      <c r="A334" s="219">
        <v>728804</v>
      </c>
      <c r="B334" s="278" t="s">
        <v>675</v>
      </c>
      <c r="C334" s="278" t="s">
        <v>88</v>
      </c>
      <c r="D334" s="278" t="s">
        <v>79</v>
      </c>
      <c r="E334" s="278" t="s">
        <v>98</v>
      </c>
      <c r="F334" s="278" t="s">
        <v>766</v>
      </c>
      <c r="G334" s="278" t="s">
        <v>1074</v>
      </c>
      <c r="H334" s="280" t="s">
        <v>2042</v>
      </c>
      <c r="I334" s="280" t="s">
        <v>1816</v>
      </c>
      <c r="J334" s="280" t="s">
        <v>1372</v>
      </c>
      <c r="K334" s="278" t="s">
        <v>72</v>
      </c>
      <c r="L334" s="294">
        <v>6.6531000000000002</v>
      </c>
      <c r="M334" s="280" t="s">
        <v>1374</v>
      </c>
      <c r="N334" s="280" t="s">
        <v>3128</v>
      </c>
      <c r="O334" s="280" t="s">
        <v>3129</v>
      </c>
      <c r="P334" s="280" t="s">
        <v>3130</v>
      </c>
      <c r="Q334" s="278" t="s">
        <v>72</v>
      </c>
      <c r="R334" s="280" t="s">
        <v>1377</v>
      </c>
      <c r="S334" s="280" t="s">
        <v>1377</v>
      </c>
      <c r="T334" s="278" t="s">
        <v>92</v>
      </c>
      <c r="U334" s="278" t="s">
        <v>82</v>
      </c>
      <c r="V334" s="278" t="s">
        <v>82</v>
      </c>
      <c r="W334" s="278" t="s">
        <v>81</v>
      </c>
      <c r="X334" s="277" t="s">
        <v>81</v>
      </c>
      <c r="Y334" s="280" t="s">
        <v>1372</v>
      </c>
      <c r="Z334" s="278" t="s">
        <v>73</v>
      </c>
      <c r="AA334" s="278" t="s">
        <v>74</v>
      </c>
      <c r="AB334" s="278" t="s">
        <v>84</v>
      </c>
      <c r="AC334" s="278" t="s">
        <v>85</v>
      </c>
      <c r="AD334" s="278" t="s">
        <v>86</v>
      </c>
      <c r="AE334" s="278" t="s">
        <v>78</v>
      </c>
      <c r="AF334" s="278" t="s">
        <v>176</v>
      </c>
      <c r="AH334" s="278" t="s">
        <v>81</v>
      </c>
      <c r="AI334" s="278" t="s">
        <v>81</v>
      </c>
      <c r="AJ334" s="278" t="s">
        <v>81</v>
      </c>
      <c r="AK334" s="277" t="s">
        <v>81</v>
      </c>
    </row>
    <row r="335" spans="1:37" x14ac:dyDescent="0.3">
      <c r="A335" s="219">
        <v>486530</v>
      </c>
      <c r="B335" s="278" t="s">
        <v>676</v>
      </c>
      <c r="C335" s="278" t="s">
        <v>88</v>
      </c>
      <c r="D335" s="278" t="s">
        <v>79</v>
      </c>
      <c r="E335" s="278" t="s">
        <v>98</v>
      </c>
      <c r="F335" s="278" t="s">
        <v>100</v>
      </c>
      <c r="G335" s="278" t="s">
        <v>1075</v>
      </c>
      <c r="H335" s="280" t="s">
        <v>2043</v>
      </c>
      <c r="I335" s="280" t="s">
        <v>3131</v>
      </c>
      <c r="J335" s="280" t="s">
        <v>1372</v>
      </c>
      <c r="K335" s="278" t="s">
        <v>72</v>
      </c>
      <c r="L335" s="294">
        <v>10.1807</v>
      </c>
      <c r="M335" s="280" t="s">
        <v>1389</v>
      </c>
      <c r="N335" s="280" t="s">
        <v>3132</v>
      </c>
      <c r="O335" s="280" t="s">
        <v>3133</v>
      </c>
      <c r="P335" s="280" t="s">
        <v>3134</v>
      </c>
      <c r="Q335" s="278" t="s">
        <v>72</v>
      </c>
      <c r="R335" s="280" t="s">
        <v>1375</v>
      </c>
      <c r="S335" s="280" t="s">
        <v>1372</v>
      </c>
      <c r="T335" s="278" t="s">
        <v>92</v>
      </c>
      <c r="U335" s="278" t="s">
        <v>81</v>
      </c>
      <c r="V335" s="278" t="s">
        <v>81</v>
      </c>
      <c r="W335" s="278" t="s">
        <v>81</v>
      </c>
      <c r="X335" s="277" t="s">
        <v>81</v>
      </c>
      <c r="Y335" s="280" t="s">
        <v>1372</v>
      </c>
      <c r="Z335" s="278" t="s">
        <v>73</v>
      </c>
      <c r="AA335" s="278" t="s">
        <v>74</v>
      </c>
      <c r="AB335" s="278" t="s">
        <v>84</v>
      </c>
      <c r="AC335" s="278" t="s">
        <v>85</v>
      </c>
      <c r="AD335" s="278" t="s">
        <v>86</v>
      </c>
      <c r="AE335" s="278" t="s">
        <v>78</v>
      </c>
      <c r="AF335" s="278" t="s">
        <v>176</v>
      </c>
      <c r="AH335" s="278" t="s">
        <v>81</v>
      </c>
      <c r="AI335" s="278" t="s">
        <v>81</v>
      </c>
      <c r="AJ335" s="278" t="s">
        <v>81</v>
      </c>
      <c r="AK335" s="277" t="s">
        <v>81</v>
      </c>
    </row>
    <row r="336" spans="1:37" x14ac:dyDescent="0.3">
      <c r="A336" s="291">
        <v>740856</v>
      </c>
      <c r="C336" s="219"/>
      <c r="E336" s="324" t="s">
        <v>98</v>
      </c>
      <c r="L336" s="292">
        <v>60.155999999999999</v>
      </c>
      <c r="N336" s="278" t="s">
        <v>72</v>
      </c>
    </row>
    <row r="337" spans="1:24" x14ac:dyDescent="0.3">
      <c r="A337" s="291">
        <v>740855</v>
      </c>
      <c r="E337" s="324" t="s">
        <v>98</v>
      </c>
      <c r="L337" s="292">
        <v>60.155999999999999</v>
      </c>
    </row>
    <row r="338" spans="1:24" x14ac:dyDescent="0.3">
      <c r="A338" s="291">
        <v>740811</v>
      </c>
      <c r="E338" s="324" t="s">
        <v>98</v>
      </c>
      <c r="L338" s="292">
        <v>6.7559999999999993</v>
      </c>
    </row>
    <row r="339" spans="1:24" x14ac:dyDescent="0.3">
      <c r="A339" s="296" t="s">
        <v>265</v>
      </c>
      <c r="B339" s="296" t="s">
        <v>3142</v>
      </c>
      <c r="C339" s="296" t="s">
        <v>88</v>
      </c>
      <c r="D339" s="296" t="s">
        <v>79</v>
      </c>
      <c r="E339" s="296" t="s">
        <v>85</v>
      </c>
      <c r="F339" s="296" t="s">
        <v>3143</v>
      </c>
      <c r="G339" s="296" t="s">
        <v>3144</v>
      </c>
      <c r="H339" s="297" t="s">
        <v>3145</v>
      </c>
      <c r="I339" s="297" t="s">
        <v>3146</v>
      </c>
      <c r="J339" s="297" t="s">
        <v>1372</v>
      </c>
      <c r="K339" s="296" t="s">
        <v>130</v>
      </c>
      <c r="L339" s="293">
        <v>3.3602000000000003</v>
      </c>
      <c r="M339" s="297" t="s">
        <v>1788</v>
      </c>
      <c r="N339" s="297" t="s">
        <v>3147</v>
      </c>
      <c r="O339" s="297" t="s">
        <v>2176</v>
      </c>
      <c r="P339" s="297" t="s">
        <v>3148</v>
      </c>
      <c r="Q339" s="296" t="s">
        <v>130</v>
      </c>
      <c r="R339" s="297" t="s">
        <v>1375</v>
      </c>
      <c r="S339" s="297" t="s">
        <v>1372</v>
      </c>
      <c r="T339" s="296" t="s">
        <v>112</v>
      </c>
      <c r="U339" s="296" t="s">
        <v>82</v>
      </c>
      <c r="V339" s="296" t="s">
        <v>81</v>
      </c>
      <c r="W339" s="296" t="s">
        <v>81</v>
      </c>
      <c r="X339" s="295" t="s">
        <v>81</v>
      </c>
    </row>
    <row r="340" spans="1:24" x14ac:dyDescent="0.3">
      <c r="A340" s="296" t="s">
        <v>410</v>
      </c>
      <c r="B340" s="296" t="s">
        <v>2045</v>
      </c>
      <c r="C340" s="296" t="s">
        <v>88</v>
      </c>
      <c r="D340" s="296" t="s">
        <v>79</v>
      </c>
      <c r="E340" s="296" t="s">
        <v>85</v>
      </c>
      <c r="F340" s="296" t="s">
        <v>3143</v>
      </c>
      <c r="G340" s="296" t="s">
        <v>3149</v>
      </c>
      <c r="H340" s="297" t="s">
        <v>3150</v>
      </c>
      <c r="I340" s="297" t="s">
        <v>3150</v>
      </c>
      <c r="J340" s="297" t="s">
        <v>1372</v>
      </c>
      <c r="K340" s="296" t="s">
        <v>130</v>
      </c>
      <c r="L340" s="293">
        <v>42.643799999999999</v>
      </c>
      <c r="M340" s="297" t="s">
        <v>1788</v>
      </c>
      <c r="N340" s="297" t="s">
        <v>3151</v>
      </c>
      <c r="O340" s="297" t="s">
        <v>1868</v>
      </c>
      <c r="P340" s="297" t="s">
        <v>3152</v>
      </c>
      <c r="Q340" s="296" t="s">
        <v>130</v>
      </c>
      <c r="R340" s="297" t="s">
        <v>1375</v>
      </c>
      <c r="S340" s="297" t="s">
        <v>1372</v>
      </c>
      <c r="T340" s="296" t="s">
        <v>112</v>
      </c>
      <c r="U340" s="296" t="s">
        <v>82</v>
      </c>
      <c r="V340" s="296" t="s">
        <v>81</v>
      </c>
      <c r="W340" s="296" t="s">
        <v>81</v>
      </c>
      <c r="X340" s="295" t="s">
        <v>81</v>
      </c>
    </row>
    <row r="341" spans="1:24" x14ac:dyDescent="0.3">
      <c r="A341" s="219">
        <v>857076</v>
      </c>
      <c r="B341" s="296" t="s">
        <v>2046</v>
      </c>
      <c r="C341" s="296" t="s">
        <v>88</v>
      </c>
      <c r="D341" s="296" t="s">
        <v>79</v>
      </c>
      <c r="E341" s="296" t="s">
        <v>85</v>
      </c>
      <c r="F341" s="296" t="s">
        <v>3143</v>
      </c>
      <c r="G341" s="296" t="s">
        <v>3153</v>
      </c>
      <c r="H341" s="297" t="s">
        <v>3154</v>
      </c>
      <c r="I341" s="297" t="s">
        <v>3155</v>
      </c>
      <c r="J341" s="297" t="s">
        <v>1372</v>
      </c>
      <c r="K341" s="296" t="s">
        <v>130</v>
      </c>
      <c r="L341" s="293">
        <v>3.4846616666666668</v>
      </c>
      <c r="M341" s="297" t="s">
        <v>1788</v>
      </c>
      <c r="N341" s="297" t="s">
        <v>3156</v>
      </c>
      <c r="O341" s="297" t="s">
        <v>3157</v>
      </c>
      <c r="P341" s="297" t="s">
        <v>3158</v>
      </c>
      <c r="Q341" s="296" t="s">
        <v>130</v>
      </c>
      <c r="R341" s="297" t="s">
        <v>1487</v>
      </c>
      <c r="S341" s="297" t="s">
        <v>1377</v>
      </c>
      <c r="T341" s="296" t="s">
        <v>112</v>
      </c>
      <c r="U341" s="296" t="s">
        <v>82</v>
      </c>
      <c r="V341" s="296" t="s">
        <v>81</v>
      </c>
      <c r="W341" s="296" t="s">
        <v>81</v>
      </c>
      <c r="X341" s="295" t="s">
        <v>81</v>
      </c>
    </row>
    <row r="342" spans="1:24" x14ac:dyDescent="0.3">
      <c r="A342" s="219">
        <v>848876</v>
      </c>
      <c r="B342" s="296" t="s">
        <v>2044</v>
      </c>
      <c r="C342" s="296" t="s">
        <v>88</v>
      </c>
      <c r="D342" s="296" t="s">
        <v>79</v>
      </c>
      <c r="E342" s="296" t="s">
        <v>85</v>
      </c>
      <c r="F342" s="296" t="s">
        <v>3143</v>
      </c>
      <c r="G342" s="296" t="s">
        <v>3159</v>
      </c>
      <c r="H342" s="297" t="s">
        <v>3160</v>
      </c>
      <c r="I342" s="297" t="s">
        <v>3161</v>
      </c>
      <c r="J342" s="297" t="s">
        <v>1372</v>
      </c>
      <c r="K342" s="296" t="s">
        <v>130</v>
      </c>
      <c r="L342" s="293">
        <v>3.4184258000000001</v>
      </c>
      <c r="M342" s="297" t="s">
        <v>1788</v>
      </c>
      <c r="N342" s="297" t="s">
        <v>3162</v>
      </c>
      <c r="O342" s="297" t="s">
        <v>3163</v>
      </c>
      <c r="P342" s="297" t="s">
        <v>3164</v>
      </c>
      <c r="Q342" s="296" t="s">
        <v>130</v>
      </c>
      <c r="R342" s="297" t="s">
        <v>1375</v>
      </c>
      <c r="S342" s="297" t="s">
        <v>1372</v>
      </c>
      <c r="T342" s="296" t="s">
        <v>112</v>
      </c>
      <c r="U342" s="296" t="s">
        <v>82</v>
      </c>
      <c r="V342" s="296" t="s">
        <v>81</v>
      </c>
      <c r="W342" s="296" t="s">
        <v>81</v>
      </c>
      <c r="X342" s="295" t="s">
        <v>81</v>
      </c>
    </row>
    <row r="343" spans="1:24" x14ac:dyDescent="0.3">
      <c r="A343" s="219">
        <v>378916</v>
      </c>
      <c r="B343" s="296" t="s">
        <v>586</v>
      </c>
      <c r="C343" s="296" t="s">
        <v>88</v>
      </c>
      <c r="D343" s="296" t="s">
        <v>79</v>
      </c>
      <c r="E343" s="296" t="s">
        <v>96</v>
      </c>
      <c r="F343" s="296" t="s">
        <v>3143</v>
      </c>
      <c r="G343" s="296" t="s">
        <v>1030</v>
      </c>
      <c r="H343" s="297" t="s">
        <v>3165</v>
      </c>
      <c r="I343" s="297" t="s">
        <v>3166</v>
      </c>
      <c r="J343" s="297" t="s">
        <v>1372</v>
      </c>
      <c r="K343" s="296" t="s">
        <v>130</v>
      </c>
      <c r="L343" s="293">
        <v>32.950000000000003</v>
      </c>
      <c r="M343" s="297" t="s">
        <v>1788</v>
      </c>
      <c r="N343" s="297" t="s">
        <v>3167</v>
      </c>
      <c r="O343" s="297" t="s">
        <v>3168</v>
      </c>
      <c r="P343" s="297" t="s">
        <v>3169</v>
      </c>
      <c r="Q343" s="296" t="s">
        <v>130</v>
      </c>
      <c r="R343" s="297" t="s">
        <v>1375</v>
      </c>
      <c r="S343" s="297" t="s">
        <v>1375</v>
      </c>
      <c r="T343" s="296" t="s">
        <v>92</v>
      </c>
      <c r="U343" s="296" t="s">
        <v>82</v>
      </c>
      <c r="V343" s="296" t="s">
        <v>81</v>
      </c>
      <c r="W343" s="296" t="s">
        <v>81</v>
      </c>
      <c r="X343" s="295" t="s">
        <v>81</v>
      </c>
    </row>
    <row r="344" spans="1:24" x14ac:dyDescent="0.3">
      <c r="A344" s="219">
        <v>222805</v>
      </c>
      <c r="E344" s="324" t="s">
        <v>98</v>
      </c>
      <c r="L344" s="292">
        <v>0.48</v>
      </c>
    </row>
    <row r="345" spans="1:24" x14ac:dyDescent="0.3">
      <c r="A345" s="219">
        <v>793407</v>
      </c>
      <c r="E345" s="324" t="s">
        <v>98</v>
      </c>
      <c r="L345" s="292">
        <v>0.92</v>
      </c>
    </row>
    <row r="346" spans="1:24" x14ac:dyDescent="0.3">
      <c r="A346" s="219">
        <v>728716</v>
      </c>
      <c r="E346" s="324" t="s">
        <v>98</v>
      </c>
      <c r="L346" s="292">
        <v>20.57</v>
      </c>
    </row>
    <row r="347" spans="1:24" x14ac:dyDescent="0.3">
      <c r="A347" s="219">
        <v>728719</v>
      </c>
      <c r="E347" s="324" t="s">
        <v>98</v>
      </c>
      <c r="L347" s="292">
        <v>20.57</v>
      </c>
    </row>
    <row r="348" spans="1:24" x14ac:dyDescent="0.3">
      <c r="A348" s="219">
        <v>859322</v>
      </c>
      <c r="B348" s="327" t="s">
        <v>160</v>
      </c>
      <c r="C348" s="327" t="s">
        <v>88</v>
      </c>
      <c r="D348" s="327" t="s">
        <v>79</v>
      </c>
      <c r="E348" s="327" t="s">
        <v>85</v>
      </c>
      <c r="F348" s="327" t="s">
        <v>782</v>
      </c>
      <c r="G348" s="327" t="s">
        <v>820</v>
      </c>
      <c r="H348" s="328" t="s">
        <v>1910</v>
      </c>
      <c r="I348" s="328" t="s">
        <v>3196</v>
      </c>
      <c r="J348" s="328" t="s">
        <v>1372</v>
      </c>
      <c r="K348" s="327" t="s">
        <v>72</v>
      </c>
      <c r="L348" s="293">
        <v>0.94130000000000003</v>
      </c>
      <c r="M348" s="328" t="s">
        <v>1418</v>
      </c>
      <c r="N348" s="328" t="s">
        <v>3197</v>
      </c>
      <c r="O348" s="328" t="s">
        <v>2068</v>
      </c>
      <c r="P348" s="328" t="s">
        <v>3198</v>
      </c>
      <c r="Q348" s="327" t="s">
        <v>72</v>
      </c>
      <c r="R348" s="328" t="s">
        <v>1505</v>
      </c>
      <c r="S348" s="328" t="s">
        <v>1506</v>
      </c>
      <c r="T348" s="327" t="s">
        <v>112</v>
      </c>
      <c r="U348" s="327" t="s">
        <v>82</v>
      </c>
      <c r="V348" s="327" t="s">
        <v>81</v>
      </c>
      <c r="W348" s="327" t="s">
        <v>81</v>
      </c>
      <c r="X348" s="326" t="s">
        <v>81</v>
      </c>
    </row>
    <row r="349" spans="1:24" x14ac:dyDescent="0.3">
      <c r="A349" s="219">
        <v>818848</v>
      </c>
      <c r="B349" s="327" t="s">
        <v>161</v>
      </c>
      <c r="C349" s="327" t="s">
        <v>88</v>
      </c>
      <c r="D349" s="327" t="s">
        <v>79</v>
      </c>
      <c r="E349" s="327" t="s">
        <v>85</v>
      </c>
      <c r="F349" s="327" t="s">
        <v>782</v>
      </c>
      <c r="G349" s="327" t="s">
        <v>821</v>
      </c>
      <c r="H349" s="328" t="s">
        <v>1510</v>
      </c>
      <c r="I349" s="328" t="s">
        <v>3199</v>
      </c>
      <c r="J349" s="328" t="s">
        <v>1372</v>
      </c>
      <c r="K349" s="327" t="s">
        <v>72</v>
      </c>
      <c r="L349" s="293">
        <v>2.7317</v>
      </c>
      <c r="M349" s="328" t="s">
        <v>1418</v>
      </c>
      <c r="N349" s="328" t="s">
        <v>3200</v>
      </c>
      <c r="O349" s="328" t="s">
        <v>3201</v>
      </c>
      <c r="P349" s="328" t="s">
        <v>3202</v>
      </c>
      <c r="Q349" s="327" t="s">
        <v>72</v>
      </c>
      <c r="R349" s="328" t="s">
        <v>1377</v>
      </c>
      <c r="S349" s="328" t="s">
        <v>1377</v>
      </c>
      <c r="T349" s="327" t="s">
        <v>112</v>
      </c>
      <c r="U349" s="327" t="s">
        <v>81</v>
      </c>
      <c r="V349" s="327" t="s">
        <v>81</v>
      </c>
      <c r="W349" s="327" t="s">
        <v>81</v>
      </c>
      <c r="X349" s="326" t="s">
        <v>81</v>
      </c>
    </row>
    <row r="350" spans="1:24" x14ac:dyDescent="0.3">
      <c r="A350" s="219">
        <v>817957</v>
      </c>
      <c r="B350" s="327" t="s">
        <v>162</v>
      </c>
      <c r="C350" s="327" t="s">
        <v>88</v>
      </c>
      <c r="D350" s="327" t="s">
        <v>79</v>
      </c>
      <c r="E350" s="327" t="s">
        <v>85</v>
      </c>
      <c r="F350" s="327" t="s">
        <v>782</v>
      </c>
      <c r="G350" s="327" t="s">
        <v>822</v>
      </c>
      <c r="H350" s="328" t="s">
        <v>2161</v>
      </c>
      <c r="I350" s="328" t="s">
        <v>3203</v>
      </c>
      <c r="J350" s="328" t="s">
        <v>1372</v>
      </c>
      <c r="K350" s="327" t="s">
        <v>72</v>
      </c>
      <c r="L350" s="293">
        <v>3.8218000000000001</v>
      </c>
      <c r="M350" s="328" t="s">
        <v>1418</v>
      </c>
      <c r="N350" s="328" t="s">
        <v>3204</v>
      </c>
      <c r="O350" s="328" t="s">
        <v>3205</v>
      </c>
      <c r="P350" s="328" t="s">
        <v>3206</v>
      </c>
      <c r="Q350" s="327" t="s">
        <v>72</v>
      </c>
      <c r="R350" s="328" t="s">
        <v>1387</v>
      </c>
      <c r="S350" s="328" t="s">
        <v>1387</v>
      </c>
      <c r="T350" s="327" t="s">
        <v>112</v>
      </c>
      <c r="U350" s="327" t="s">
        <v>81</v>
      </c>
      <c r="V350" s="327" t="s">
        <v>81</v>
      </c>
      <c r="W350" s="327" t="s">
        <v>81</v>
      </c>
      <c r="X350" s="326" t="s">
        <v>81</v>
      </c>
    </row>
    <row r="351" spans="1:24" x14ac:dyDescent="0.3">
      <c r="A351" s="219">
        <v>818916</v>
      </c>
      <c r="B351" s="327" t="s">
        <v>163</v>
      </c>
      <c r="C351" s="327" t="s">
        <v>88</v>
      </c>
      <c r="D351" s="327" t="s">
        <v>79</v>
      </c>
      <c r="E351" s="327" t="s">
        <v>85</v>
      </c>
      <c r="F351" s="327" t="s">
        <v>782</v>
      </c>
      <c r="G351" s="327" t="s">
        <v>823</v>
      </c>
      <c r="H351" s="328" t="s">
        <v>1512</v>
      </c>
      <c r="I351" s="328" t="s">
        <v>3207</v>
      </c>
      <c r="J351" s="328" t="s">
        <v>1372</v>
      </c>
      <c r="K351" s="327" t="s">
        <v>72</v>
      </c>
      <c r="L351" s="293">
        <v>4.1936</v>
      </c>
      <c r="M351" s="328" t="s">
        <v>1418</v>
      </c>
      <c r="N351" s="328" t="s">
        <v>3208</v>
      </c>
      <c r="O351" s="328" t="s">
        <v>3209</v>
      </c>
      <c r="P351" s="328" t="s">
        <v>3210</v>
      </c>
      <c r="Q351" s="327" t="s">
        <v>72</v>
      </c>
      <c r="R351" s="328" t="s">
        <v>1416</v>
      </c>
      <c r="S351" s="328" t="s">
        <v>1416</v>
      </c>
      <c r="T351" s="327" t="s">
        <v>112</v>
      </c>
      <c r="U351" s="327" t="s">
        <v>81</v>
      </c>
      <c r="V351" s="327" t="s">
        <v>81</v>
      </c>
      <c r="W351" s="327" t="s">
        <v>81</v>
      </c>
      <c r="X351" s="326" t="s">
        <v>81</v>
      </c>
    </row>
    <row r="352" spans="1:24" x14ac:dyDescent="0.3">
      <c r="A352" s="219">
        <v>838419</v>
      </c>
      <c r="B352" s="327" t="s">
        <v>164</v>
      </c>
      <c r="C352" s="327" t="s">
        <v>88</v>
      </c>
      <c r="D352" s="327" t="s">
        <v>79</v>
      </c>
      <c r="E352" s="327" t="s">
        <v>85</v>
      </c>
      <c r="F352" s="327" t="s">
        <v>782</v>
      </c>
      <c r="G352" s="327" t="s">
        <v>824</v>
      </c>
      <c r="H352" s="328" t="s">
        <v>1513</v>
      </c>
      <c r="I352" s="328" t="s">
        <v>3211</v>
      </c>
      <c r="J352" s="328" t="s">
        <v>1372</v>
      </c>
      <c r="K352" s="327" t="s">
        <v>72</v>
      </c>
      <c r="L352" s="293">
        <v>6.9345999999999997</v>
      </c>
      <c r="M352" s="328" t="s">
        <v>1418</v>
      </c>
      <c r="N352" s="328" t="s">
        <v>3212</v>
      </c>
      <c r="O352" s="328" t="s">
        <v>2021</v>
      </c>
      <c r="P352" s="328" t="s">
        <v>3213</v>
      </c>
      <c r="Q352" s="327" t="s">
        <v>72</v>
      </c>
      <c r="R352" s="328" t="s">
        <v>1514</v>
      </c>
      <c r="S352" s="328" t="s">
        <v>1514</v>
      </c>
      <c r="T352" s="327" t="s">
        <v>112</v>
      </c>
      <c r="U352" s="327" t="s">
        <v>81</v>
      </c>
      <c r="V352" s="327" t="s">
        <v>81</v>
      </c>
      <c r="W352" s="327" t="s">
        <v>81</v>
      </c>
      <c r="X352" s="326" t="s">
        <v>81</v>
      </c>
    </row>
    <row r="353" spans="1:24" x14ac:dyDescent="0.3">
      <c r="A353" s="219">
        <v>882320</v>
      </c>
      <c r="B353" s="327" t="s">
        <v>165</v>
      </c>
      <c r="C353" s="327" t="s">
        <v>88</v>
      </c>
      <c r="D353" s="327" t="s">
        <v>79</v>
      </c>
      <c r="E353" s="327" t="s">
        <v>85</v>
      </c>
      <c r="F353" s="327" t="s">
        <v>782</v>
      </c>
      <c r="G353" s="327" t="s">
        <v>825</v>
      </c>
      <c r="H353" s="328" t="s">
        <v>1515</v>
      </c>
      <c r="I353" s="328" t="s">
        <v>3214</v>
      </c>
      <c r="J353" s="328" t="s">
        <v>1372</v>
      </c>
      <c r="K353" s="327" t="s">
        <v>72</v>
      </c>
      <c r="L353" s="293">
        <v>10.0259</v>
      </c>
      <c r="M353" s="328" t="s">
        <v>1418</v>
      </c>
      <c r="N353" s="328" t="s">
        <v>3215</v>
      </c>
      <c r="O353" s="328" t="s">
        <v>3216</v>
      </c>
      <c r="P353" s="328" t="s">
        <v>3217</v>
      </c>
      <c r="Q353" s="327" t="s">
        <v>72</v>
      </c>
      <c r="R353" s="328" t="s">
        <v>1416</v>
      </c>
      <c r="S353" s="328" t="s">
        <v>1416</v>
      </c>
      <c r="T353" s="327" t="s">
        <v>112</v>
      </c>
      <c r="U353" s="327" t="s">
        <v>82</v>
      </c>
      <c r="V353" s="327" t="s">
        <v>81</v>
      </c>
      <c r="W353" s="327" t="s">
        <v>81</v>
      </c>
      <c r="X353" s="326" t="s">
        <v>81</v>
      </c>
    </row>
    <row r="354" spans="1:24" x14ac:dyDescent="0.3">
      <c r="A354" s="219">
        <v>882337</v>
      </c>
      <c r="B354" s="327" t="s">
        <v>166</v>
      </c>
      <c r="C354" s="327" t="s">
        <v>88</v>
      </c>
      <c r="D354" s="327" t="s">
        <v>79</v>
      </c>
      <c r="E354" s="327" t="s">
        <v>85</v>
      </c>
      <c r="F354" s="327" t="s">
        <v>782</v>
      </c>
      <c r="G354" s="327" t="s">
        <v>826</v>
      </c>
      <c r="H354" s="328" t="s">
        <v>1517</v>
      </c>
      <c r="I354" s="328" t="s">
        <v>3218</v>
      </c>
      <c r="J354" s="328" t="s">
        <v>1372</v>
      </c>
      <c r="K354" s="327" t="s">
        <v>72</v>
      </c>
      <c r="L354" s="293">
        <v>11.8743</v>
      </c>
      <c r="M354" s="328" t="s">
        <v>1418</v>
      </c>
      <c r="N354" s="328" t="s">
        <v>3219</v>
      </c>
      <c r="O354" s="328" t="s">
        <v>3220</v>
      </c>
      <c r="P354" s="328" t="s">
        <v>3221</v>
      </c>
      <c r="Q354" s="327" t="s">
        <v>72</v>
      </c>
      <c r="R354" s="328" t="s">
        <v>1416</v>
      </c>
      <c r="S354" s="328" t="s">
        <v>1416</v>
      </c>
      <c r="T354" s="327" t="s">
        <v>112</v>
      </c>
      <c r="U354" s="327" t="s">
        <v>81</v>
      </c>
      <c r="V354" s="327" t="s">
        <v>81</v>
      </c>
      <c r="W354" s="327" t="s">
        <v>81</v>
      </c>
      <c r="X354" s="326" t="s">
        <v>81</v>
      </c>
    </row>
    <row r="355" spans="1:24" x14ac:dyDescent="0.3">
      <c r="A355" s="219">
        <v>882344</v>
      </c>
      <c r="B355" s="327" t="s">
        <v>167</v>
      </c>
      <c r="C355" s="327" t="s">
        <v>88</v>
      </c>
      <c r="D355" s="327" t="s">
        <v>79</v>
      </c>
      <c r="E355" s="327" t="s">
        <v>85</v>
      </c>
      <c r="F355" s="327" t="s">
        <v>782</v>
      </c>
      <c r="G355" s="327" t="s">
        <v>827</v>
      </c>
      <c r="H355" s="328" t="s">
        <v>1519</v>
      </c>
      <c r="I355" s="328" t="s">
        <v>3222</v>
      </c>
      <c r="J355" s="328" t="s">
        <v>1372</v>
      </c>
      <c r="K355" s="327" t="s">
        <v>72</v>
      </c>
      <c r="L355" s="293">
        <v>10.4818</v>
      </c>
      <c r="M355" s="328" t="s">
        <v>1418</v>
      </c>
      <c r="N355" s="328" t="s">
        <v>3223</v>
      </c>
      <c r="O355" s="328" t="s">
        <v>3224</v>
      </c>
      <c r="P355" s="328" t="s">
        <v>3225</v>
      </c>
      <c r="Q355" s="327" t="s">
        <v>72</v>
      </c>
      <c r="R355" s="328" t="s">
        <v>1416</v>
      </c>
      <c r="S355" s="328" t="s">
        <v>1416</v>
      </c>
      <c r="T355" s="327" t="s">
        <v>112</v>
      </c>
      <c r="U355" s="327" t="s">
        <v>81</v>
      </c>
      <c r="V355" s="327" t="s">
        <v>81</v>
      </c>
      <c r="W355" s="327" t="s">
        <v>81</v>
      </c>
      <c r="X355" s="326" t="s">
        <v>81</v>
      </c>
    </row>
    <row r="356" spans="1:24" x14ac:dyDescent="0.3">
      <c r="A356" s="219">
        <v>818831</v>
      </c>
      <c r="B356" s="327" t="s">
        <v>168</v>
      </c>
      <c r="C356" s="327" t="s">
        <v>88</v>
      </c>
      <c r="D356" s="327" t="s">
        <v>79</v>
      </c>
      <c r="E356" s="327" t="s">
        <v>85</v>
      </c>
      <c r="F356" s="327" t="s">
        <v>782</v>
      </c>
      <c r="G356" s="327" t="s">
        <v>828</v>
      </c>
      <c r="H356" s="328" t="s">
        <v>1521</v>
      </c>
      <c r="I356" s="328" t="s">
        <v>3226</v>
      </c>
      <c r="J356" s="328" t="s">
        <v>1372</v>
      </c>
      <c r="K356" s="327" t="s">
        <v>72</v>
      </c>
      <c r="L356" s="293">
        <v>9.3040000000000003</v>
      </c>
      <c r="M356" s="328" t="s">
        <v>1418</v>
      </c>
      <c r="N356" s="328" t="s">
        <v>3227</v>
      </c>
      <c r="O356" s="328" t="s">
        <v>3228</v>
      </c>
      <c r="P356" s="328" t="s">
        <v>3229</v>
      </c>
      <c r="Q356" s="327" t="s">
        <v>72</v>
      </c>
      <c r="R356" s="328" t="s">
        <v>1387</v>
      </c>
      <c r="S356" s="328" t="s">
        <v>1387</v>
      </c>
      <c r="T356" s="327" t="s">
        <v>112</v>
      </c>
      <c r="U356" s="327" t="s">
        <v>81</v>
      </c>
      <c r="V356" s="327" t="s">
        <v>81</v>
      </c>
      <c r="W356" s="327" t="s">
        <v>81</v>
      </c>
      <c r="X356" s="326" t="s">
        <v>81</v>
      </c>
    </row>
    <row r="357" spans="1:24" x14ac:dyDescent="0.3">
      <c r="A357" s="219">
        <v>851357</v>
      </c>
      <c r="B357" s="327" t="s">
        <v>169</v>
      </c>
      <c r="C357" s="327" t="s">
        <v>88</v>
      </c>
      <c r="D357" s="327" t="s">
        <v>79</v>
      </c>
      <c r="E357" s="327" t="s">
        <v>85</v>
      </c>
      <c r="F357" s="327" t="s">
        <v>782</v>
      </c>
      <c r="G357" s="327" t="s">
        <v>829</v>
      </c>
      <c r="H357" s="328" t="s">
        <v>1523</v>
      </c>
      <c r="I357" s="328" t="s">
        <v>3230</v>
      </c>
      <c r="J357" s="328" t="s">
        <v>1372</v>
      </c>
      <c r="K357" s="327" t="s">
        <v>72</v>
      </c>
      <c r="L357" s="293">
        <v>7.5011000000000001</v>
      </c>
      <c r="M357" s="328" t="s">
        <v>1418</v>
      </c>
      <c r="N357" s="328" t="s">
        <v>3231</v>
      </c>
      <c r="O357" s="328" t="s">
        <v>3232</v>
      </c>
      <c r="P357" s="328" t="s">
        <v>3233</v>
      </c>
      <c r="Q357" s="327" t="s">
        <v>72</v>
      </c>
      <c r="R357" s="328" t="s">
        <v>1387</v>
      </c>
      <c r="S357" s="328" t="s">
        <v>1387</v>
      </c>
      <c r="T357" s="327" t="s">
        <v>112</v>
      </c>
      <c r="U357" s="327" t="s">
        <v>81</v>
      </c>
      <c r="V357" s="327" t="s">
        <v>81</v>
      </c>
      <c r="W357" s="327" t="s">
        <v>81</v>
      </c>
      <c r="X357" s="326" t="s">
        <v>81</v>
      </c>
    </row>
    <row r="358" spans="1:24" x14ac:dyDescent="0.3">
      <c r="A358" s="219">
        <v>851364</v>
      </c>
      <c r="B358" s="327" t="s">
        <v>170</v>
      </c>
      <c r="C358" s="327" t="s">
        <v>88</v>
      </c>
      <c r="D358" s="327" t="s">
        <v>79</v>
      </c>
      <c r="E358" s="327" t="s">
        <v>85</v>
      </c>
      <c r="F358" s="327" t="s">
        <v>782</v>
      </c>
      <c r="G358" s="327" t="s">
        <v>830</v>
      </c>
      <c r="H358" s="328" t="s">
        <v>1523</v>
      </c>
      <c r="I358" s="328" t="s">
        <v>3230</v>
      </c>
      <c r="J358" s="328" t="s">
        <v>1372</v>
      </c>
      <c r="K358" s="327" t="s">
        <v>72</v>
      </c>
      <c r="L358" s="293">
        <v>7.5011000000000001</v>
      </c>
      <c r="M358" s="328" t="s">
        <v>1418</v>
      </c>
      <c r="N358" s="328" t="s">
        <v>3231</v>
      </c>
      <c r="O358" s="328" t="s">
        <v>3232</v>
      </c>
      <c r="P358" s="328" t="s">
        <v>3233</v>
      </c>
      <c r="Q358" s="327" t="s">
        <v>72</v>
      </c>
      <c r="R358" s="328" t="s">
        <v>1387</v>
      </c>
      <c r="S358" s="328" t="s">
        <v>1387</v>
      </c>
      <c r="T358" s="327" t="s">
        <v>112</v>
      </c>
      <c r="U358" s="327" t="s">
        <v>81</v>
      </c>
      <c r="V358" s="327" t="s">
        <v>81</v>
      </c>
      <c r="W358" s="327" t="s">
        <v>81</v>
      </c>
      <c r="X358" s="326" t="s">
        <v>81</v>
      </c>
    </row>
    <row r="359" spans="1:24" x14ac:dyDescent="0.3">
      <c r="A359" s="219">
        <v>865453</v>
      </c>
      <c r="B359" s="327" t="s">
        <v>171</v>
      </c>
      <c r="C359" s="327" t="s">
        <v>88</v>
      </c>
      <c r="D359" s="327" t="s">
        <v>79</v>
      </c>
      <c r="E359" s="327" t="s">
        <v>85</v>
      </c>
      <c r="F359" s="327" t="s">
        <v>782</v>
      </c>
      <c r="G359" s="327" t="s">
        <v>831</v>
      </c>
      <c r="H359" s="328" t="s">
        <v>1524</v>
      </c>
      <c r="I359" s="328" t="s">
        <v>3234</v>
      </c>
      <c r="J359" s="328" t="s">
        <v>1372</v>
      </c>
      <c r="K359" s="327" t="s">
        <v>72</v>
      </c>
      <c r="L359" s="293">
        <v>21.605499999999999</v>
      </c>
      <c r="M359" s="328" t="s">
        <v>1418</v>
      </c>
      <c r="N359" s="328" t="s">
        <v>3235</v>
      </c>
      <c r="O359" s="328" t="s">
        <v>3236</v>
      </c>
      <c r="P359" s="328" t="s">
        <v>3237</v>
      </c>
      <c r="Q359" s="327" t="s">
        <v>72</v>
      </c>
      <c r="R359" s="328" t="s">
        <v>1377</v>
      </c>
      <c r="S359" s="328" t="s">
        <v>1377</v>
      </c>
      <c r="T359" s="327" t="s">
        <v>112</v>
      </c>
      <c r="U359" s="327" t="s">
        <v>81</v>
      </c>
      <c r="V359" s="327" t="s">
        <v>81</v>
      </c>
      <c r="W359" s="327" t="s">
        <v>81</v>
      </c>
      <c r="X359" s="326" t="s">
        <v>81</v>
      </c>
    </row>
    <row r="360" spans="1:24" x14ac:dyDescent="0.3">
      <c r="A360" s="219">
        <v>879368</v>
      </c>
      <c r="B360" s="327" t="s">
        <v>172</v>
      </c>
      <c r="C360" s="327" t="s">
        <v>88</v>
      </c>
      <c r="D360" s="327" t="s">
        <v>79</v>
      </c>
      <c r="E360" s="327" t="s">
        <v>85</v>
      </c>
      <c r="F360" s="327" t="s">
        <v>782</v>
      </c>
      <c r="G360" s="327" t="s">
        <v>832</v>
      </c>
      <c r="H360" s="328" t="s">
        <v>1525</v>
      </c>
      <c r="I360" s="328" t="s">
        <v>3238</v>
      </c>
      <c r="J360" s="328" t="s">
        <v>1372</v>
      </c>
      <c r="K360" s="327" t="s">
        <v>72</v>
      </c>
      <c r="L360" s="293">
        <v>9.1988000000000003</v>
      </c>
      <c r="M360" s="328" t="s">
        <v>1418</v>
      </c>
      <c r="N360" s="328" t="s">
        <v>3239</v>
      </c>
      <c r="O360" s="328" t="s">
        <v>3240</v>
      </c>
      <c r="P360" s="328" t="s">
        <v>3241</v>
      </c>
      <c r="Q360" s="327" t="s">
        <v>72</v>
      </c>
      <c r="R360" s="328" t="s">
        <v>1387</v>
      </c>
      <c r="S360" s="328" t="s">
        <v>1387</v>
      </c>
      <c r="T360" s="327" t="s">
        <v>112</v>
      </c>
      <c r="U360" s="327" t="s">
        <v>81</v>
      </c>
      <c r="V360" s="327" t="s">
        <v>81</v>
      </c>
      <c r="W360" s="327" t="s">
        <v>81</v>
      </c>
      <c r="X360" s="326" t="s">
        <v>81</v>
      </c>
    </row>
    <row r="361" spans="1:24" x14ac:dyDescent="0.3">
      <c r="A361" s="219">
        <v>889220</v>
      </c>
      <c r="B361" s="327" t="s">
        <v>1528</v>
      </c>
      <c r="C361" s="327" t="s">
        <v>88</v>
      </c>
      <c r="D361" s="327" t="s">
        <v>79</v>
      </c>
      <c r="E361" s="327" t="s">
        <v>85</v>
      </c>
      <c r="F361" s="327" t="s">
        <v>817</v>
      </c>
      <c r="G361" s="327" t="s">
        <v>1529</v>
      </c>
      <c r="H361" s="328" t="s">
        <v>1530</v>
      </c>
      <c r="I361" s="328" t="s">
        <v>3242</v>
      </c>
      <c r="J361" s="328" t="s">
        <v>1372</v>
      </c>
      <c r="K361" s="327" t="s">
        <v>72</v>
      </c>
      <c r="L361" s="293">
        <v>2.2963</v>
      </c>
      <c r="M361" s="328" t="s">
        <v>3243</v>
      </c>
      <c r="N361" s="328" t="s">
        <v>3244</v>
      </c>
      <c r="O361" s="328" t="s">
        <v>3245</v>
      </c>
      <c r="P361" s="328" t="s">
        <v>3246</v>
      </c>
      <c r="Q361" s="327" t="s">
        <v>72</v>
      </c>
      <c r="R361" s="328" t="s">
        <v>1377</v>
      </c>
      <c r="S361" s="328" t="s">
        <v>1377</v>
      </c>
      <c r="T361" s="327" t="s">
        <v>112</v>
      </c>
      <c r="U361" s="327" t="s">
        <v>81</v>
      </c>
      <c r="V361" s="327" t="s">
        <v>81</v>
      </c>
      <c r="W361" s="327" t="s">
        <v>81</v>
      </c>
      <c r="X361" s="326" t="s">
        <v>81</v>
      </c>
    </row>
    <row r="362" spans="1:24" x14ac:dyDescent="0.3">
      <c r="A362" s="219">
        <v>894286</v>
      </c>
      <c r="B362" s="327" t="s">
        <v>173</v>
      </c>
      <c r="C362" s="327" t="s">
        <v>88</v>
      </c>
      <c r="D362" s="327" t="s">
        <v>79</v>
      </c>
      <c r="E362" s="327" t="s">
        <v>85</v>
      </c>
      <c r="F362" s="327" t="s">
        <v>782</v>
      </c>
      <c r="G362" s="327" t="s">
        <v>833</v>
      </c>
      <c r="H362" s="328" t="s">
        <v>1532</v>
      </c>
      <c r="I362" s="328" t="s">
        <v>3247</v>
      </c>
      <c r="J362" s="328" t="s">
        <v>1372</v>
      </c>
      <c r="K362" s="327" t="s">
        <v>72</v>
      </c>
      <c r="L362" s="293">
        <v>21.293399999999998</v>
      </c>
      <c r="M362" s="328" t="s">
        <v>1418</v>
      </c>
      <c r="N362" s="328" t="s">
        <v>3248</v>
      </c>
      <c r="O362" s="328" t="s">
        <v>3249</v>
      </c>
      <c r="P362" s="328" t="s">
        <v>3250</v>
      </c>
      <c r="Q362" s="327" t="s">
        <v>72</v>
      </c>
      <c r="R362" s="328" t="s">
        <v>1387</v>
      </c>
      <c r="S362" s="328" t="s">
        <v>1387</v>
      </c>
      <c r="T362" s="327" t="s">
        <v>112</v>
      </c>
      <c r="U362" s="327" t="s">
        <v>81</v>
      </c>
      <c r="V362" s="327" t="s">
        <v>81</v>
      </c>
      <c r="W362" s="327" t="s">
        <v>81</v>
      </c>
      <c r="X362" s="326" t="s">
        <v>81</v>
      </c>
    </row>
    <row r="363" spans="1:24" x14ac:dyDescent="0.3">
      <c r="A363" s="219">
        <v>894293</v>
      </c>
      <c r="B363" s="327" t="s">
        <v>174</v>
      </c>
      <c r="C363" s="327" t="s">
        <v>88</v>
      </c>
      <c r="D363" s="327" t="s">
        <v>79</v>
      </c>
      <c r="E363" s="327" t="s">
        <v>85</v>
      </c>
      <c r="F363" s="327" t="s">
        <v>782</v>
      </c>
      <c r="G363" s="327" t="s">
        <v>834</v>
      </c>
      <c r="H363" s="328" t="s">
        <v>1534</v>
      </c>
      <c r="I363" s="328" t="s">
        <v>3251</v>
      </c>
      <c r="J363" s="328" t="s">
        <v>1372</v>
      </c>
      <c r="K363" s="327" t="s">
        <v>72</v>
      </c>
      <c r="L363" s="293">
        <v>37.491500000000002</v>
      </c>
      <c r="M363" s="328" t="s">
        <v>1418</v>
      </c>
      <c r="N363" s="328" t="s">
        <v>3252</v>
      </c>
      <c r="O363" s="328" t="s">
        <v>3253</v>
      </c>
      <c r="P363" s="328" t="s">
        <v>3254</v>
      </c>
      <c r="Q363" s="327" t="s">
        <v>72</v>
      </c>
      <c r="R363" s="328" t="s">
        <v>1387</v>
      </c>
      <c r="S363" s="328" t="s">
        <v>1387</v>
      </c>
      <c r="T363" s="327" t="s">
        <v>112</v>
      </c>
      <c r="U363" s="327" t="s">
        <v>81</v>
      </c>
      <c r="V363" s="327" t="s">
        <v>81</v>
      </c>
      <c r="W363" s="327" t="s">
        <v>81</v>
      </c>
      <c r="X363" s="326" t="s">
        <v>81</v>
      </c>
    </row>
    <row r="364" spans="1:24" x14ac:dyDescent="0.3">
      <c r="A364" s="219">
        <v>894316</v>
      </c>
      <c r="B364" s="327" t="s">
        <v>175</v>
      </c>
      <c r="C364" s="327" t="s">
        <v>88</v>
      </c>
      <c r="D364" s="327" t="s">
        <v>79</v>
      </c>
      <c r="E364" s="327" t="s">
        <v>85</v>
      </c>
      <c r="F364" s="327" t="s">
        <v>782</v>
      </c>
      <c r="G364" s="327" t="s">
        <v>835</v>
      </c>
      <c r="H364" s="328" t="s">
        <v>1535</v>
      </c>
      <c r="I364" s="328" t="s">
        <v>3255</v>
      </c>
      <c r="J364" s="328" t="s">
        <v>1372</v>
      </c>
      <c r="K364" s="327" t="s">
        <v>72</v>
      </c>
      <c r="L364" s="293">
        <v>3.2117</v>
      </c>
      <c r="M364" s="328" t="s">
        <v>1418</v>
      </c>
      <c r="N364" s="328" t="s">
        <v>3256</v>
      </c>
      <c r="O364" s="328" t="s">
        <v>3257</v>
      </c>
      <c r="P364" s="328" t="s">
        <v>3258</v>
      </c>
      <c r="Q364" s="327" t="s">
        <v>72</v>
      </c>
      <c r="R364" s="328" t="s">
        <v>1387</v>
      </c>
      <c r="S364" s="328" t="s">
        <v>1387</v>
      </c>
      <c r="T364" s="327" t="s">
        <v>112</v>
      </c>
      <c r="U364" s="327" t="s">
        <v>81</v>
      </c>
      <c r="V364" s="327" t="s">
        <v>81</v>
      </c>
      <c r="W364" s="327" t="s">
        <v>81</v>
      </c>
      <c r="X364" s="326" t="s">
        <v>81</v>
      </c>
    </row>
    <row r="365" spans="1:24" x14ac:dyDescent="0.3">
      <c r="A365" s="327" t="s">
        <v>3259</v>
      </c>
      <c r="B365" s="327" t="s">
        <v>3260</v>
      </c>
      <c r="C365" s="327" t="s">
        <v>83</v>
      </c>
      <c r="D365" s="327" t="s">
        <v>79</v>
      </c>
      <c r="E365" s="327" t="s">
        <v>85</v>
      </c>
      <c r="F365" s="327" t="s">
        <v>3261</v>
      </c>
      <c r="G365" s="325"/>
      <c r="H365" s="328" t="s">
        <v>3262</v>
      </c>
      <c r="I365" s="328" t="s">
        <v>3262</v>
      </c>
      <c r="J365" s="328" t="s">
        <v>1372</v>
      </c>
      <c r="K365" s="327" t="s">
        <v>72</v>
      </c>
      <c r="L365" s="293">
        <v>42.787999999999997</v>
      </c>
      <c r="M365" s="328" t="s">
        <v>3263</v>
      </c>
      <c r="N365" s="328" t="s">
        <v>1373</v>
      </c>
      <c r="O365" s="328" t="s">
        <v>1371</v>
      </c>
      <c r="P365" s="328" t="s">
        <v>3264</v>
      </c>
      <c r="Q365" s="325"/>
      <c r="R365" s="328" t="s">
        <v>1372</v>
      </c>
      <c r="S365" s="328" t="s">
        <v>1372</v>
      </c>
      <c r="T365" s="327" t="s">
        <v>176</v>
      </c>
      <c r="U365" s="327" t="s">
        <v>81</v>
      </c>
      <c r="V365" s="327" t="s">
        <v>81</v>
      </c>
      <c r="W365" s="327" t="s">
        <v>81</v>
      </c>
      <c r="X365" s="326" t="s">
        <v>81</v>
      </c>
    </row>
    <row r="366" spans="1:24" x14ac:dyDescent="0.3">
      <c r="A366" s="327" t="s">
        <v>3265</v>
      </c>
      <c r="B366" s="327" t="s">
        <v>3260</v>
      </c>
      <c r="C366" s="327" t="s">
        <v>83</v>
      </c>
      <c r="D366" s="327" t="s">
        <v>79</v>
      </c>
      <c r="E366" s="327" t="s">
        <v>85</v>
      </c>
      <c r="F366" s="327" t="s">
        <v>3261</v>
      </c>
      <c r="G366" s="325"/>
      <c r="H366" s="328" t="s">
        <v>3262</v>
      </c>
      <c r="I366" s="328" t="s">
        <v>3262</v>
      </c>
      <c r="J366" s="328" t="s">
        <v>1372</v>
      </c>
      <c r="K366" s="327" t="s">
        <v>72</v>
      </c>
      <c r="L366" s="293">
        <v>55.211599999999997</v>
      </c>
      <c r="M366" s="328" t="s">
        <v>3263</v>
      </c>
      <c r="N366" s="328" t="s">
        <v>1373</v>
      </c>
      <c r="O366" s="328" t="s">
        <v>1371</v>
      </c>
      <c r="P366" s="328" t="s">
        <v>3266</v>
      </c>
      <c r="Q366" s="325"/>
      <c r="R366" s="328" t="s">
        <v>1372</v>
      </c>
      <c r="S366" s="328" t="s">
        <v>1372</v>
      </c>
      <c r="T366" s="327" t="s">
        <v>176</v>
      </c>
      <c r="U366" s="327" t="s">
        <v>81</v>
      </c>
      <c r="V366" s="327" t="s">
        <v>81</v>
      </c>
      <c r="W366" s="327" t="s">
        <v>81</v>
      </c>
      <c r="X366" s="326" t="s">
        <v>81</v>
      </c>
    </row>
    <row r="367" spans="1:24" x14ac:dyDescent="0.3">
      <c r="A367" s="327" t="s">
        <v>3267</v>
      </c>
      <c r="B367" s="327" t="s">
        <v>3268</v>
      </c>
      <c r="C367" s="327" t="s">
        <v>83</v>
      </c>
      <c r="D367" s="327" t="s">
        <v>79</v>
      </c>
      <c r="E367" s="327" t="s">
        <v>85</v>
      </c>
      <c r="F367" s="327" t="s">
        <v>3261</v>
      </c>
      <c r="G367" s="325"/>
      <c r="H367" s="328" t="s">
        <v>3262</v>
      </c>
      <c r="I367" s="328" t="s">
        <v>3262</v>
      </c>
      <c r="J367" s="328" t="s">
        <v>1372</v>
      </c>
      <c r="K367" s="327" t="s">
        <v>72</v>
      </c>
      <c r="L367" s="293">
        <v>47.571199999999997</v>
      </c>
      <c r="M367" s="328" t="s">
        <v>3263</v>
      </c>
      <c r="N367" s="328" t="s">
        <v>1373</v>
      </c>
      <c r="O367" s="328" t="s">
        <v>1371</v>
      </c>
      <c r="P367" s="328" t="s">
        <v>3269</v>
      </c>
      <c r="Q367" s="325"/>
      <c r="R367" s="328" t="s">
        <v>1372</v>
      </c>
      <c r="S367" s="328" t="s">
        <v>1372</v>
      </c>
      <c r="T367" s="327" t="s">
        <v>176</v>
      </c>
      <c r="U367" s="327" t="s">
        <v>81</v>
      </c>
      <c r="V367" s="327" t="s">
        <v>81</v>
      </c>
      <c r="W367" s="327" t="s">
        <v>81</v>
      </c>
      <c r="X367" s="326" t="s">
        <v>81</v>
      </c>
    </row>
    <row r="368" spans="1:24" x14ac:dyDescent="0.3">
      <c r="A368" s="327" t="s">
        <v>3270</v>
      </c>
      <c r="B368" s="327" t="s">
        <v>3271</v>
      </c>
      <c r="C368" s="327" t="s">
        <v>83</v>
      </c>
      <c r="D368" s="327" t="s">
        <v>79</v>
      </c>
      <c r="E368" s="327" t="s">
        <v>85</v>
      </c>
      <c r="F368" s="327" t="s">
        <v>3261</v>
      </c>
      <c r="G368" s="325"/>
      <c r="H368" s="328" t="s">
        <v>3262</v>
      </c>
      <c r="I368" s="328" t="s">
        <v>3262</v>
      </c>
      <c r="J368" s="328" t="s">
        <v>1372</v>
      </c>
      <c r="K368" s="327" t="s">
        <v>72</v>
      </c>
      <c r="L368" s="293">
        <v>50.187399999999997</v>
      </c>
      <c r="M368" s="328" t="s">
        <v>3263</v>
      </c>
      <c r="N368" s="328" t="s">
        <v>1373</v>
      </c>
      <c r="O368" s="328" t="s">
        <v>1371</v>
      </c>
      <c r="P368" s="328" t="s">
        <v>3272</v>
      </c>
      <c r="Q368" s="325"/>
      <c r="R368" s="328" t="s">
        <v>1372</v>
      </c>
      <c r="S368" s="328" t="s">
        <v>1372</v>
      </c>
      <c r="T368" s="327" t="s">
        <v>176</v>
      </c>
      <c r="U368" s="327" t="s">
        <v>81</v>
      </c>
      <c r="V368" s="327" t="s">
        <v>81</v>
      </c>
      <c r="W368" s="327" t="s">
        <v>81</v>
      </c>
      <c r="X368" s="326" t="s">
        <v>81</v>
      </c>
    </row>
    <row r="369" spans="1:24" x14ac:dyDescent="0.3">
      <c r="A369" s="327" t="s">
        <v>3273</v>
      </c>
      <c r="B369" s="327" t="s">
        <v>3274</v>
      </c>
      <c r="C369" s="327" t="s">
        <v>83</v>
      </c>
      <c r="D369" s="327" t="s">
        <v>79</v>
      </c>
      <c r="E369" s="327" t="s">
        <v>85</v>
      </c>
      <c r="F369" s="327" t="s">
        <v>3261</v>
      </c>
      <c r="G369" s="325"/>
      <c r="H369" s="328" t="s">
        <v>3262</v>
      </c>
      <c r="I369" s="328" t="s">
        <v>3262</v>
      </c>
      <c r="J369" s="328" t="s">
        <v>1372</v>
      </c>
      <c r="K369" s="327" t="s">
        <v>72</v>
      </c>
      <c r="L369" s="293">
        <v>37.7637</v>
      </c>
      <c r="M369" s="328" t="s">
        <v>3263</v>
      </c>
      <c r="N369" s="328" t="s">
        <v>1373</v>
      </c>
      <c r="O369" s="328" t="s">
        <v>1371</v>
      </c>
      <c r="P369" s="328" t="s">
        <v>3275</v>
      </c>
      <c r="Q369" s="325"/>
      <c r="R369" s="328" t="s">
        <v>1372</v>
      </c>
      <c r="S369" s="328" t="s">
        <v>1372</v>
      </c>
      <c r="T369" s="327" t="s">
        <v>176</v>
      </c>
      <c r="U369" s="327" t="s">
        <v>81</v>
      </c>
      <c r="V369" s="327" t="s">
        <v>81</v>
      </c>
      <c r="W369" s="327" t="s">
        <v>81</v>
      </c>
      <c r="X369" s="326" t="s">
        <v>81</v>
      </c>
    </row>
    <row r="370" spans="1:24" x14ac:dyDescent="0.3">
      <c r="A370" s="327" t="s">
        <v>3276</v>
      </c>
      <c r="B370" s="327" t="s">
        <v>3277</v>
      </c>
      <c r="C370" s="327" t="s">
        <v>83</v>
      </c>
      <c r="D370" s="327" t="s">
        <v>79</v>
      </c>
      <c r="E370" s="327" t="s">
        <v>85</v>
      </c>
      <c r="F370" s="327" t="s">
        <v>3261</v>
      </c>
      <c r="G370" s="325"/>
      <c r="H370" s="328" t="s">
        <v>3262</v>
      </c>
      <c r="I370" s="328" t="s">
        <v>3262</v>
      </c>
      <c r="J370" s="328" t="s">
        <v>1372</v>
      </c>
      <c r="K370" s="327" t="s">
        <v>72</v>
      </c>
      <c r="L370" s="293">
        <v>42.546900000000001</v>
      </c>
      <c r="M370" s="328" t="s">
        <v>3263</v>
      </c>
      <c r="N370" s="328" t="s">
        <v>1373</v>
      </c>
      <c r="O370" s="328" t="s">
        <v>1371</v>
      </c>
      <c r="P370" s="328" t="s">
        <v>3278</v>
      </c>
      <c r="Q370" s="325"/>
      <c r="R370" s="328" t="s">
        <v>1372</v>
      </c>
      <c r="S370" s="328" t="s">
        <v>1372</v>
      </c>
      <c r="T370" s="327" t="s">
        <v>176</v>
      </c>
      <c r="U370" s="327" t="s">
        <v>81</v>
      </c>
      <c r="V370" s="327" t="s">
        <v>81</v>
      </c>
      <c r="W370" s="327" t="s">
        <v>81</v>
      </c>
      <c r="X370" s="326" t="s">
        <v>81</v>
      </c>
    </row>
    <row r="371" spans="1:24" x14ac:dyDescent="0.3">
      <c r="A371" s="327" t="s">
        <v>177</v>
      </c>
      <c r="B371" s="327" t="s">
        <v>178</v>
      </c>
      <c r="C371" s="327" t="s">
        <v>88</v>
      </c>
      <c r="D371" s="327" t="s">
        <v>79</v>
      </c>
      <c r="E371" s="327" t="s">
        <v>85</v>
      </c>
      <c r="F371" s="327" t="s">
        <v>782</v>
      </c>
      <c r="G371" s="327" t="s">
        <v>177</v>
      </c>
      <c r="H371" s="328" t="s">
        <v>1538</v>
      </c>
      <c r="I371" s="328" t="s">
        <v>3279</v>
      </c>
      <c r="J371" s="328" t="s">
        <v>1372</v>
      </c>
      <c r="K371" s="327" t="s">
        <v>72</v>
      </c>
      <c r="L371" s="293">
        <v>4.1901999999999999</v>
      </c>
      <c r="M371" s="328" t="s">
        <v>1418</v>
      </c>
      <c r="N371" s="328" t="s">
        <v>3280</v>
      </c>
      <c r="O371" s="328" t="s">
        <v>1481</v>
      </c>
      <c r="P371" s="328" t="s">
        <v>3281</v>
      </c>
      <c r="Q371" s="327" t="s">
        <v>72</v>
      </c>
      <c r="R371" s="328" t="s">
        <v>1375</v>
      </c>
      <c r="S371" s="328" t="s">
        <v>1372</v>
      </c>
      <c r="T371" s="327" t="s">
        <v>87</v>
      </c>
      <c r="U371" s="327" t="s">
        <v>82</v>
      </c>
      <c r="V371" s="327" t="s">
        <v>81</v>
      </c>
      <c r="W371" s="327" t="s">
        <v>81</v>
      </c>
      <c r="X371" s="326" t="s">
        <v>81</v>
      </c>
    </row>
    <row r="372" spans="1:24" x14ac:dyDescent="0.3">
      <c r="A372" s="219">
        <v>245637</v>
      </c>
      <c r="B372" s="327" t="s">
        <v>179</v>
      </c>
      <c r="C372" s="327" t="s">
        <v>88</v>
      </c>
      <c r="D372" s="327" t="s">
        <v>79</v>
      </c>
      <c r="E372" s="327" t="s">
        <v>85</v>
      </c>
      <c r="F372" s="327" t="s">
        <v>782</v>
      </c>
      <c r="G372" s="327" t="s">
        <v>3282</v>
      </c>
      <c r="H372" s="328" t="s">
        <v>1542</v>
      </c>
      <c r="I372" s="328" t="s">
        <v>3283</v>
      </c>
      <c r="J372" s="328" t="s">
        <v>1372</v>
      </c>
      <c r="K372" s="327" t="s">
        <v>72</v>
      </c>
      <c r="L372" s="293">
        <v>1.0470999999999999</v>
      </c>
      <c r="M372" s="328" t="s">
        <v>1418</v>
      </c>
      <c r="N372" s="328" t="s">
        <v>3284</v>
      </c>
      <c r="O372" s="328" t="s">
        <v>3285</v>
      </c>
      <c r="P372" s="328" t="s">
        <v>3286</v>
      </c>
      <c r="Q372" s="327" t="s">
        <v>72</v>
      </c>
      <c r="R372" s="328" t="s">
        <v>1375</v>
      </c>
      <c r="S372" s="328" t="s">
        <v>1372</v>
      </c>
      <c r="T372" s="327" t="s">
        <v>112</v>
      </c>
      <c r="U372" s="327" t="s">
        <v>81</v>
      </c>
      <c r="V372" s="327" t="s">
        <v>81</v>
      </c>
      <c r="W372" s="327" t="s">
        <v>81</v>
      </c>
      <c r="X372" s="326" t="s">
        <v>81</v>
      </c>
    </row>
    <row r="373" spans="1:24" x14ac:dyDescent="0.3">
      <c r="A373" s="219">
        <v>247037</v>
      </c>
      <c r="B373" s="327" t="s">
        <v>179</v>
      </c>
      <c r="C373" s="327" t="s">
        <v>88</v>
      </c>
      <c r="D373" s="327" t="s">
        <v>79</v>
      </c>
      <c r="E373" s="327" t="s">
        <v>85</v>
      </c>
      <c r="F373" s="327" t="s">
        <v>782</v>
      </c>
      <c r="G373" s="327" t="s">
        <v>838</v>
      </c>
      <c r="H373" s="328" t="s">
        <v>1542</v>
      </c>
      <c r="I373" s="328" t="s">
        <v>3283</v>
      </c>
      <c r="J373" s="328" t="s">
        <v>1372</v>
      </c>
      <c r="K373" s="327" t="s">
        <v>72</v>
      </c>
      <c r="L373" s="293">
        <v>1.0470999999999999</v>
      </c>
      <c r="M373" s="328" t="s">
        <v>1418</v>
      </c>
      <c r="N373" s="328" t="s">
        <v>3287</v>
      </c>
      <c r="O373" s="328" t="s">
        <v>3288</v>
      </c>
      <c r="P373" s="328" t="s">
        <v>3286</v>
      </c>
      <c r="Q373" s="327" t="s">
        <v>72</v>
      </c>
      <c r="R373" s="328" t="s">
        <v>1372</v>
      </c>
      <c r="S373" s="328" t="s">
        <v>1372</v>
      </c>
      <c r="T373" s="327" t="s">
        <v>112</v>
      </c>
      <c r="U373" s="327" t="s">
        <v>81</v>
      </c>
      <c r="V373" s="327" t="s">
        <v>81</v>
      </c>
      <c r="W373" s="327" t="s">
        <v>81</v>
      </c>
      <c r="X373" s="326" t="s">
        <v>81</v>
      </c>
    </row>
    <row r="374" spans="1:24" x14ac:dyDescent="0.3">
      <c r="A374" s="327" t="s">
        <v>37</v>
      </c>
      <c r="B374" s="327" t="s">
        <v>180</v>
      </c>
      <c r="C374" s="327" t="s">
        <v>88</v>
      </c>
      <c r="D374" s="327" t="s">
        <v>79</v>
      </c>
      <c r="E374" s="327" t="s">
        <v>85</v>
      </c>
      <c r="F374" s="327" t="s">
        <v>782</v>
      </c>
      <c r="G374" s="327" t="s">
        <v>37</v>
      </c>
      <c r="H374" s="328" t="s">
        <v>1543</v>
      </c>
      <c r="I374" s="328" t="s">
        <v>3289</v>
      </c>
      <c r="J374" s="328" t="s">
        <v>1372</v>
      </c>
      <c r="K374" s="327" t="s">
        <v>72</v>
      </c>
      <c r="L374" s="293">
        <v>1.0436000000000001</v>
      </c>
      <c r="M374" s="328" t="s">
        <v>1418</v>
      </c>
      <c r="N374" s="328" t="s">
        <v>3290</v>
      </c>
      <c r="O374" s="328" t="s">
        <v>3291</v>
      </c>
      <c r="P374" s="328" t="s">
        <v>3292</v>
      </c>
      <c r="Q374" s="327" t="s">
        <v>72</v>
      </c>
      <c r="R374" s="328" t="s">
        <v>1387</v>
      </c>
      <c r="S374" s="328" t="s">
        <v>1387</v>
      </c>
      <c r="T374" s="327" t="s">
        <v>112</v>
      </c>
      <c r="U374" s="327" t="s">
        <v>82</v>
      </c>
      <c r="V374" s="327" t="s">
        <v>81</v>
      </c>
      <c r="W374" s="327" t="s">
        <v>82</v>
      </c>
      <c r="X374" s="326" t="s">
        <v>81</v>
      </c>
    </row>
    <row r="375" spans="1:24" x14ac:dyDescent="0.3">
      <c r="A375" s="327" t="s">
        <v>1147</v>
      </c>
      <c r="B375" s="327" t="s">
        <v>2169</v>
      </c>
      <c r="C375" s="327" t="s">
        <v>88</v>
      </c>
      <c r="D375" s="327" t="s">
        <v>79</v>
      </c>
      <c r="E375" s="327" t="s">
        <v>85</v>
      </c>
      <c r="F375" s="327" t="s">
        <v>818</v>
      </c>
      <c r="G375" s="327" t="s">
        <v>1148</v>
      </c>
      <c r="H375" s="328" t="s">
        <v>1493</v>
      </c>
      <c r="I375" s="328" t="s">
        <v>3293</v>
      </c>
      <c r="J375" s="328" t="s">
        <v>1372</v>
      </c>
      <c r="K375" s="327" t="s">
        <v>72</v>
      </c>
      <c r="L375" s="293">
        <v>11.041700000000001</v>
      </c>
      <c r="M375" s="328" t="s">
        <v>1423</v>
      </c>
      <c r="N375" s="328" t="s">
        <v>3294</v>
      </c>
      <c r="O375" s="328" t="s">
        <v>3295</v>
      </c>
      <c r="P375" s="328" t="s">
        <v>3296</v>
      </c>
      <c r="Q375" s="327" t="s">
        <v>72</v>
      </c>
      <c r="R375" s="328" t="s">
        <v>1377</v>
      </c>
      <c r="S375" s="328" t="s">
        <v>1377</v>
      </c>
      <c r="T375" s="327" t="s">
        <v>87</v>
      </c>
      <c r="U375" s="327" t="s">
        <v>82</v>
      </c>
      <c r="V375" s="327" t="s">
        <v>81</v>
      </c>
      <c r="W375" s="327" t="s">
        <v>81</v>
      </c>
      <c r="X375" s="326" t="s">
        <v>81</v>
      </c>
    </row>
    <row r="376" spans="1:24" x14ac:dyDescent="0.3">
      <c r="A376" s="219">
        <v>219744</v>
      </c>
      <c r="B376" s="327" t="s">
        <v>1145</v>
      </c>
      <c r="C376" s="327" t="s">
        <v>88</v>
      </c>
      <c r="D376" s="327" t="s">
        <v>79</v>
      </c>
      <c r="E376" s="327" t="s">
        <v>85</v>
      </c>
      <c r="F376" s="327" t="s">
        <v>819</v>
      </c>
      <c r="G376" s="327" t="s">
        <v>822</v>
      </c>
      <c r="H376" s="328" t="s">
        <v>2161</v>
      </c>
      <c r="I376" s="328" t="s">
        <v>3203</v>
      </c>
      <c r="J376" s="328" t="s">
        <v>1372</v>
      </c>
      <c r="K376" s="327" t="s">
        <v>72</v>
      </c>
      <c r="L376" s="293">
        <v>3.8218000000000001</v>
      </c>
      <c r="M376" s="328" t="s">
        <v>3297</v>
      </c>
      <c r="N376" s="328" t="s">
        <v>3298</v>
      </c>
      <c r="O376" s="328" t="s">
        <v>3299</v>
      </c>
      <c r="P376" s="328" t="s">
        <v>3300</v>
      </c>
      <c r="Q376" s="327" t="s">
        <v>72</v>
      </c>
      <c r="R376" s="328" t="s">
        <v>1375</v>
      </c>
      <c r="S376" s="328" t="s">
        <v>1372</v>
      </c>
      <c r="T376" s="327" t="s">
        <v>1146</v>
      </c>
      <c r="U376" s="327" t="s">
        <v>81</v>
      </c>
      <c r="V376" s="327" t="s">
        <v>81</v>
      </c>
      <c r="W376" s="327" t="s">
        <v>81</v>
      </c>
      <c r="X376" s="326" t="s">
        <v>81</v>
      </c>
    </row>
    <row r="377" spans="1:24" x14ac:dyDescent="0.3">
      <c r="A377" s="327" t="s">
        <v>181</v>
      </c>
      <c r="B377" s="327" t="s">
        <v>182</v>
      </c>
      <c r="C377" s="327" t="s">
        <v>88</v>
      </c>
      <c r="D377" s="327" t="s">
        <v>79</v>
      </c>
      <c r="E377" s="327" t="s">
        <v>85</v>
      </c>
      <c r="F377" s="327" t="s">
        <v>839</v>
      </c>
      <c r="G377" s="327" t="s">
        <v>181</v>
      </c>
      <c r="H377" s="328" t="s">
        <v>1544</v>
      </c>
      <c r="I377" s="328" t="s">
        <v>3301</v>
      </c>
      <c r="J377" s="328" t="s">
        <v>1372</v>
      </c>
      <c r="K377" s="327" t="s">
        <v>72</v>
      </c>
      <c r="L377" s="293">
        <v>97.956500000000005</v>
      </c>
      <c r="M377" s="328" t="s">
        <v>3302</v>
      </c>
      <c r="N377" s="328" t="s">
        <v>3303</v>
      </c>
      <c r="O377" s="328" t="s">
        <v>3304</v>
      </c>
      <c r="P377" s="328" t="s">
        <v>3305</v>
      </c>
      <c r="Q377" s="327" t="s">
        <v>72</v>
      </c>
      <c r="R377" s="328" t="s">
        <v>1375</v>
      </c>
      <c r="S377" s="328" t="s">
        <v>1372</v>
      </c>
      <c r="T377" s="327" t="s">
        <v>112</v>
      </c>
      <c r="U377" s="327" t="s">
        <v>81</v>
      </c>
      <c r="V377" s="327" t="s">
        <v>81</v>
      </c>
      <c r="W377" s="327" t="s">
        <v>81</v>
      </c>
      <c r="X377" s="326" t="s">
        <v>81</v>
      </c>
    </row>
    <row r="378" spans="1:24" x14ac:dyDescent="0.3">
      <c r="A378" s="219">
        <v>152669</v>
      </c>
      <c r="B378" s="327" t="s">
        <v>190</v>
      </c>
      <c r="C378" s="327" t="s">
        <v>88</v>
      </c>
      <c r="D378" s="327" t="s">
        <v>79</v>
      </c>
      <c r="E378" s="327" t="s">
        <v>85</v>
      </c>
      <c r="F378" s="327" t="s">
        <v>764</v>
      </c>
      <c r="G378" s="327" t="s">
        <v>842</v>
      </c>
      <c r="H378" s="328" t="s">
        <v>1550</v>
      </c>
      <c r="I378" s="328" t="s">
        <v>3306</v>
      </c>
      <c r="J378" s="328" t="s">
        <v>1372</v>
      </c>
      <c r="K378" s="327" t="s">
        <v>72</v>
      </c>
      <c r="L378" s="293">
        <v>72.305099999999996</v>
      </c>
      <c r="M378" s="328" t="s">
        <v>3307</v>
      </c>
      <c r="N378" s="328" t="s">
        <v>3308</v>
      </c>
      <c r="O378" s="328" t="s">
        <v>3309</v>
      </c>
      <c r="P378" s="328" t="s">
        <v>3310</v>
      </c>
      <c r="Q378" s="327" t="s">
        <v>72</v>
      </c>
      <c r="R378" s="328" t="s">
        <v>1372</v>
      </c>
      <c r="S378" s="328" t="s">
        <v>1416</v>
      </c>
      <c r="T378" s="327" t="s">
        <v>87</v>
      </c>
      <c r="U378" s="327" t="s">
        <v>81</v>
      </c>
      <c r="V378" s="327" t="s">
        <v>81</v>
      </c>
      <c r="W378" s="327" t="s">
        <v>81</v>
      </c>
      <c r="X378" s="326" t="s">
        <v>81</v>
      </c>
    </row>
    <row r="379" spans="1:24" x14ac:dyDescent="0.3">
      <c r="A379" s="327" t="s">
        <v>198</v>
      </c>
      <c r="B379" s="327" t="s">
        <v>199</v>
      </c>
      <c r="C379" s="327" t="s">
        <v>88</v>
      </c>
      <c r="D379" s="327" t="s">
        <v>79</v>
      </c>
      <c r="E379" s="327" t="s">
        <v>85</v>
      </c>
      <c r="F379" s="327" t="s">
        <v>782</v>
      </c>
      <c r="G379" s="327" t="s">
        <v>198</v>
      </c>
      <c r="H379" s="328" t="s">
        <v>1477</v>
      </c>
      <c r="I379" s="328" t="s">
        <v>3311</v>
      </c>
      <c r="J379" s="328" t="s">
        <v>1372</v>
      </c>
      <c r="K379" s="327" t="s">
        <v>72</v>
      </c>
      <c r="L379" s="293">
        <v>6.0754999999999999</v>
      </c>
      <c r="M379" s="328" t="s">
        <v>1418</v>
      </c>
      <c r="N379" s="328" t="s">
        <v>3312</v>
      </c>
      <c r="O379" s="328" t="s">
        <v>3313</v>
      </c>
      <c r="P379" s="328" t="s">
        <v>3314</v>
      </c>
      <c r="Q379" s="327" t="s">
        <v>72</v>
      </c>
      <c r="R379" s="328" t="s">
        <v>1375</v>
      </c>
      <c r="S379" s="328" t="s">
        <v>1372</v>
      </c>
      <c r="T379" s="327" t="s">
        <v>87</v>
      </c>
      <c r="U379" s="327" t="s">
        <v>82</v>
      </c>
      <c r="V379" s="327" t="s">
        <v>81</v>
      </c>
      <c r="W379" s="327" t="s">
        <v>81</v>
      </c>
      <c r="X379" s="326" t="s">
        <v>81</v>
      </c>
    </row>
    <row r="380" spans="1:24" x14ac:dyDescent="0.3">
      <c r="A380" s="327" t="s">
        <v>200</v>
      </c>
      <c r="B380" s="327" t="s">
        <v>201</v>
      </c>
      <c r="C380" s="327" t="s">
        <v>88</v>
      </c>
      <c r="D380" s="327" t="s">
        <v>79</v>
      </c>
      <c r="E380" s="327" t="s">
        <v>85</v>
      </c>
      <c r="F380" s="327" t="s">
        <v>782</v>
      </c>
      <c r="G380" s="327" t="s">
        <v>202</v>
      </c>
      <c r="H380" s="328" t="s">
        <v>1558</v>
      </c>
      <c r="I380" s="328" t="s">
        <v>1559</v>
      </c>
      <c r="J380" s="328" t="s">
        <v>1372</v>
      </c>
      <c r="K380" s="327" t="s">
        <v>130</v>
      </c>
      <c r="L380" s="293">
        <v>10.598699999999999</v>
      </c>
      <c r="M380" s="328" t="s">
        <v>1418</v>
      </c>
      <c r="N380" s="328" t="s">
        <v>3315</v>
      </c>
      <c r="O380" s="328" t="s">
        <v>3316</v>
      </c>
      <c r="P380" s="328" t="s">
        <v>3317</v>
      </c>
      <c r="Q380" s="327" t="s">
        <v>130</v>
      </c>
      <c r="R380" s="328" t="s">
        <v>1375</v>
      </c>
      <c r="S380" s="328" t="s">
        <v>1372</v>
      </c>
      <c r="T380" s="327" t="s">
        <v>112</v>
      </c>
      <c r="U380" s="327" t="s">
        <v>82</v>
      </c>
      <c r="V380" s="327" t="s">
        <v>81</v>
      </c>
      <c r="W380" s="327" t="s">
        <v>81</v>
      </c>
      <c r="X380" s="326" t="s">
        <v>81</v>
      </c>
    </row>
    <row r="381" spans="1:24" x14ac:dyDescent="0.3">
      <c r="A381" s="327" t="s">
        <v>203</v>
      </c>
      <c r="B381" s="327" t="s">
        <v>204</v>
      </c>
      <c r="C381" s="327" t="s">
        <v>88</v>
      </c>
      <c r="D381" s="327" t="s">
        <v>79</v>
      </c>
      <c r="E381" s="327" t="s">
        <v>85</v>
      </c>
      <c r="F381" s="327" t="s">
        <v>782</v>
      </c>
      <c r="G381" s="327" t="s">
        <v>205</v>
      </c>
      <c r="H381" s="328" t="s">
        <v>1504</v>
      </c>
      <c r="I381" s="328" t="s">
        <v>3318</v>
      </c>
      <c r="J381" s="328" t="s">
        <v>1372</v>
      </c>
      <c r="K381" s="327" t="s">
        <v>72</v>
      </c>
      <c r="L381" s="293">
        <v>0.36520000000000002</v>
      </c>
      <c r="M381" s="328" t="s">
        <v>1418</v>
      </c>
      <c r="N381" s="328" t="s">
        <v>3319</v>
      </c>
      <c r="O381" s="328" t="s">
        <v>2124</v>
      </c>
      <c r="P381" s="328" t="s">
        <v>3320</v>
      </c>
      <c r="Q381" s="327" t="s">
        <v>72</v>
      </c>
      <c r="R381" s="328" t="s">
        <v>1375</v>
      </c>
      <c r="S381" s="328" t="s">
        <v>1372</v>
      </c>
      <c r="T381" s="327" t="s">
        <v>112</v>
      </c>
      <c r="U381" s="327" t="s">
        <v>82</v>
      </c>
      <c r="V381" s="327" t="s">
        <v>81</v>
      </c>
      <c r="W381" s="327" t="s">
        <v>81</v>
      </c>
      <c r="X381" s="326" t="s">
        <v>81</v>
      </c>
    </row>
    <row r="382" spans="1:24" x14ac:dyDescent="0.3">
      <c r="A382" s="327" t="s">
        <v>214</v>
      </c>
      <c r="B382" s="327" t="s">
        <v>213</v>
      </c>
      <c r="C382" s="327" t="s">
        <v>88</v>
      </c>
      <c r="D382" s="327" t="s">
        <v>79</v>
      </c>
      <c r="E382" s="327" t="s">
        <v>85</v>
      </c>
      <c r="F382" s="327" t="s">
        <v>782</v>
      </c>
      <c r="G382" s="327" t="s">
        <v>214</v>
      </c>
      <c r="H382" s="328" t="s">
        <v>1565</v>
      </c>
      <c r="I382" s="328" t="s">
        <v>3321</v>
      </c>
      <c r="J382" s="328" t="s">
        <v>1372</v>
      </c>
      <c r="K382" s="327" t="s">
        <v>72</v>
      </c>
      <c r="L382" s="293">
        <v>50.896000000000001</v>
      </c>
      <c r="M382" s="328" t="s">
        <v>1418</v>
      </c>
      <c r="N382" s="328" t="s">
        <v>3322</v>
      </c>
      <c r="O382" s="328" t="s">
        <v>3323</v>
      </c>
      <c r="P382" s="328" t="s">
        <v>3324</v>
      </c>
      <c r="Q382" s="327" t="s">
        <v>72</v>
      </c>
      <c r="R382" s="328" t="s">
        <v>1375</v>
      </c>
      <c r="S382" s="328" t="s">
        <v>1377</v>
      </c>
      <c r="T382" s="327" t="s">
        <v>112</v>
      </c>
      <c r="U382" s="327" t="s">
        <v>81</v>
      </c>
      <c r="V382" s="327" t="s">
        <v>81</v>
      </c>
      <c r="W382" s="327" t="s">
        <v>81</v>
      </c>
      <c r="X382" s="326" t="s">
        <v>81</v>
      </c>
    </row>
    <row r="383" spans="1:24" x14ac:dyDescent="0.3">
      <c r="A383" s="327" t="s">
        <v>1566</v>
      </c>
      <c r="B383" s="327" t="s">
        <v>1567</v>
      </c>
      <c r="C383" s="327" t="s">
        <v>88</v>
      </c>
      <c r="D383" s="327" t="s">
        <v>79</v>
      </c>
      <c r="E383" s="327" t="s">
        <v>85</v>
      </c>
      <c r="F383" s="327" t="s">
        <v>782</v>
      </c>
      <c r="G383" s="327" t="s">
        <v>1568</v>
      </c>
      <c r="H383" s="328" t="s">
        <v>1569</v>
      </c>
      <c r="I383" s="328" t="s">
        <v>3325</v>
      </c>
      <c r="J383" s="328" t="s">
        <v>1372</v>
      </c>
      <c r="K383" s="327" t="s">
        <v>72</v>
      </c>
      <c r="L383" s="293">
        <v>152.22839999999999</v>
      </c>
      <c r="M383" s="328" t="s">
        <v>1418</v>
      </c>
      <c r="N383" s="328" t="s">
        <v>3326</v>
      </c>
      <c r="O383" s="328" t="s">
        <v>3327</v>
      </c>
      <c r="P383" s="328" t="s">
        <v>3328</v>
      </c>
      <c r="Q383" s="327" t="s">
        <v>72</v>
      </c>
      <c r="R383" s="328" t="s">
        <v>1375</v>
      </c>
      <c r="S383" s="328" t="s">
        <v>1372</v>
      </c>
      <c r="T383" s="327" t="s">
        <v>112</v>
      </c>
      <c r="U383" s="327" t="s">
        <v>81</v>
      </c>
      <c r="V383" s="327" t="s">
        <v>81</v>
      </c>
      <c r="W383" s="327" t="s">
        <v>81</v>
      </c>
      <c r="X383" s="326" t="s">
        <v>81</v>
      </c>
    </row>
    <row r="384" spans="1:24" x14ac:dyDescent="0.3">
      <c r="A384" s="327" t="s">
        <v>215</v>
      </c>
      <c r="B384" s="327" t="s">
        <v>216</v>
      </c>
      <c r="C384" s="327" t="s">
        <v>88</v>
      </c>
      <c r="D384" s="327" t="s">
        <v>79</v>
      </c>
      <c r="E384" s="327" t="s">
        <v>85</v>
      </c>
      <c r="F384" s="327" t="s">
        <v>782</v>
      </c>
      <c r="G384" s="327" t="s">
        <v>217</v>
      </c>
      <c r="H384" s="328" t="s">
        <v>1570</v>
      </c>
      <c r="I384" s="328" t="s">
        <v>3329</v>
      </c>
      <c r="J384" s="328" t="s">
        <v>1372</v>
      </c>
      <c r="K384" s="327" t="s">
        <v>72</v>
      </c>
      <c r="L384" s="293">
        <v>16.2745</v>
      </c>
      <c r="M384" s="328" t="s">
        <v>1418</v>
      </c>
      <c r="N384" s="328" t="s">
        <v>3330</v>
      </c>
      <c r="O384" s="328" t="s">
        <v>3331</v>
      </c>
      <c r="P384" s="328" t="s">
        <v>3332</v>
      </c>
      <c r="Q384" s="327" t="s">
        <v>72</v>
      </c>
      <c r="R384" s="328" t="s">
        <v>1375</v>
      </c>
      <c r="S384" s="328" t="s">
        <v>1372</v>
      </c>
      <c r="T384" s="327" t="s">
        <v>87</v>
      </c>
      <c r="U384" s="327" t="s">
        <v>81</v>
      </c>
      <c r="V384" s="327" t="s">
        <v>81</v>
      </c>
      <c r="W384" s="327" t="s">
        <v>81</v>
      </c>
      <c r="X384" s="326" t="s">
        <v>81</v>
      </c>
    </row>
    <row r="385" spans="1:24" x14ac:dyDescent="0.3">
      <c r="A385" s="327" t="s">
        <v>218</v>
      </c>
      <c r="B385" s="327" t="s">
        <v>219</v>
      </c>
      <c r="C385" s="327" t="s">
        <v>88</v>
      </c>
      <c r="D385" s="327" t="s">
        <v>79</v>
      </c>
      <c r="E385" s="327" t="s">
        <v>85</v>
      </c>
      <c r="F385" s="327" t="s">
        <v>782</v>
      </c>
      <c r="G385" s="327" t="s">
        <v>220</v>
      </c>
      <c r="H385" s="328" t="s">
        <v>1571</v>
      </c>
      <c r="I385" s="328" t="s">
        <v>3333</v>
      </c>
      <c r="J385" s="328" t="s">
        <v>1372</v>
      </c>
      <c r="K385" s="327" t="s">
        <v>72</v>
      </c>
      <c r="L385" s="293">
        <v>15.2807</v>
      </c>
      <c r="M385" s="328" t="s">
        <v>1418</v>
      </c>
      <c r="N385" s="328" t="s">
        <v>3334</v>
      </c>
      <c r="O385" s="328" t="s">
        <v>3335</v>
      </c>
      <c r="P385" s="328" t="s">
        <v>3336</v>
      </c>
      <c r="Q385" s="327" t="s">
        <v>72</v>
      </c>
      <c r="R385" s="328" t="s">
        <v>1375</v>
      </c>
      <c r="S385" s="328" t="s">
        <v>1372</v>
      </c>
      <c r="T385" s="327" t="s">
        <v>112</v>
      </c>
      <c r="U385" s="327" t="s">
        <v>81</v>
      </c>
      <c r="V385" s="327" t="s">
        <v>81</v>
      </c>
      <c r="W385" s="327" t="s">
        <v>81</v>
      </c>
      <c r="X385" s="326" t="s">
        <v>81</v>
      </c>
    </row>
    <row r="386" spans="1:24" x14ac:dyDescent="0.3">
      <c r="A386" s="327" t="s">
        <v>221</v>
      </c>
      <c r="B386" s="327" t="s">
        <v>222</v>
      </c>
      <c r="C386" s="327" t="s">
        <v>88</v>
      </c>
      <c r="D386" s="327" t="s">
        <v>79</v>
      </c>
      <c r="E386" s="327" t="s">
        <v>85</v>
      </c>
      <c r="F386" s="327" t="s">
        <v>782</v>
      </c>
      <c r="G386" s="327" t="s">
        <v>221</v>
      </c>
      <c r="H386" s="328" t="s">
        <v>1572</v>
      </c>
      <c r="I386" s="328" t="s">
        <v>3337</v>
      </c>
      <c r="J386" s="328" t="s">
        <v>1372</v>
      </c>
      <c r="K386" s="327" t="s">
        <v>72</v>
      </c>
      <c r="L386" s="293">
        <v>15.2806</v>
      </c>
      <c r="M386" s="328" t="s">
        <v>1418</v>
      </c>
      <c r="N386" s="328" t="s">
        <v>3338</v>
      </c>
      <c r="O386" s="328" t="s">
        <v>3335</v>
      </c>
      <c r="P386" s="328" t="s">
        <v>3339</v>
      </c>
      <c r="Q386" s="327" t="s">
        <v>72</v>
      </c>
      <c r="R386" s="328" t="s">
        <v>1487</v>
      </c>
      <c r="S386" s="328" t="s">
        <v>1377</v>
      </c>
      <c r="T386" s="327" t="s">
        <v>112</v>
      </c>
      <c r="U386" s="327" t="s">
        <v>81</v>
      </c>
      <c r="V386" s="327" t="s">
        <v>81</v>
      </c>
      <c r="W386" s="327" t="s">
        <v>81</v>
      </c>
      <c r="X386" s="326" t="s">
        <v>81</v>
      </c>
    </row>
    <row r="387" spans="1:24" x14ac:dyDescent="0.3">
      <c r="A387" s="327" t="s">
        <v>4</v>
      </c>
      <c r="B387" s="327" t="s">
        <v>223</v>
      </c>
      <c r="C387" s="327" t="s">
        <v>88</v>
      </c>
      <c r="D387" s="327" t="s">
        <v>79</v>
      </c>
      <c r="E387" s="327" t="s">
        <v>85</v>
      </c>
      <c r="F387" s="327" t="s">
        <v>782</v>
      </c>
      <c r="G387" s="327" t="s">
        <v>224</v>
      </c>
      <c r="H387" s="328" t="s">
        <v>1573</v>
      </c>
      <c r="I387" s="328" t="s">
        <v>3340</v>
      </c>
      <c r="J387" s="328" t="s">
        <v>1372</v>
      </c>
      <c r="K387" s="327" t="s">
        <v>72</v>
      </c>
      <c r="L387" s="293">
        <v>15.2</v>
      </c>
      <c r="M387" s="328" t="s">
        <v>1418</v>
      </c>
      <c r="N387" s="328" t="s">
        <v>3341</v>
      </c>
      <c r="O387" s="328" t="s">
        <v>3342</v>
      </c>
      <c r="P387" s="328" t="s">
        <v>3343</v>
      </c>
      <c r="Q387" s="327" t="s">
        <v>72</v>
      </c>
      <c r="R387" s="328" t="s">
        <v>1377</v>
      </c>
      <c r="S387" s="328" t="s">
        <v>1377</v>
      </c>
      <c r="T387" s="327" t="s">
        <v>112</v>
      </c>
      <c r="U387" s="327" t="s">
        <v>82</v>
      </c>
      <c r="V387" s="327" t="s">
        <v>81</v>
      </c>
      <c r="W387" s="327" t="s">
        <v>81</v>
      </c>
      <c r="X387" s="326" t="s">
        <v>81</v>
      </c>
    </row>
    <row r="388" spans="1:24" x14ac:dyDescent="0.3">
      <c r="A388" s="327" t="s">
        <v>35</v>
      </c>
      <c r="B388" s="327" t="s">
        <v>3344</v>
      </c>
      <c r="C388" s="327" t="s">
        <v>88</v>
      </c>
      <c r="D388" s="327" t="s">
        <v>79</v>
      </c>
      <c r="E388" s="327" t="s">
        <v>85</v>
      </c>
      <c r="F388" s="327" t="s">
        <v>782</v>
      </c>
      <c r="G388" s="327" t="s">
        <v>35</v>
      </c>
      <c r="H388" s="328" t="s">
        <v>1574</v>
      </c>
      <c r="I388" s="328" t="s">
        <v>3345</v>
      </c>
      <c r="J388" s="328" t="s">
        <v>1372</v>
      </c>
      <c r="K388" s="327" t="s">
        <v>72</v>
      </c>
      <c r="L388" s="293">
        <v>18.448499999999999</v>
      </c>
      <c r="M388" s="328" t="s">
        <v>1418</v>
      </c>
      <c r="N388" s="328" t="s">
        <v>3346</v>
      </c>
      <c r="O388" s="328" t="s">
        <v>3347</v>
      </c>
      <c r="P388" s="328" t="s">
        <v>3348</v>
      </c>
      <c r="Q388" s="327" t="s">
        <v>72</v>
      </c>
      <c r="R388" s="328" t="s">
        <v>1377</v>
      </c>
      <c r="S388" s="328" t="s">
        <v>1377</v>
      </c>
      <c r="T388" s="327" t="s">
        <v>112</v>
      </c>
      <c r="U388" s="327" t="s">
        <v>81</v>
      </c>
      <c r="V388" s="327" t="s">
        <v>81</v>
      </c>
      <c r="W388" s="327" t="s">
        <v>82</v>
      </c>
      <c r="X388" s="326" t="s">
        <v>81</v>
      </c>
    </row>
    <row r="389" spans="1:24" x14ac:dyDescent="0.3">
      <c r="A389" s="327" t="s">
        <v>225</v>
      </c>
      <c r="B389" s="327" t="s">
        <v>226</v>
      </c>
      <c r="C389" s="327" t="s">
        <v>88</v>
      </c>
      <c r="D389" s="327" t="s">
        <v>79</v>
      </c>
      <c r="E389" s="327" t="s">
        <v>85</v>
      </c>
      <c r="F389" s="327" t="s">
        <v>782</v>
      </c>
      <c r="G389" s="327" t="s">
        <v>227</v>
      </c>
      <c r="H389" s="328" t="s">
        <v>1575</v>
      </c>
      <c r="I389" s="328" t="s">
        <v>3329</v>
      </c>
      <c r="J389" s="328" t="s">
        <v>1372</v>
      </c>
      <c r="K389" s="327" t="s">
        <v>72</v>
      </c>
      <c r="L389" s="293">
        <v>16.2745</v>
      </c>
      <c r="M389" s="328" t="s">
        <v>1418</v>
      </c>
      <c r="N389" s="328" t="s">
        <v>3349</v>
      </c>
      <c r="O389" s="328" t="s">
        <v>3350</v>
      </c>
      <c r="P389" s="328" t="s">
        <v>3332</v>
      </c>
      <c r="Q389" s="327" t="s">
        <v>72</v>
      </c>
      <c r="R389" s="328" t="s">
        <v>1375</v>
      </c>
      <c r="S389" s="328" t="s">
        <v>1372</v>
      </c>
      <c r="T389" s="327" t="s">
        <v>112</v>
      </c>
      <c r="U389" s="327" t="s">
        <v>81</v>
      </c>
      <c r="V389" s="327" t="s">
        <v>81</v>
      </c>
      <c r="W389" s="327" t="s">
        <v>81</v>
      </c>
      <c r="X389" s="326" t="s">
        <v>81</v>
      </c>
    </row>
    <row r="390" spans="1:24" x14ac:dyDescent="0.3">
      <c r="A390" s="327" t="s">
        <v>228</v>
      </c>
      <c r="B390" s="327" t="s">
        <v>229</v>
      </c>
      <c r="C390" s="327" t="s">
        <v>88</v>
      </c>
      <c r="D390" s="327" t="s">
        <v>79</v>
      </c>
      <c r="E390" s="327" t="s">
        <v>85</v>
      </c>
      <c r="F390" s="327" t="s">
        <v>782</v>
      </c>
      <c r="G390" s="327" t="s">
        <v>228</v>
      </c>
      <c r="H390" s="328" t="s">
        <v>1576</v>
      </c>
      <c r="I390" s="328" t="s">
        <v>3351</v>
      </c>
      <c r="J390" s="328" t="s">
        <v>1372</v>
      </c>
      <c r="K390" s="327" t="s">
        <v>72</v>
      </c>
      <c r="L390" s="293">
        <v>20.185600000000001</v>
      </c>
      <c r="M390" s="328" t="s">
        <v>1418</v>
      </c>
      <c r="N390" s="328" t="s">
        <v>3352</v>
      </c>
      <c r="O390" s="328" t="s">
        <v>3353</v>
      </c>
      <c r="P390" s="328" t="s">
        <v>3354</v>
      </c>
      <c r="Q390" s="327" t="s">
        <v>72</v>
      </c>
      <c r="R390" s="328" t="s">
        <v>1377</v>
      </c>
      <c r="S390" s="328" t="s">
        <v>1377</v>
      </c>
      <c r="T390" s="327" t="s">
        <v>87</v>
      </c>
      <c r="U390" s="327" t="s">
        <v>81</v>
      </c>
      <c r="V390" s="327" t="s">
        <v>81</v>
      </c>
      <c r="W390" s="327" t="s">
        <v>81</v>
      </c>
      <c r="X390" s="326" t="s">
        <v>81</v>
      </c>
    </row>
    <row r="391" spans="1:24" x14ac:dyDescent="0.3">
      <c r="A391" s="327" t="s">
        <v>5</v>
      </c>
      <c r="B391" s="327" t="s">
        <v>230</v>
      </c>
      <c r="C391" s="327" t="s">
        <v>88</v>
      </c>
      <c r="D391" s="327" t="s">
        <v>79</v>
      </c>
      <c r="E391" s="327" t="s">
        <v>85</v>
      </c>
      <c r="F391" s="327" t="s">
        <v>782</v>
      </c>
      <c r="G391" s="327" t="s">
        <v>5</v>
      </c>
      <c r="H391" s="328" t="s">
        <v>1577</v>
      </c>
      <c r="I391" s="328" t="s">
        <v>3355</v>
      </c>
      <c r="J391" s="328" t="s">
        <v>1372</v>
      </c>
      <c r="K391" s="327" t="s">
        <v>72</v>
      </c>
      <c r="L391" s="293">
        <v>11.1912</v>
      </c>
      <c r="M391" s="328" t="s">
        <v>1418</v>
      </c>
      <c r="N391" s="328" t="s">
        <v>3356</v>
      </c>
      <c r="O391" s="328" t="s">
        <v>3357</v>
      </c>
      <c r="P391" s="328" t="s">
        <v>3358</v>
      </c>
      <c r="Q391" s="327" t="s">
        <v>72</v>
      </c>
      <c r="R391" s="328" t="s">
        <v>1377</v>
      </c>
      <c r="S391" s="328" t="s">
        <v>1377</v>
      </c>
      <c r="T391" s="327" t="s">
        <v>112</v>
      </c>
      <c r="U391" s="327" t="s">
        <v>82</v>
      </c>
      <c r="V391" s="327" t="s">
        <v>81</v>
      </c>
      <c r="W391" s="327" t="s">
        <v>82</v>
      </c>
      <c r="X391" s="326" t="s">
        <v>82</v>
      </c>
    </row>
    <row r="392" spans="1:24" x14ac:dyDescent="0.3">
      <c r="A392" s="327" t="s">
        <v>231</v>
      </c>
      <c r="B392" s="327" t="s">
        <v>232</v>
      </c>
      <c r="C392" s="327" t="s">
        <v>88</v>
      </c>
      <c r="D392" s="327" t="s">
        <v>79</v>
      </c>
      <c r="E392" s="327" t="s">
        <v>85</v>
      </c>
      <c r="F392" s="327" t="s">
        <v>782</v>
      </c>
      <c r="G392" s="327" t="s">
        <v>231</v>
      </c>
      <c r="H392" s="328" t="s">
        <v>1577</v>
      </c>
      <c r="I392" s="328" t="s">
        <v>3359</v>
      </c>
      <c r="J392" s="328" t="s">
        <v>1372</v>
      </c>
      <c r="K392" s="327" t="s">
        <v>72</v>
      </c>
      <c r="L392" s="293">
        <v>11.8302</v>
      </c>
      <c r="M392" s="328" t="s">
        <v>1418</v>
      </c>
      <c r="N392" s="328" t="s">
        <v>3360</v>
      </c>
      <c r="O392" s="328" t="s">
        <v>3357</v>
      </c>
      <c r="P392" s="328" t="s">
        <v>3361</v>
      </c>
      <c r="Q392" s="327" t="s">
        <v>72</v>
      </c>
      <c r="R392" s="328" t="s">
        <v>1377</v>
      </c>
      <c r="S392" s="328" t="s">
        <v>1377</v>
      </c>
      <c r="T392" s="327" t="s">
        <v>112</v>
      </c>
      <c r="U392" s="327" t="s">
        <v>81</v>
      </c>
      <c r="V392" s="327" t="s">
        <v>81</v>
      </c>
      <c r="W392" s="327" t="s">
        <v>81</v>
      </c>
      <c r="X392" s="326" t="s">
        <v>81</v>
      </c>
    </row>
    <row r="393" spans="1:24" x14ac:dyDescent="0.3">
      <c r="A393" s="327" t="s">
        <v>27</v>
      </c>
      <c r="B393" s="327" t="s">
        <v>847</v>
      </c>
      <c r="C393" s="327" t="s">
        <v>88</v>
      </c>
      <c r="D393" s="327" t="s">
        <v>79</v>
      </c>
      <c r="E393" s="327" t="s">
        <v>85</v>
      </c>
      <c r="F393" s="327" t="s">
        <v>782</v>
      </c>
      <c r="G393" s="327" t="s">
        <v>27</v>
      </c>
      <c r="H393" s="328" t="s">
        <v>1580</v>
      </c>
      <c r="I393" s="328" t="s">
        <v>3359</v>
      </c>
      <c r="J393" s="328" t="s">
        <v>1372</v>
      </c>
      <c r="K393" s="327" t="s">
        <v>72</v>
      </c>
      <c r="L393" s="293">
        <v>11.8302</v>
      </c>
      <c r="M393" s="328" t="s">
        <v>1418</v>
      </c>
      <c r="N393" s="328" t="s">
        <v>3362</v>
      </c>
      <c r="O393" s="328" t="s">
        <v>3363</v>
      </c>
      <c r="P393" s="328" t="s">
        <v>3361</v>
      </c>
      <c r="Q393" s="327" t="s">
        <v>72</v>
      </c>
      <c r="R393" s="328" t="s">
        <v>1375</v>
      </c>
      <c r="S393" s="328" t="s">
        <v>1372</v>
      </c>
      <c r="T393" s="327" t="s">
        <v>112</v>
      </c>
      <c r="U393" s="327" t="s">
        <v>82</v>
      </c>
      <c r="V393" s="327" t="s">
        <v>81</v>
      </c>
      <c r="W393" s="327" t="s">
        <v>81</v>
      </c>
      <c r="X393" s="326" t="s">
        <v>81</v>
      </c>
    </row>
    <row r="394" spans="1:24" x14ac:dyDescent="0.3">
      <c r="A394" s="327" t="s">
        <v>6</v>
      </c>
      <c r="B394" s="327" t="s">
        <v>233</v>
      </c>
      <c r="C394" s="327" t="s">
        <v>88</v>
      </c>
      <c r="D394" s="327" t="s">
        <v>79</v>
      </c>
      <c r="E394" s="327" t="s">
        <v>85</v>
      </c>
      <c r="F394" s="327" t="s">
        <v>782</v>
      </c>
      <c r="G394" s="327" t="s">
        <v>6</v>
      </c>
      <c r="H394" s="328" t="s">
        <v>1581</v>
      </c>
      <c r="I394" s="328" t="s">
        <v>3364</v>
      </c>
      <c r="J394" s="328" t="s">
        <v>1372</v>
      </c>
      <c r="K394" s="327" t="s">
        <v>72</v>
      </c>
      <c r="L394" s="293">
        <v>8.9529999999999994</v>
      </c>
      <c r="M394" s="328" t="s">
        <v>1418</v>
      </c>
      <c r="N394" s="328" t="s">
        <v>3365</v>
      </c>
      <c r="O394" s="328" t="s">
        <v>3366</v>
      </c>
      <c r="P394" s="328" t="s">
        <v>3367</v>
      </c>
      <c r="Q394" s="327" t="s">
        <v>72</v>
      </c>
      <c r="R394" s="328" t="s">
        <v>1514</v>
      </c>
      <c r="S394" s="328" t="s">
        <v>1514</v>
      </c>
      <c r="T394" s="327" t="s">
        <v>112</v>
      </c>
      <c r="U394" s="327" t="s">
        <v>82</v>
      </c>
      <c r="V394" s="327" t="s">
        <v>81</v>
      </c>
      <c r="W394" s="327" t="s">
        <v>82</v>
      </c>
      <c r="X394" s="326" t="s">
        <v>82</v>
      </c>
    </row>
    <row r="395" spans="1:24" x14ac:dyDescent="0.3">
      <c r="A395" s="327" t="s">
        <v>234</v>
      </c>
      <c r="B395" s="327" t="s">
        <v>235</v>
      </c>
      <c r="C395" s="327" t="s">
        <v>88</v>
      </c>
      <c r="D395" s="327" t="s">
        <v>79</v>
      </c>
      <c r="E395" s="327" t="s">
        <v>85</v>
      </c>
      <c r="F395" s="327" t="s">
        <v>782</v>
      </c>
      <c r="G395" s="327" t="s">
        <v>236</v>
      </c>
      <c r="H395" s="328" t="s">
        <v>1575</v>
      </c>
      <c r="I395" s="328" t="s">
        <v>3368</v>
      </c>
      <c r="J395" s="328" t="s">
        <v>1372</v>
      </c>
      <c r="K395" s="327" t="s">
        <v>72</v>
      </c>
      <c r="L395" s="293">
        <v>19.595600000000001</v>
      </c>
      <c r="M395" s="328" t="s">
        <v>1418</v>
      </c>
      <c r="N395" s="328" t="s">
        <v>3369</v>
      </c>
      <c r="O395" s="328" t="s">
        <v>3370</v>
      </c>
      <c r="P395" s="328" t="s">
        <v>3371</v>
      </c>
      <c r="Q395" s="327" t="s">
        <v>72</v>
      </c>
      <c r="R395" s="328" t="s">
        <v>1375</v>
      </c>
      <c r="S395" s="328" t="s">
        <v>1377</v>
      </c>
      <c r="T395" s="327" t="s">
        <v>112</v>
      </c>
      <c r="U395" s="327" t="s">
        <v>81</v>
      </c>
      <c r="V395" s="327" t="s">
        <v>81</v>
      </c>
      <c r="W395" s="327" t="s">
        <v>81</v>
      </c>
      <c r="X395" s="326" t="s">
        <v>81</v>
      </c>
    </row>
    <row r="396" spans="1:24" x14ac:dyDescent="0.3">
      <c r="A396" s="327" t="s">
        <v>3372</v>
      </c>
      <c r="B396" s="327" t="s">
        <v>3373</v>
      </c>
      <c r="C396" s="327" t="s">
        <v>88</v>
      </c>
      <c r="D396" s="327" t="s">
        <v>79</v>
      </c>
      <c r="E396" s="327" t="s">
        <v>85</v>
      </c>
      <c r="F396" s="327" t="s">
        <v>764</v>
      </c>
      <c r="G396" s="327" t="s">
        <v>3372</v>
      </c>
      <c r="H396" s="328" t="s">
        <v>1788</v>
      </c>
      <c r="I396" s="328" t="s">
        <v>3374</v>
      </c>
      <c r="J396" s="328" t="s">
        <v>1372</v>
      </c>
      <c r="K396" s="327" t="s">
        <v>72</v>
      </c>
      <c r="L396" s="293">
        <v>1.0791999999999999</v>
      </c>
      <c r="M396" s="328" t="s">
        <v>3307</v>
      </c>
      <c r="N396" s="328" t="s">
        <v>3375</v>
      </c>
      <c r="O396" s="328" t="s">
        <v>1434</v>
      </c>
      <c r="P396" s="328" t="s">
        <v>3376</v>
      </c>
      <c r="Q396" s="327" t="s">
        <v>72</v>
      </c>
      <c r="R396" s="328" t="s">
        <v>1375</v>
      </c>
      <c r="S396" s="328" t="s">
        <v>1372</v>
      </c>
      <c r="T396" s="327" t="s">
        <v>87</v>
      </c>
      <c r="U396" s="327" t="s">
        <v>81</v>
      </c>
      <c r="V396" s="327" t="s">
        <v>81</v>
      </c>
      <c r="W396" s="327" t="s">
        <v>81</v>
      </c>
      <c r="X396" s="326" t="s">
        <v>81</v>
      </c>
    </row>
    <row r="397" spans="1:24" x14ac:dyDescent="0.3">
      <c r="A397" s="327" t="s">
        <v>3377</v>
      </c>
      <c r="B397" s="327" t="s">
        <v>3378</v>
      </c>
      <c r="C397" s="327" t="s">
        <v>88</v>
      </c>
      <c r="D397" s="327" t="s">
        <v>79</v>
      </c>
      <c r="E397" s="327" t="s">
        <v>85</v>
      </c>
      <c r="F397" s="327" t="s">
        <v>764</v>
      </c>
      <c r="G397" s="327" t="s">
        <v>3377</v>
      </c>
      <c r="H397" s="328" t="s">
        <v>3379</v>
      </c>
      <c r="I397" s="328" t="s">
        <v>3380</v>
      </c>
      <c r="J397" s="328" t="s">
        <v>1372</v>
      </c>
      <c r="K397" s="327" t="s">
        <v>72</v>
      </c>
      <c r="L397" s="293">
        <v>19.8611</v>
      </c>
      <c r="M397" s="328" t="s">
        <v>3307</v>
      </c>
      <c r="N397" s="328" t="s">
        <v>3381</v>
      </c>
      <c r="O397" s="328" t="s">
        <v>3382</v>
      </c>
      <c r="P397" s="328" t="s">
        <v>3383</v>
      </c>
      <c r="Q397" s="327" t="s">
        <v>72</v>
      </c>
      <c r="R397" s="328" t="s">
        <v>1375</v>
      </c>
      <c r="S397" s="328" t="s">
        <v>1372</v>
      </c>
      <c r="T397" s="327" t="s">
        <v>87</v>
      </c>
      <c r="U397" s="327" t="s">
        <v>81</v>
      </c>
      <c r="V397" s="327" t="s">
        <v>81</v>
      </c>
      <c r="W397" s="327" t="s">
        <v>81</v>
      </c>
      <c r="X397" s="326" t="s">
        <v>81</v>
      </c>
    </row>
    <row r="398" spans="1:24" x14ac:dyDescent="0.3">
      <c r="A398" s="327" t="s">
        <v>238</v>
      </c>
      <c r="B398" s="327" t="s">
        <v>239</v>
      </c>
      <c r="C398" s="327" t="s">
        <v>88</v>
      </c>
      <c r="D398" s="327" t="s">
        <v>79</v>
      </c>
      <c r="E398" s="327" t="s">
        <v>85</v>
      </c>
      <c r="F398" s="327" t="s">
        <v>782</v>
      </c>
      <c r="G398" s="327" t="s">
        <v>240</v>
      </c>
      <c r="H398" s="328" t="s">
        <v>1585</v>
      </c>
      <c r="I398" s="328" t="s">
        <v>3384</v>
      </c>
      <c r="J398" s="328" t="s">
        <v>1372</v>
      </c>
      <c r="K398" s="327" t="s">
        <v>72</v>
      </c>
      <c r="L398" s="293">
        <v>3.7585999999999999</v>
      </c>
      <c r="M398" s="328" t="s">
        <v>1418</v>
      </c>
      <c r="N398" s="328" t="s">
        <v>3385</v>
      </c>
      <c r="O398" s="328" t="s">
        <v>2162</v>
      </c>
      <c r="P398" s="328" t="s">
        <v>3386</v>
      </c>
      <c r="Q398" s="327" t="s">
        <v>72</v>
      </c>
      <c r="R398" s="328" t="s">
        <v>1375</v>
      </c>
      <c r="S398" s="328" t="s">
        <v>1506</v>
      </c>
      <c r="T398" s="327" t="s">
        <v>112</v>
      </c>
      <c r="U398" s="327" t="s">
        <v>81</v>
      </c>
      <c r="V398" s="327" t="s">
        <v>81</v>
      </c>
      <c r="W398" s="327" t="s">
        <v>81</v>
      </c>
      <c r="X398" s="326" t="s">
        <v>81</v>
      </c>
    </row>
    <row r="399" spans="1:24" x14ac:dyDescent="0.3">
      <c r="A399" s="327" t="s">
        <v>241</v>
      </c>
      <c r="B399" s="327" t="s">
        <v>242</v>
      </c>
      <c r="C399" s="327" t="s">
        <v>88</v>
      </c>
      <c r="D399" s="327" t="s">
        <v>79</v>
      </c>
      <c r="E399" s="327" t="s">
        <v>85</v>
      </c>
      <c r="F399" s="327" t="s">
        <v>782</v>
      </c>
      <c r="G399" s="327" t="s">
        <v>241</v>
      </c>
      <c r="H399" s="328" t="s">
        <v>1656</v>
      </c>
      <c r="I399" s="328" t="s">
        <v>3387</v>
      </c>
      <c r="J399" s="328" t="s">
        <v>1372</v>
      </c>
      <c r="K399" s="327" t="s">
        <v>72</v>
      </c>
      <c r="L399" s="293">
        <v>3.8849</v>
      </c>
      <c r="M399" s="328" t="s">
        <v>1418</v>
      </c>
      <c r="N399" s="328" t="s">
        <v>3388</v>
      </c>
      <c r="O399" s="328" t="s">
        <v>3389</v>
      </c>
      <c r="P399" s="328" t="s">
        <v>3390</v>
      </c>
      <c r="Q399" s="327" t="s">
        <v>72</v>
      </c>
      <c r="R399" s="328" t="s">
        <v>1387</v>
      </c>
      <c r="S399" s="328" t="s">
        <v>1387</v>
      </c>
      <c r="T399" s="327" t="s">
        <v>112</v>
      </c>
      <c r="U399" s="327" t="s">
        <v>81</v>
      </c>
      <c r="V399" s="327" t="s">
        <v>81</v>
      </c>
      <c r="W399" s="327" t="s">
        <v>81</v>
      </c>
      <c r="X399" s="326" t="s">
        <v>81</v>
      </c>
    </row>
    <row r="400" spans="1:24" x14ac:dyDescent="0.3">
      <c r="A400" s="219">
        <v>246979</v>
      </c>
      <c r="B400" s="327" t="s">
        <v>3391</v>
      </c>
      <c r="C400" s="327" t="s">
        <v>88</v>
      </c>
      <c r="D400" s="327" t="s">
        <v>79</v>
      </c>
      <c r="E400" s="327" t="s">
        <v>85</v>
      </c>
      <c r="F400" s="327" t="s">
        <v>782</v>
      </c>
      <c r="G400" s="327" t="s">
        <v>850</v>
      </c>
      <c r="H400" s="328" t="s">
        <v>1589</v>
      </c>
      <c r="I400" s="328" t="s">
        <v>3392</v>
      </c>
      <c r="J400" s="328" t="s">
        <v>1372</v>
      </c>
      <c r="K400" s="327" t="s">
        <v>72</v>
      </c>
      <c r="L400" s="293">
        <v>5.0242000000000004</v>
      </c>
      <c r="M400" s="328" t="s">
        <v>1418</v>
      </c>
      <c r="N400" s="328" t="s">
        <v>3393</v>
      </c>
      <c r="O400" s="328" t="s">
        <v>3394</v>
      </c>
      <c r="P400" s="328" t="s">
        <v>3395</v>
      </c>
      <c r="Q400" s="327" t="s">
        <v>72</v>
      </c>
      <c r="R400" s="328" t="s">
        <v>1590</v>
      </c>
      <c r="S400" s="328" t="s">
        <v>1387</v>
      </c>
      <c r="T400" s="327" t="s">
        <v>112</v>
      </c>
      <c r="U400" s="327" t="s">
        <v>82</v>
      </c>
      <c r="V400" s="327" t="s">
        <v>81</v>
      </c>
      <c r="W400" s="327" t="s">
        <v>82</v>
      </c>
      <c r="X400" s="326" t="s">
        <v>81</v>
      </c>
    </row>
    <row r="401" spans="1:24" x14ac:dyDescent="0.3">
      <c r="A401" s="219">
        <v>317556</v>
      </c>
      <c r="B401" s="327" t="s">
        <v>244</v>
      </c>
      <c r="C401" s="327" t="s">
        <v>88</v>
      </c>
      <c r="D401" s="327" t="s">
        <v>79</v>
      </c>
      <c r="E401" s="327" t="s">
        <v>85</v>
      </c>
      <c r="F401" s="327" t="s">
        <v>782</v>
      </c>
      <c r="G401" s="327" t="s">
        <v>851</v>
      </c>
      <c r="H401" s="328" t="s">
        <v>1591</v>
      </c>
      <c r="I401" s="328" t="s">
        <v>3396</v>
      </c>
      <c r="J401" s="328" t="s">
        <v>1372</v>
      </c>
      <c r="K401" s="327" t="s">
        <v>72</v>
      </c>
      <c r="L401" s="293">
        <v>1.8095000000000001</v>
      </c>
      <c r="M401" s="328" t="s">
        <v>1418</v>
      </c>
      <c r="N401" s="328" t="s">
        <v>3397</v>
      </c>
      <c r="O401" s="328" t="s">
        <v>3398</v>
      </c>
      <c r="P401" s="328" t="s">
        <v>3399</v>
      </c>
      <c r="Q401" s="327" t="s">
        <v>72</v>
      </c>
      <c r="R401" s="328" t="s">
        <v>1416</v>
      </c>
      <c r="S401" s="328" t="s">
        <v>1416</v>
      </c>
      <c r="T401" s="327" t="s">
        <v>112</v>
      </c>
      <c r="U401" s="327" t="s">
        <v>82</v>
      </c>
      <c r="V401" s="327" t="s">
        <v>81</v>
      </c>
      <c r="W401" s="327" t="s">
        <v>81</v>
      </c>
      <c r="X401" s="326" t="s">
        <v>81</v>
      </c>
    </row>
    <row r="402" spans="1:24" x14ac:dyDescent="0.3">
      <c r="A402" s="219">
        <v>5700325</v>
      </c>
      <c r="B402" s="327" t="s">
        <v>3400</v>
      </c>
      <c r="C402" s="327" t="s">
        <v>88</v>
      </c>
      <c r="D402" s="327" t="s">
        <v>79</v>
      </c>
      <c r="E402" s="327" t="s">
        <v>85</v>
      </c>
      <c r="F402" s="327" t="s">
        <v>854</v>
      </c>
      <c r="G402" s="327" t="s">
        <v>1598</v>
      </c>
      <c r="H402" s="328" t="s">
        <v>2227</v>
      </c>
      <c r="I402" s="328" t="s">
        <v>3401</v>
      </c>
      <c r="J402" s="328" t="s">
        <v>1372</v>
      </c>
      <c r="K402" s="327" t="s">
        <v>72</v>
      </c>
      <c r="L402" s="293">
        <v>56.811399999999999</v>
      </c>
      <c r="M402" s="328" t="s">
        <v>1423</v>
      </c>
      <c r="N402" s="328" t="s">
        <v>3402</v>
      </c>
      <c r="O402" s="328" t="s">
        <v>3403</v>
      </c>
      <c r="P402" s="328" t="s">
        <v>3404</v>
      </c>
      <c r="Q402" s="327" t="s">
        <v>72</v>
      </c>
      <c r="R402" s="328" t="s">
        <v>1514</v>
      </c>
      <c r="S402" s="328" t="s">
        <v>1514</v>
      </c>
      <c r="T402" s="327" t="s">
        <v>1146</v>
      </c>
      <c r="U402" s="327" t="s">
        <v>81</v>
      </c>
      <c r="V402" s="327" t="s">
        <v>81</v>
      </c>
      <c r="W402" s="327" t="s">
        <v>81</v>
      </c>
      <c r="X402" s="326" t="s">
        <v>81</v>
      </c>
    </row>
    <row r="403" spans="1:24" x14ac:dyDescent="0.3">
      <c r="A403" s="219">
        <v>3489119</v>
      </c>
      <c r="B403" s="327" t="s">
        <v>3406</v>
      </c>
      <c r="C403" s="327" t="s">
        <v>88</v>
      </c>
      <c r="D403" s="327" t="s">
        <v>79</v>
      </c>
      <c r="E403" s="327" t="s">
        <v>85</v>
      </c>
      <c r="F403" s="327" t="s">
        <v>854</v>
      </c>
      <c r="G403" s="327" t="s">
        <v>3405</v>
      </c>
      <c r="H403" s="328" t="s">
        <v>3407</v>
      </c>
      <c r="I403" s="328" t="s">
        <v>3408</v>
      </c>
      <c r="J403" s="328" t="s">
        <v>1372</v>
      </c>
      <c r="K403" s="327" t="s">
        <v>72</v>
      </c>
      <c r="L403" s="293">
        <v>94.418700000000001</v>
      </c>
      <c r="M403" s="328" t="s">
        <v>1423</v>
      </c>
      <c r="N403" s="328" t="s">
        <v>3409</v>
      </c>
      <c r="O403" s="328" t="s">
        <v>3410</v>
      </c>
      <c r="P403" s="328" t="s">
        <v>3411</v>
      </c>
      <c r="Q403" s="327" t="s">
        <v>72</v>
      </c>
      <c r="R403" s="328" t="s">
        <v>1375</v>
      </c>
      <c r="S403" s="328" t="s">
        <v>1372</v>
      </c>
      <c r="T403" s="327" t="s">
        <v>1146</v>
      </c>
      <c r="U403" s="327" t="s">
        <v>81</v>
      </c>
      <c r="V403" s="327" t="s">
        <v>81</v>
      </c>
      <c r="W403" s="327" t="s">
        <v>81</v>
      </c>
      <c r="X403" s="326" t="s">
        <v>81</v>
      </c>
    </row>
    <row r="404" spans="1:24" x14ac:dyDescent="0.3">
      <c r="A404" s="219">
        <v>3492892</v>
      </c>
      <c r="B404" s="327" t="s">
        <v>3413</v>
      </c>
      <c r="C404" s="327" t="s">
        <v>88</v>
      </c>
      <c r="D404" s="327" t="s">
        <v>79</v>
      </c>
      <c r="E404" s="327" t="s">
        <v>85</v>
      </c>
      <c r="F404" s="327" t="s">
        <v>854</v>
      </c>
      <c r="G404" s="327" t="s">
        <v>3412</v>
      </c>
      <c r="H404" s="328" t="s">
        <v>2247</v>
      </c>
      <c r="I404" s="328" t="s">
        <v>3414</v>
      </c>
      <c r="J404" s="328" t="s">
        <v>1372</v>
      </c>
      <c r="K404" s="327" t="s">
        <v>72</v>
      </c>
      <c r="L404" s="293">
        <v>88.771900000000002</v>
      </c>
      <c r="M404" s="328" t="s">
        <v>1423</v>
      </c>
      <c r="N404" s="328" t="s">
        <v>3415</v>
      </c>
      <c r="O404" s="328" t="s">
        <v>3416</v>
      </c>
      <c r="P404" s="328" t="s">
        <v>3417</v>
      </c>
      <c r="Q404" s="327" t="s">
        <v>72</v>
      </c>
      <c r="R404" s="328" t="s">
        <v>1514</v>
      </c>
      <c r="S404" s="328" t="s">
        <v>1372</v>
      </c>
      <c r="T404" s="327" t="s">
        <v>1146</v>
      </c>
      <c r="U404" s="327" t="s">
        <v>81</v>
      </c>
      <c r="V404" s="327" t="s">
        <v>81</v>
      </c>
      <c r="W404" s="327" t="s">
        <v>81</v>
      </c>
      <c r="X404" s="326" t="s">
        <v>81</v>
      </c>
    </row>
    <row r="405" spans="1:24" x14ac:dyDescent="0.3">
      <c r="A405" s="219">
        <v>3498634</v>
      </c>
      <c r="B405" s="327" t="s">
        <v>2228</v>
      </c>
      <c r="C405" s="327" t="s">
        <v>88</v>
      </c>
      <c r="D405" s="327" t="s">
        <v>79</v>
      </c>
      <c r="E405" s="327" t="s">
        <v>85</v>
      </c>
      <c r="F405" s="327" t="s">
        <v>854</v>
      </c>
      <c r="G405" s="327" t="s">
        <v>2229</v>
      </c>
      <c r="H405" s="328" t="s">
        <v>2230</v>
      </c>
      <c r="I405" s="328" t="s">
        <v>3408</v>
      </c>
      <c r="J405" s="328" t="s">
        <v>1372</v>
      </c>
      <c r="K405" s="327" t="s">
        <v>72</v>
      </c>
      <c r="L405" s="293">
        <v>94.418700000000001</v>
      </c>
      <c r="M405" s="328" t="s">
        <v>1423</v>
      </c>
      <c r="N405" s="328" t="s">
        <v>3418</v>
      </c>
      <c r="O405" s="328" t="s">
        <v>3419</v>
      </c>
      <c r="P405" s="328" t="s">
        <v>3411</v>
      </c>
      <c r="Q405" s="327" t="s">
        <v>72</v>
      </c>
      <c r="R405" s="328" t="s">
        <v>1375</v>
      </c>
      <c r="S405" s="328" t="s">
        <v>1372</v>
      </c>
      <c r="T405" s="327" t="s">
        <v>1146</v>
      </c>
      <c r="U405" s="327" t="s">
        <v>81</v>
      </c>
      <c r="V405" s="327" t="s">
        <v>81</v>
      </c>
      <c r="W405" s="327" t="s">
        <v>81</v>
      </c>
      <c r="X405" s="326" t="s">
        <v>81</v>
      </c>
    </row>
    <row r="406" spans="1:24" x14ac:dyDescent="0.3">
      <c r="A406" s="219">
        <v>3487079</v>
      </c>
      <c r="B406" s="327" t="s">
        <v>3421</v>
      </c>
      <c r="C406" s="327" t="s">
        <v>88</v>
      </c>
      <c r="D406" s="327" t="s">
        <v>79</v>
      </c>
      <c r="E406" s="327" t="s">
        <v>85</v>
      </c>
      <c r="F406" s="327" t="s">
        <v>854</v>
      </c>
      <c r="G406" s="327" t="s">
        <v>3420</v>
      </c>
      <c r="H406" s="328" t="s">
        <v>3262</v>
      </c>
      <c r="I406" s="328" t="s">
        <v>3262</v>
      </c>
      <c r="J406" s="328" t="s">
        <v>1372</v>
      </c>
      <c r="K406" s="327" t="s">
        <v>72</v>
      </c>
      <c r="L406" s="293">
        <v>0</v>
      </c>
      <c r="M406" s="328" t="s">
        <v>1423</v>
      </c>
      <c r="N406" s="325"/>
      <c r="O406" s="328" t="s">
        <v>1371</v>
      </c>
      <c r="P406" s="328" t="s">
        <v>3262</v>
      </c>
      <c r="Q406" s="325"/>
      <c r="R406" s="328" t="s">
        <v>1375</v>
      </c>
      <c r="S406" s="328" t="s">
        <v>1372</v>
      </c>
      <c r="T406" s="327" t="s">
        <v>1146</v>
      </c>
      <c r="U406" s="327" t="s">
        <v>81</v>
      </c>
      <c r="V406" s="327" t="s">
        <v>81</v>
      </c>
      <c r="W406" s="327" t="s">
        <v>81</v>
      </c>
      <c r="X406" s="326" t="s">
        <v>81</v>
      </c>
    </row>
    <row r="407" spans="1:24" x14ac:dyDescent="0.3">
      <c r="A407" s="219">
        <v>3516129</v>
      </c>
      <c r="B407" s="327" t="s">
        <v>2231</v>
      </c>
      <c r="C407" s="327" t="s">
        <v>88</v>
      </c>
      <c r="D407" s="327" t="s">
        <v>79</v>
      </c>
      <c r="E407" s="327" t="s">
        <v>85</v>
      </c>
      <c r="F407" s="327" t="s">
        <v>854</v>
      </c>
      <c r="G407" s="327" t="s">
        <v>2232</v>
      </c>
      <c r="H407" s="328" t="s">
        <v>2233</v>
      </c>
      <c r="I407" s="328" t="s">
        <v>3422</v>
      </c>
      <c r="J407" s="328" t="s">
        <v>1372</v>
      </c>
      <c r="K407" s="327" t="s">
        <v>72</v>
      </c>
      <c r="L407" s="293">
        <v>120.02370000000001</v>
      </c>
      <c r="M407" s="328" t="s">
        <v>1423</v>
      </c>
      <c r="N407" s="328" t="s">
        <v>3423</v>
      </c>
      <c r="O407" s="328" t="s">
        <v>3424</v>
      </c>
      <c r="P407" s="328" t="s">
        <v>3425</v>
      </c>
      <c r="Q407" s="327" t="s">
        <v>72</v>
      </c>
      <c r="R407" s="328" t="s">
        <v>1375</v>
      </c>
      <c r="S407" s="328" t="s">
        <v>1372</v>
      </c>
      <c r="T407" s="327" t="s">
        <v>1146</v>
      </c>
      <c r="U407" s="327" t="s">
        <v>81</v>
      </c>
      <c r="V407" s="327" t="s">
        <v>81</v>
      </c>
      <c r="W407" s="327" t="s">
        <v>81</v>
      </c>
      <c r="X407" s="326" t="s">
        <v>81</v>
      </c>
    </row>
    <row r="408" spans="1:24" x14ac:dyDescent="0.3">
      <c r="A408" s="219">
        <v>3471332</v>
      </c>
      <c r="B408" s="327" t="s">
        <v>3427</v>
      </c>
      <c r="C408" s="327" t="s">
        <v>88</v>
      </c>
      <c r="D408" s="327" t="s">
        <v>79</v>
      </c>
      <c r="E408" s="327" t="s">
        <v>85</v>
      </c>
      <c r="F408" s="327" t="s">
        <v>854</v>
      </c>
      <c r="G408" s="327" t="s">
        <v>3426</v>
      </c>
      <c r="H408" s="328" t="s">
        <v>3428</v>
      </c>
      <c r="I408" s="328" t="s">
        <v>3429</v>
      </c>
      <c r="J408" s="328" t="s">
        <v>1372</v>
      </c>
      <c r="K408" s="327" t="s">
        <v>72</v>
      </c>
      <c r="L408" s="293">
        <v>86.417100000000005</v>
      </c>
      <c r="M408" s="328" t="s">
        <v>1423</v>
      </c>
      <c r="N408" s="328" t="s">
        <v>3430</v>
      </c>
      <c r="O408" s="328" t="s">
        <v>3431</v>
      </c>
      <c r="P408" s="328" t="s">
        <v>3432</v>
      </c>
      <c r="Q408" s="327" t="s">
        <v>72</v>
      </c>
      <c r="R408" s="328" t="s">
        <v>1375</v>
      </c>
      <c r="S408" s="328" t="s">
        <v>1372</v>
      </c>
      <c r="T408" s="327" t="s">
        <v>1146</v>
      </c>
      <c r="U408" s="327" t="s">
        <v>81</v>
      </c>
      <c r="V408" s="327" t="s">
        <v>81</v>
      </c>
      <c r="W408" s="327" t="s">
        <v>81</v>
      </c>
      <c r="X408" s="326" t="s">
        <v>81</v>
      </c>
    </row>
    <row r="409" spans="1:24" x14ac:dyDescent="0.3">
      <c r="A409" s="219">
        <v>3455116</v>
      </c>
      <c r="B409" s="327" t="s">
        <v>2234</v>
      </c>
      <c r="C409" s="327" t="s">
        <v>88</v>
      </c>
      <c r="D409" s="327" t="s">
        <v>79</v>
      </c>
      <c r="E409" s="327" t="s">
        <v>85</v>
      </c>
      <c r="F409" s="327" t="s">
        <v>854</v>
      </c>
      <c r="G409" s="327" t="s">
        <v>2235</v>
      </c>
      <c r="H409" s="328" t="s">
        <v>2236</v>
      </c>
      <c r="I409" s="328" t="s">
        <v>3433</v>
      </c>
      <c r="J409" s="328" t="s">
        <v>1372</v>
      </c>
      <c r="K409" s="327" t="s">
        <v>72</v>
      </c>
      <c r="L409" s="293">
        <v>63.670400000000001</v>
      </c>
      <c r="M409" s="328" t="s">
        <v>1423</v>
      </c>
      <c r="N409" s="328" t="s">
        <v>3434</v>
      </c>
      <c r="O409" s="328" t="s">
        <v>3435</v>
      </c>
      <c r="P409" s="328" t="s">
        <v>3436</v>
      </c>
      <c r="Q409" s="327" t="s">
        <v>72</v>
      </c>
      <c r="R409" s="328" t="s">
        <v>1375</v>
      </c>
      <c r="S409" s="328" t="s">
        <v>1372</v>
      </c>
      <c r="T409" s="327" t="s">
        <v>1146</v>
      </c>
      <c r="U409" s="327" t="s">
        <v>81</v>
      </c>
      <c r="V409" s="327" t="s">
        <v>81</v>
      </c>
      <c r="W409" s="327" t="s">
        <v>81</v>
      </c>
      <c r="X409" s="326" t="s">
        <v>81</v>
      </c>
    </row>
    <row r="410" spans="1:24" x14ac:dyDescent="0.3">
      <c r="A410" s="219">
        <v>5700016</v>
      </c>
      <c r="B410" s="327" t="s">
        <v>2237</v>
      </c>
      <c r="C410" s="327" t="s">
        <v>88</v>
      </c>
      <c r="D410" s="327" t="s">
        <v>79</v>
      </c>
      <c r="E410" s="327" t="s">
        <v>85</v>
      </c>
      <c r="F410" s="327" t="s">
        <v>854</v>
      </c>
      <c r="G410" s="327" t="s">
        <v>2238</v>
      </c>
      <c r="H410" s="328" t="s">
        <v>2239</v>
      </c>
      <c r="I410" s="328" t="s">
        <v>3437</v>
      </c>
      <c r="J410" s="328" t="s">
        <v>1372</v>
      </c>
      <c r="K410" s="327" t="s">
        <v>72</v>
      </c>
      <c r="L410" s="293">
        <v>56.9681</v>
      </c>
      <c r="M410" s="328" t="s">
        <v>1423</v>
      </c>
      <c r="N410" s="328" t="s">
        <v>3438</v>
      </c>
      <c r="O410" s="328" t="s">
        <v>3439</v>
      </c>
      <c r="P410" s="328" t="s">
        <v>3440</v>
      </c>
      <c r="Q410" s="327" t="s">
        <v>72</v>
      </c>
      <c r="R410" s="328" t="s">
        <v>1375</v>
      </c>
      <c r="S410" s="328" t="s">
        <v>1372</v>
      </c>
      <c r="T410" s="327" t="s">
        <v>1146</v>
      </c>
      <c r="U410" s="327" t="s">
        <v>81</v>
      </c>
      <c r="V410" s="327" t="s">
        <v>81</v>
      </c>
      <c r="W410" s="327" t="s">
        <v>81</v>
      </c>
      <c r="X410" s="326" t="s">
        <v>81</v>
      </c>
    </row>
    <row r="411" spans="1:24" x14ac:dyDescent="0.3">
      <c r="A411" s="219">
        <v>5507258</v>
      </c>
      <c r="B411" s="327" t="s">
        <v>2240</v>
      </c>
      <c r="C411" s="327" t="s">
        <v>88</v>
      </c>
      <c r="D411" s="327" t="s">
        <v>79</v>
      </c>
      <c r="E411" s="327" t="s">
        <v>85</v>
      </c>
      <c r="F411" s="327" t="s">
        <v>854</v>
      </c>
      <c r="G411" s="327" t="s">
        <v>2241</v>
      </c>
      <c r="H411" s="328" t="s">
        <v>2242</v>
      </c>
      <c r="I411" s="328" t="s">
        <v>3441</v>
      </c>
      <c r="J411" s="328" t="s">
        <v>1372</v>
      </c>
      <c r="K411" s="327" t="s">
        <v>72</v>
      </c>
      <c r="L411" s="293">
        <v>78.415499999999994</v>
      </c>
      <c r="M411" s="328" t="s">
        <v>1423</v>
      </c>
      <c r="N411" s="328" t="s">
        <v>3442</v>
      </c>
      <c r="O411" s="328" t="s">
        <v>3443</v>
      </c>
      <c r="P411" s="328" t="s">
        <v>3444</v>
      </c>
      <c r="Q411" s="327" t="s">
        <v>72</v>
      </c>
      <c r="R411" s="328" t="s">
        <v>1375</v>
      </c>
      <c r="S411" s="328" t="s">
        <v>1372</v>
      </c>
      <c r="T411" s="327" t="s">
        <v>1146</v>
      </c>
      <c r="U411" s="327" t="s">
        <v>81</v>
      </c>
      <c r="V411" s="327" t="s">
        <v>81</v>
      </c>
      <c r="W411" s="327" t="s">
        <v>81</v>
      </c>
      <c r="X411" s="326" t="s">
        <v>81</v>
      </c>
    </row>
    <row r="412" spans="1:24" x14ac:dyDescent="0.3">
      <c r="A412" s="219">
        <v>5488106</v>
      </c>
      <c r="B412" s="327" t="s">
        <v>2243</v>
      </c>
      <c r="C412" s="327" t="s">
        <v>88</v>
      </c>
      <c r="D412" s="327" t="s">
        <v>79</v>
      </c>
      <c r="E412" s="327" t="s">
        <v>85</v>
      </c>
      <c r="F412" s="327" t="s">
        <v>854</v>
      </c>
      <c r="G412" s="327" t="s">
        <v>2244</v>
      </c>
      <c r="H412" s="328" t="s">
        <v>2242</v>
      </c>
      <c r="I412" s="328" t="s">
        <v>3441</v>
      </c>
      <c r="J412" s="328" t="s">
        <v>1372</v>
      </c>
      <c r="K412" s="327" t="s">
        <v>72</v>
      </c>
      <c r="L412" s="293">
        <v>78.415499999999994</v>
      </c>
      <c r="M412" s="328" t="s">
        <v>1423</v>
      </c>
      <c r="N412" s="328" t="s">
        <v>3442</v>
      </c>
      <c r="O412" s="328" t="s">
        <v>3443</v>
      </c>
      <c r="P412" s="328" t="s">
        <v>3444</v>
      </c>
      <c r="Q412" s="327" t="s">
        <v>72</v>
      </c>
      <c r="R412" s="328" t="s">
        <v>1375</v>
      </c>
      <c r="S412" s="328" t="s">
        <v>1372</v>
      </c>
      <c r="T412" s="327" t="s">
        <v>1146</v>
      </c>
      <c r="U412" s="327" t="s">
        <v>81</v>
      </c>
      <c r="V412" s="327" t="s">
        <v>81</v>
      </c>
      <c r="W412" s="327" t="s">
        <v>81</v>
      </c>
      <c r="X412" s="326" t="s">
        <v>81</v>
      </c>
    </row>
    <row r="413" spans="1:24" x14ac:dyDescent="0.3">
      <c r="A413" s="219">
        <v>5497733</v>
      </c>
      <c r="B413" s="327" t="s">
        <v>2245</v>
      </c>
      <c r="C413" s="327" t="s">
        <v>88</v>
      </c>
      <c r="D413" s="327" t="s">
        <v>79</v>
      </c>
      <c r="E413" s="327" t="s">
        <v>85</v>
      </c>
      <c r="F413" s="327" t="s">
        <v>854</v>
      </c>
      <c r="G413" s="327" t="s">
        <v>2246</v>
      </c>
      <c r="H413" s="328" t="s">
        <v>2247</v>
      </c>
      <c r="I413" s="328" t="s">
        <v>3445</v>
      </c>
      <c r="J413" s="328" t="s">
        <v>1372</v>
      </c>
      <c r="K413" s="327" t="s">
        <v>72</v>
      </c>
      <c r="L413" s="293">
        <v>88.017399999999995</v>
      </c>
      <c r="M413" s="328" t="s">
        <v>1423</v>
      </c>
      <c r="N413" s="328" t="s">
        <v>3446</v>
      </c>
      <c r="O413" s="328" t="s">
        <v>3447</v>
      </c>
      <c r="P413" s="328" t="s">
        <v>3448</v>
      </c>
      <c r="Q413" s="327" t="s">
        <v>72</v>
      </c>
      <c r="R413" s="328" t="s">
        <v>1514</v>
      </c>
      <c r="S413" s="328" t="s">
        <v>1514</v>
      </c>
      <c r="T413" s="327" t="s">
        <v>1146</v>
      </c>
      <c r="U413" s="327" t="s">
        <v>82</v>
      </c>
      <c r="V413" s="327" t="s">
        <v>81</v>
      </c>
      <c r="W413" s="327" t="s">
        <v>81</v>
      </c>
      <c r="X413" s="326" t="s">
        <v>81</v>
      </c>
    </row>
    <row r="414" spans="1:24" x14ac:dyDescent="0.3">
      <c r="A414" s="219">
        <v>5700959</v>
      </c>
      <c r="B414" s="327" t="s">
        <v>2257</v>
      </c>
      <c r="C414" s="327" t="s">
        <v>88</v>
      </c>
      <c r="D414" s="327" t="s">
        <v>79</v>
      </c>
      <c r="E414" s="327" t="s">
        <v>85</v>
      </c>
      <c r="F414" s="327" t="s">
        <v>854</v>
      </c>
      <c r="G414" s="327" t="s">
        <v>2258</v>
      </c>
      <c r="H414" s="328" t="s">
        <v>2259</v>
      </c>
      <c r="I414" s="328" t="s">
        <v>3449</v>
      </c>
      <c r="J414" s="328" t="s">
        <v>1372</v>
      </c>
      <c r="K414" s="327" t="s">
        <v>72</v>
      </c>
      <c r="L414" s="293">
        <v>30.405999999999999</v>
      </c>
      <c r="M414" s="328" t="s">
        <v>1423</v>
      </c>
      <c r="N414" s="328" t="s">
        <v>3450</v>
      </c>
      <c r="O414" s="328" t="s">
        <v>3451</v>
      </c>
      <c r="P414" s="328" t="s">
        <v>3452</v>
      </c>
      <c r="Q414" s="327" t="s">
        <v>72</v>
      </c>
      <c r="R414" s="328" t="s">
        <v>1514</v>
      </c>
      <c r="S414" s="328" t="s">
        <v>1514</v>
      </c>
      <c r="T414" s="327" t="s">
        <v>1146</v>
      </c>
      <c r="U414" s="327" t="s">
        <v>82</v>
      </c>
      <c r="V414" s="327" t="s">
        <v>81</v>
      </c>
      <c r="W414" s="327" t="s">
        <v>81</v>
      </c>
      <c r="X414" s="326" t="s">
        <v>81</v>
      </c>
    </row>
    <row r="415" spans="1:24" x14ac:dyDescent="0.3">
      <c r="A415" s="219">
        <v>3492893</v>
      </c>
      <c r="B415" s="327" t="s">
        <v>2260</v>
      </c>
      <c r="C415" s="327" t="s">
        <v>88</v>
      </c>
      <c r="D415" s="327" t="s">
        <v>79</v>
      </c>
      <c r="E415" s="327" t="s">
        <v>85</v>
      </c>
      <c r="F415" s="327" t="s">
        <v>854</v>
      </c>
      <c r="G415" s="327" t="s">
        <v>2261</v>
      </c>
      <c r="H415" s="328" t="s">
        <v>2247</v>
      </c>
      <c r="I415" s="328" t="s">
        <v>3445</v>
      </c>
      <c r="J415" s="328" t="s">
        <v>1372</v>
      </c>
      <c r="K415" s="327" t="s">
        <v>72</v>
      </c>
      <c r="L415" s="293">
        <v>88.017399999999995</v>
      </c>
      <c r="M415" s="328" t="s">
        <v>1423</v>
      </c>
      <c r="N415" s="328" t="s">
        <v>3453</v>
      </c>
      <c r="O415" s="328" t="s">
        <v>3454</v>
      </c>
      <c r="P415" s="328" t="s">
        <v>3448</v>
      </c>
      <c r="Q415" s="327" t="s">
        <v>72</v>
      </c>
      <c r="R415" s="328" t="s">
        <v>1375</v>
      </c>
      <c r="S415" s="328" t="s">
        <v>1372</v>
      </c>
      <c r="T415" s="327" t="s">
        <v>1146</v>
      </c>
      <c r="U415" s="327" t="s">
        <v>81</v>
      </c>
      <c r="V415" s="327" t="s">
        <v>81</v>
      </c>
      <c r="W415" s="327" t="s">
        <v>81</v>
      </c>
      <c r="X415" s="326" t="s">
        <v>81</v>
      </c>
    </row>
    <row r="416" spans="1:24" x14ac:dyDescent="0.3">
      <c r="A416" s="327" t="s">
        <v>249</v>
      </c>
      <c r="B416" s="327" t="s">
        <v>250</v>
      </c>
      <c r="C416" s="327" t="s">
        <v>88</v>
      </c>
      <c r="D416" s="327" t="s">
        <v>79</v>
      </c>
      <c r="E416" s="327" t="s">
        <v>85</v>
      </c>
      <c r="F416" s="327" t="s">
        <v>782</v>
      </c>
      <c r="G416" s="327" t="s">
        <v>249</v>
      </c>
      <c r="H416" s="328" t="s">
        <v>1600</v>
      </c>
      <c r="I416" s="328" t="s">
        <v>3455</v>
      </c>
      <c r="J416" s="328" t="s">
        <v>1372</v>
      </c>
      <c r="K416" s="327" t="s">
        <v>72</v>
      </c>
      <c r="L416" s="293">
        <v>18.160799999999998</v>
      </c>
      <c r="M416" s="328" t="s">
        <v>1418</v>
      </c>
      <c r="N416" s="328" t="s">
        <v>3456</v>
      </c>
      <c r="O416" s="328" t="s">
        <v>3457</v>
      </c>
      <c r="P416" s="328" t="s">
        <v>3458</v>
      </c>
      <c r="Q416" s="327" t="s">
        <v>72</v>
      </c>
      <c r="R416" s="328" t="s">
        <v>1377</v>
      </c>
      <c r="S416" s="328" t="s">
        <v>1377</v>
      </c>
      <c r="T416" s="327" t="s">
        <v>112</v>
      </c>
      <c r="U416" s="327" t="s">
        <v>81</v>
      </c>
      <c r="V416" s="327" t="s">
        <v>81</v>
      </c>
      <c r="W416" s="327" t="s">
        <v>81</v>
      </c>
      <c r="X416" s="326" t="s">
        <v>81</v>
      </c>
    </row>
    <row r="417" spans="1:24" x14ac:dyDescent="0.3">
      <c r="A417" s="327" t="s">
        <v>251</v>
      </c>
      <c r="B417" s="327" t="s">
        <v>252</v>
      </c>
      <c r="C417" s="327" t="s">
        <v>88</v>
      </c>
      <c r="D417" s="327" t="s">
        <v>79</v>
      </c>
      <c r="E417" s="327" t="s">
        <v>85</v>
      </c>
      <c r="F417" s="327" t="s">
        <v>782</v>
      </c>
      <c r="G417" s="327" t="s">
        <v>631</v>
      </c>
      <c r="H417" s="328" t="s">
        <v>1512</v>
      </c>
      <c r="I417" s="328" t="s">
        <v>3459</v>
      </c>
      <c r="J417" s="328" t="s">
        <v>1372</v>
      </c>
      <c r="K417" s="327" t="s">
        <v>72</v>
      </c>
      <c r="L417" s="293">
        <v>16.960799999999999</v>
      </c>
      <c r="M417" s="328" t="s">
        <v>1418</v>
      </c>
      <c r="N417" s="328" t="s">
        <v>3460</v>
      </c>
      <c r="O417" s="328" t="s">
        <v>2891</v>
      </c>
      <c r="P417" s="328" t="s">
        <v>3461</v>
      </c>
      <c r="Q417" s="327" t="s">
        <v>72</v>
      </c>
      <c r="R417" s="328" t="s">
        <v>1416</v>
      </c>
      <c r="S417" s="328" t="s">
        <v>1416</v>
      </c>
      <c r="T417" s="327" t="s">
        <v>112</v>
      </c>
      <c r="U417" s="327" t="s">
        <v>81</v>
      </c>
      <c r="V417" s="327" t="s">
        <v>81</v>
      </c>
      <c r="W417" s="327" t="s">
        <v>81</v>
      </c>
      <c r="X417" s="326" t="s">
        <v>81</v>
      </c>
    </row>
    <row r="418" spans="1:24" x14ac:dyDescent="0.3">
      <c r="A418" s="327" t="s">
        <v>253</v>
      </c>
      <c r="B418" s="327" t="s">
        <v>254</v>
      </c>
      <c r="C418" s="327" t="s">
        <v>88</v>
      </c>
      <c r="D418" s="327" t="s">
        <v>79</v>
      </c>
      <c r="E418" s="327" t="s">
        <v>85</v>
      </c>
      <c r="F418" s="327" t="s">
        <v>782</v>
      </c>
      <c r="G418" s="327" t="s">
        <v>255</v>
      </c>
      <c r="H418" s="328" t="s">
        <v>1601</v>
      </c>
      <c r="I418" s="328" t="s">
        <v>3462</v>
      </c>
      <c r="J418" s="328" t="s">
        <v>1372</v>
      </c>
      <c r="K418" s="327" t="s">
        <v>72</v>
      </c>
      <c r="L418" s="293">
        <v>17.438800000000001</v>
      </c>
      <c r="M418" s="328" t="s">
        <v>1418</v>
      </c>
      <c r="N418" s="328" t="s">
        <v>3463</v>
      </c>
      <c r="O418" s="328" t="s">
        <v>1430</v>
      </c>
      <c r="P418" s="328" t="s">
        <v>3464</v>
      </c>
      <c r="Q418" s="327" t="s">
        <v>72</v>
      </c>
      <c r="R418" s="328" t="s">
        <v>1387</v>
      </c>
      <c r="S418" s="328" t="s">
        <v>1387</v>
      </c>
      <c r="T418" s="327" t="s">
        <v>112</v>
      </c>
      <c r="U418" s="327" t="s">
        <v>81</v>
      </c>
      <c r="V418" s="327" t="s">
        <v>81</v>
      </c>
      <c r="W418" s="327" t="s">
        <v>81</v>
      </c>
      <c r="X418" s="326" t="s">
        <v>81</v>
      </c>
    </row>
    <row r="419" spans="1:24" x14ac:dyDescent="0.3">
      <c r="A419" s="219">
        <v>314968</v>
      </c>
      <c r="B419" s="327" t="s">
        <v>256</v>
      </c>
      <c r="C419" s="327" t="s">
        <v>88</v>
      </c>
      <c r="D419" s="327" t="s">
        <v>79</v>
      </c>
      <c r="E419" s="327" t="s">
        <v>85</v>
      </c>
      <c r="F419" s="327" t="s">
        <v>782</v>
      </c>
      <c r="G419" s="327" t="s">
        <v>836</v>
      </c>
      <c r="H419" s="328" t="s">
        <v>1602</v>
      </c>
      <c r="I419" s="328" t="s">
        <v>3465</v>
      </c>
      <c r="J419" s="328" t="s">
        <v>1372</v>
      </c>
      <c r="K419" s="327" t="s">
        <v>72</v>
      </c>
      <c r="L419" s="293">
        <v>2.8279999999999998</v>
      </c>
      <c r="M419" s="328" t="s">
        <v>1418</v>
      </c>
      <c r="N419" s="328" t="s">
        <v>3466</v>
      </c>
      <c r="O419" s="328" t="s">
        <v>3467</v>
      </c>
      <c r="P419" s="328" t="s">
        <v>3468</v>
      </c>
      <c r="Q419" s="327" t="s">
        <v>72</v>
      </c>
      <c r="R419" s="328" t="s">
        <v>1416</v>
      </c>
      <c r="S419" s="328" t="s">
        <v>1416</v>
      </c>
      <c r="T419" s="327" t="s">
        <v>112</v>
      </c>
      <c r="U419" s="327" t="s">
        <v>81</v>
      </c>
      <c r="V419" s="327" t="s">
        <v>81</v>
      </c>
      <c r="W419" s="327" t="s">
        <v>81</v>
      </c>
      <c r="X419" s="326" t="s">
        <v>81</v>
      </c>
    </row>
    <row r="420" spans="1:24" x14ac:dyDescent="0.3">
      <c r="A420" s="327" t="s">
        <v>257</v>
      </c>
      <c r="B420" s="327" t="s">
        <v>258</v>
      </c>
      <c r="C420" s="327" t="s">
        <v>88</v>
      </c>
      <c r="D420" s="327" t="s">
        <v>79</v>
      </c>
      <c r="E420" s="327" t="s">
        <v>85</v>
      </c>
      <c r="F420" s="327" t="s">
        <v>782</v>
      </c>
      <c r="G420" s="327" t="s">
        <v>259</v>
      </c>
      <c r="H420" s="328" t="s">
        <v>1604</v>
      </c>
      <c r="I420" s="328" t="s">
        <v>3469</v>
      </c>
      <c r="J420" s="328" t="s">
        <v>1372</v>
      </c>
      <c r="K420" s="327" t="s">
        <v>72</v>
      </c>
      <c r="L420" s="293">
        <v>0.35909999999999997</v>
      </c>
      <c r="M420" s="328" t="s">
        <v>1418</v>
      </c>
      <c r="N420" s="328" t="s">
        <v>3470</v>
      </c>
      <c r="O420" s="328" t="s">
        <v>3471</v>
      </c>
      <c r="P420" s="328" t="s">
        <v>3472</v>
      </c>
      <c r="Q420" s="327" t="s">
        <v>72</v>
      </c>
      <c r="R420" s="328" t="s">
        <v>1375</v>
      </c>
      <c r="S420" s="328" t="s">
        <v>1372</v>
      </c>
      <c r="T420" s="327" t="s">
        <v>112</v>
      </c>
      <c r="U420" s="327" t="s">
        <v>82</v>
      </c>
      <c r="V420" s="327" t="s">
        <v>81</v>
      </c>
      <c r="W420" s="327" t="s">
        <v>81</v>
      </c>
      <c r="X420" s="326" t="s">
        <v>81</v>
      </c>
    </row>
    <row r="421" spans="1:24" x14ac:dyDescent="0.3">
      <c r="A421" s="327" t="s">
        <v>13</v>
      </c>
      <c r="B421" s="327" t="s">
        <v>260</v>
      </c>
      <c r="C421" s="327" t="s">
        <v>88</v>
      </c>
      <c r="D421" s="327" t="s">
        <v>79</v>
      </c>
      <c r="E421" s="327" t="s">
        <v>85</v>
      </c>
      <c r="F421" s="327" t="s">
        <v>782</v>
      </c>
      <c r="G421" s="327" t="s">
        <v>261</v>
      </c>
      <c r="H421" s="328" t="s">
        <v>1606</v>
      </c>
      <c r="I421" s="328" t="s">
        <v>3473</v>
      </c>
      <c r="J421" s="328" t="s">
        <v>1372</v>
      </c>
      <c r="K421" s="327" t="s">
        <v>72</v>
      </c>
      <c r="L421" s="293">
        <v>8.9951000000000008</v>
      </c>
      <c r="M421" s="328" t="s">
        <v>1418</v>
      </c>
      <c r="N421" s="328" t="s">
        <v>3474</v>
      </c>
      <c r="O421" s="328" t="s">
        <v>3475</v>
      </c>
      <c r="P421" s="328" t="s">
        <v>3476</v>
      </c>
      <c r="Q421" s="327" t="s">
        <v>72</v>
      </c>
      <c r="R421" s="328" t="s">
        <v>1375</v>
      </c>
      <c r="S421" s="328" t="s">
        <v>1372</v>
      </c>
      <c r="T421" s="327" t="s">
        <v>112</v>
      </c>
      <c r="U421" s="327" t="s">
        <v>82</v>
      </c>
      <c r="V421" s="327" t="s">
        <v>81</v>
      </c>
      <c r="W421" s="327" t="s">
        <v>82</v>
      </c>
      <c r="X421" s="326" t="s">
        <v>81</v>
      </c>
    </row>
    <row r="422" spans="1:24" x14ac:dyDescent="0.3">
      <c r="A422" s="219">
        <v>303924</v>
      </c>
      <c r="B422" s="327" t="s">
        <v>3477</v>
      </c>
      <c r="C422" s="327" t="s">
        <v>88</v>
      </c>
      <c r="D422" s="327" t="s">
        <v>79</v>
      </c>
      <c r="E422" s="327" t="s">
        <v>85</v>
      </c>
      <c r="F422" s="327" t="s">
        <v>782</v>
      </c>
      <c r="G422" s="325"/>
      <c r="H422" s="328" t="s">
        <v>3478</v>
      </c>
      <c r="I422" s="328" t="s">
        <v>3479</v>
      </c>
      <c r="J422" s="328" t="s">
        <v>1372</v>
      </c>
      <c r="K422" s="327" t="s">
        <v>72</v>
      </c>
      <c r="L422" s="293">
        <v>5.9431000000000003</v>
      </c>
      <c r="M422" s="328" t="s">
        <v>1418</v>
      </c>
      <c r="N422" s="328" t="s">
        <v>3480</v>
      </c>
      <c r="O422" s="328" t="s">
        <v>3020</v>
      </c>
      <c r="P422" s="328" t="s">
        <v>3481</v>
      </c>
      <c r="Q422" s="327" t="s">
        <v>72</v>
      </c>
      <c r="R422" s="328" t="s">
        <v>1375</v>
      </c>
      <c r="S422" s="328" t="s">
        <v>1372</v>
      </c>
      <c r="T422" s="327" t="s">
        <v>112</v>
      </c>
      <c r="U422" s="327" t="s">
        <v>81</v>
      </c>
      <c r="V422" s="327" t="s">
        <v>81</v>
      </c>
      <c r="W422" s="327" t="s">
        <v>81</v>
      </c>
      <c r="X422" s="326" t="s">
        <v>81</v>
      </c>
    </row>
    <row r="423" spans="1:24" x14ac:dyDescent="0.3">
      <c r="A423" s="219">
        <v>303887</v>
      </c>
      <c r="B423" s="327" t="s">
        <v>3482</v>
      </c>
      <c r="C423" s="327" t="s">
        <v>88</v>
      </c>
      <c r="D423" s="327" t="s">
        <v>79</v>
      </c>
      <c r="E423" s="327" t="s">
        <v>85</v>
      </c>
      <c r="F423" s="327" t="s">
        <v>782</v>
      </c>
      <c r="G423" s="327" t="s">
        <v>833</v>
      </c>
      <c r="H423" s="328" t="s">
        <v>1532</v>
      </c>
      <c r="I423" s="328" t="s">
        <v>3247</v>
      </c>
      <c r="J423" s="328" t="s">
        <v>1372</v>
      </c>
      <c r="K423" s="327" t="s">
        <v>72</v>
      </c>
      <c r="L423" s="293">
        <v>21.293399999999998</v>
      </c>
      <c r="M423" s="328" t="s">
        <v>1418</v>
      </c>
      <c r="N423" s="328" t="s">
        <v>3483</v>
      </c>
      <c r="O423" s="328" t="s">
        <v>3484</v>
      </c>
      <c r="P423" s="328" t="s">
        <v>3250</v>
      </c>
      <c r="Q423" s="327" t="s">
        <v>72</v>
      </c>
      <c r="R423" s="328" t="s">
        <v>1375</v>
      </c>
      <c r="S423" s="328" t="s">
        <v>1372</v>
      </c>
      <c r="T423" s="327" t="s">
        <v>112</v>
      </c>
      <c r="U423" s="327" t="s">
        <v>81</v>
      </c>
      <c r="V423" s="327" t="s">
        <v>81</v>
      </c>
      <c r="W423" s="327" t="s">
        <v>81</v>
      </c>
      <c r="X423" s="326" t="s">
        <v>81</v>
      </c>
    </row>
    <row r="424" spans="1:24" x14ac:dyDescent="0.3">
      <c r="A424" s="327" t="s">
        <v>262</v>
      </c>
      <c r="B424" s="327" t="s">
        <v>263</v>
      </c>
      <c r="C424" s="327" t="s">
        <v>88</v>
      </c>
      <c r="D424" s="327" t="s">
        <v>79</v>
      </c>
      <c r="E424" s="327" t="s">
        <v>85</v>
      </c>
      <c r="F424" s="327" t="s">
        <v>782</v>
      </c>
      <c r="G424" s="327" t="s">
        <v>264</v>
      </c>
      <c r="H424" s="328" t="s">
        <v>1608</v>
      </c>
      <c r="I424" s="328" t="s">
        <v>3485</v>
      </c>
      <c r="J424" s="328" t="s">
        <v>1372</v>
      </c>
      <c r="K424" s="327" t="s">
        <v>72</v>
      </c>
      <c r="L424" s="293">
        <v>11.483000000000001</v>
      </c>
      <c r="M424" s="328" t="s">
        <v>1418</v>
      </c>
      <c r="N424" s="328" t="s">
        <v>3486</v>
      </c>
      <c r="O424" s="328" t="s">
        <v>3487</v>
      </c>
      <c r="P424" s="328" t="s">
        <v>3488</v>
      </c>
      <c r="Q424" s="327" t="s">
        <v>72</v>
      </c>
      <c r="R424" s="328" t="s">
        <v>1387</v>
      </c>
      <c r="S424" s="328" t="s">
        <v>1387</v>
      </c>
      <c r="T424" s="327" t="s">
        <v>112</v>
      </c>
      <c r="U424" s="327" t="s">
        <v>81</v>
      </c>
      <c r="V424" s="327" t="s">
        <v>81</v>
      </c>
      <c r="W424" s="327" t="s">
        <v>81</v>
      </c>
      <c r="X424" s="326" t="s">
        <v>81</v>
      </c>
    </row>
    <row r="425" spans="1:24" x14ac:dyDescent="0.3">
      <c r="A425" s="219">
        <v>5701612</v>
      </c>
      <c r="B425" s="327" t="s">
        <v>2285</v>
      </c>
      <c r="C425" s="327" t="s">
        <v>88</v>
      </c>
      <c r="D425" s="327" t="s">
        <v>79</v>
      </c>
      <c r="E425" s="327" t="s">
        <v>85</v>
      </c>
      <c r="F425" s="327" t="s">
        <v>854</v>
      </c>
      <c r="G425" s="327" t="s">
        <v>2286</v>
      </c>
      <c r="H425" s="328" t="s">
        <v>2287</v>
      </c>
      <c r="I425" s="328" t="s">
        <v>3489</v>
      </c>
      <c r="J425" s="328" t="s">
        <v>1372</v>
      </c>
      <c r="K425" s="327" t="s">
        <v>72</v>
      </c>
      <c r="L425" s="293">
        <v>14.402900000000001</v>
      </c>
      <c r="M425" s="328" t="s">
        <v>1423</v>
      </c>
      <c r="N425" s="328" t="s">
        <v>3490</v>
      </c>
      <c r="O425" s="328" t="s">
        <v>3491</v>
      </c>
      <c r="P425" s="328" t="s">
        <v>3492</v>
      </c>
      <c r="Q425" s="327" t="s">
        <v>72</v>
      </c>
      <c r="R425" s="328" t="s">
        <v>1375</v>
      </c>
      <c r="S425" s="328" t="s">
        <v>1372</v>
      </c>
      <c r="T425" s="327" t="s">
        <v>509</v>
      </c>
      <c r="U425" s="327" t="s">
        <v>81</v>
      </c>
      <c r="V425" s="327" t="s">
        <v>81</v>
      </c>
      <c r="W425" s="327" t="s">
        <v>81</v>
      </c>
      <c r="X425" s="326" t="s">
        <v>81</v>
      </c>
    </row>
    <row r="426" spans="1:24" x14ac:dyDescent="0.3">
      <c r="A426" s="219">
        <v>5701614</v>
      </c>
      <c r="B426" s="327" t="s">
        <v>2288</v>
      </c>
      <c r="C426" s="327" t="s">
        <v>88</v>
      </c>
      <c r="D426" s="327" t="s">
        <v>79</v>
      </c>
      <c r="E426" s="327" t="s">
        <v>85</v>
      </c>
      <c r="F426" s="327" t="s">
        <v>854</v>
      </c>
      <c r="G426" s="327" t="s">
        <v>2289</v>
      </c>
      <c r="H426" s="328" t="s">
        <v>2287</v>
      </c>
      <c r="I426" s="328" t="s">
        <v>3489</v>
      </c>
      <c r="J426" s="328" t="s">
        <v>1372</v>
      </c>
      <c r="K426" s="327" t="s">
        <v>72</v>
      </c>
      <c r="L426" s="293">
        <v>14.402900000000001</v>
      </c>
      <c r="M426" s="328" t="s">
        <v>1423</v>
      </c>
      <c r="N426" s="328" t="s">
        <v>3490</v>
      </c>
      <c r="O426" s="328" t="s">
        <v>3491</v>
      </c>
      <c r="P426" s="328" t="s">
        <v>3492</v>
      </c>
      <c r="Q426" s="327" t="s">
        <v>72</v>
      </c>
      <c r="R426" s="328" t="s">
        <v>1375</v>
      </c>
      <c r="S426" s="328" t="s">
        <v>1372</v>
      </c>
      <c r="T426" s="327" t="s">
        <v>509</v>
      </c>
      <c r="U426" s="327" t="s">
        <v>81</v>
      </c>
      <c r="V426" s="327" t="s">
        <v>81</v>
      </c>
      <c r="W426" s="327" t="s">
        <v>81</v>
      </c>
      <c r="X426" s="326" t="s">
        <v>81</v>
      </c>
    </row>
    <row r="427" spans="1:24" x14ac:dyDescent="0.3">
      <c r="A427" s="327" t="s">
        <v>1149</v>
      </c>
      <c r="B427" s="327" t="s">
        <v>1150</v>
      </c>
      <c r="C427" s="327" t="s">
        <v>88</v>
      </c>
      <c r="D427" s="327" t="s">
        <v>79</v>
      </c>
      <c r="E427" s="327" t="s">
        <v>85</v>
      </c>
      <c r="F427" s="327" t="s">
        <v>839</v>
      </c>
      <c r="G427" s="327" t="s">
        <v>1149</v>
      </c>
      <c r="H427" s="328" t="s">
        <v>1619</v>
      </c>
      <c r="I427" s="328" t="s">
        <v>3493</v>
      </c>
      <c r="J427" s="328" t="s">
        <v>1372</v>
      </c>
      <c r="K427" s="327" t="s">
        <v>72</v>
      </c>
      <c r="L427" s="293">
        <v>717.74080000000004</v>
      </c>
      <c r="M427" s="328" t="s">
        <v>3302</v>
      </c>
      <c r="N427" s="328" t="s">
        <v>3494</v>
      </c>
      <c r="O427" s="328" t="s">
        <v>3495</v>
      </c>
      <c r="P427" s="328" t="s">
        <v>3496</v>
      </c>
      <c r="Q427" s="327" t="s">
        <v>72</v>
      </c>
      <c r="R427" s="328" t="s">
        <v>1375</v>
      </c>
      <c r="S427" s="328" t="s">
        <v>1372</v>
      </c>
      <c r="T427" s="327" t="s">
        <v>112</v>
      </c>
      <c r="U427" s="327" t="s">
        <v>81</v>
      </c>
      <c r="V427" s="327" t="s">
        <v>81</v>
      </c>
      <c r="W427" s="327" t="s">
        <v>81</v>
      </c>
      <c r="X427" s="326" t="s">
        <v>81</v>
      </c>
    </row>
    <row r="428" spans="1:24" x14ac:dyDescent="0.3">
      <c r="A428" s="327" t="s">
        <v>269</v>
      </c>
      <c r="B428" s="327" t="s">
        <v>270</v>
      </c>
      <c r="C428" s="327" t="s">
        <v>88</v>
      </c>
      <c r="D428" s="327" t="s">
        <v>79</v>
      </c>
      <c r="E428" s="327" t="s">
        <v>85</v>
      </c>
      <c r="F428" s="327" t="s">
        <v>839</v>
      </c>
      <c r="G428" s="327" t="s">
        <v>269</v>
      </c>
      <c r="H428" s="328" t="s">
        <v>1620</v>
      </c>
      <c r="I428" s="328" t="s">
        <v>3493</v>
      </c>
      <c r="J428" s="328" t="s">
        <v>1372</v>
      </c>
      <c r="K428" s="327" t="s">
        <v>72</v>
      </c>
      <c r="L428" s="293">
        <v>717.74080000000004</v>
      </c>
      <c r="M428" s="328" t="s">
        <v>3302</v>
      </c>
      <c r="N428" s="328" t="s">
        <v>3494</v>
      </c>
      <c r="O428" s="328" t="s">
        <v>3495</v>
      </c>
      <c r="P428" s="328" t="s">
        <v>3496</v>
      </c>
      <c r="Q428" s="327" t="s">
        <v>72</v>
      </c>
      <c r="R428" s="328" t="s">
        <v>1375</v>
      </c>
      <c r="S428" s="328" t="s">
        <v>1372</v>
      </c>
      <c r="T428" s="327" t="s">
        <v>112</v>
      </c>
      <c r="U428" s="327" t="s">
        <v>81</v>
      </c>
      <c r="V428" s="327" t="s">
        <v>81</v>
      </c>
      <c r="W428" s="327" t="s">
        <v>81</v>
      </c>
      <c r="X428" s="326" t="s">
        <v>81</v>
      </c>
    </row>
    <row r="429" spans="1:24" x14ac:dyDescent="0.3">
      <c r="A429" s="327" t="s">
        <v>287</v>
      </c>
      <c r="B429" s="327" t="s">
        <v>288</v>
      </c>
      <c r="C429" s="327" t="s">
        <v>88</v>
      </c>
      <c r="D429" s="327" t="s">
        <v>79</v>
      </c>
      <c r="E429" s="327" t="s">
        <v>85</v>
      </c>
      <c r="F429" s="327" t="s">
        <v>782</v>
      </c>
      <c r="G429" s="327" t="s">
        <v>287</v>
      </c>
      <c r="H429" s="328" t="s">
        <v>1634</v>
      </c>
      <c r="I429" s="328" t="s">
        <v>3497</v>
      </c>
      <c r="J429" s="328" t="s">
        <v>1372</v>
      </c>
      <c r="K429" s="327" t="s">
        <v>72</v>
      </c>
      <c r="L429" s="293">
        <v>20.1098</v>
      </c>
      <c r="M429" s="328" t="s">
        <v>1418</v>
      </c>
      <c r="N429" s="328" t="s">
        <v>3498</v>
      </c>
      <c r="O429" s="328" t="s">
        <v>3499</v>
      </c>
      <c r="P429" s="328" t="s">
        <v>3500</v>
      </c>
      <c r="Q429" s="327" t="s">
        <v>72</v>
      </c>
      <c r="R429" s="328" t="s">
        <v>1372</v>
      </c>
      <c r="S429" s="328" t="s">
        <v>1372</v>
      </c>
      <c r="T429" s="327" t="s">
        <v>112</v>
      </c>
      <c r="U429" s="327" t="s">
        <v>81</v>
      </c>
      <c r="V429" s="327" t="s">
        <v>81</v>
      </c>
      <c r="W429" s="327" t="s">
        <v>81</v>
      </c>
      <c r="X429" s="326" t="s">
        <v>81</v>
      </c>
    </row>
    <row r="430" spans="1:24" x14ac:dyDescent="0.3">
      <c r="A430" s="327" t="s">
        <v>1169</v>
      </c>
      <c r="B430" s="327" t="s">
        <v>1170</v>
      </c>
      <c r="C430" s="327" t="s">
        <v>83</v>
      </c>
      <c r="D430" s="327" t="s">
        <v>79</v>
      </c>
      <c r="E430" s="327" t="s">
        <v>85</v>
      </c>
      <c r="F430" s="327" t="s">
        <v>818</v>
      </c>
      <c r="G430" s="327" t="s">
        <v>1169</v>
      </c>
      <c r="H430" s="328" t="s">
        <v>1643</v>
      </c>
      <c r="I430" s="328" t="s">
        <v>3501</v>
      </c>
      <c r="J430" s="328" t="s">
        <v>1372</v>
      </c>
      <c r="K430" s="327" t="s">
        <v>72</v>
      </c>
      <c r="L430" s="293">
        <v>80.976100000000002</v>
      </c>
      <c r="M430" s="328" t="s">
        <v>1423</v>
      </c>
      <c r="N430" s="328" t="s">
        <v>3502</v>
      </c>
      <c r="O430" s="328" t="s">
        <v>3503</v>
      </c>
      <c r="P430" s="328" t="s">
        <v>3504</v>
      </c>
      <c r="Q430" s="327" t="s">
        <v>72</v>
      </c>
      <c r="R430" s="328" t="s">
        <v>1372</v>
      </c>
      <c r="S430" s="328" t="s">
        <v>1372</v>
      </c>
      <c r="T430" s="327" t="s">
        <v>112</v>
      </c>
      <c r="U430" s="327" t="s">
        <v>81</v>
      </c>
      <c r="V430" s="327" t="s">
        <v>81</v>
      </c>
      <c r="W430" s="327" t="s">
        <v>81</v>
      </c>
      <c r="X430" s="326" t="s">
        <v>81</v>
      </c>
    </row>
    <row r="431" spans="1:24" x14ac:dyDescent="0.3">
      <c r="A431" s="327" t="s">
        <v>1171</v>
      </c>
      <c r="B431" s="327" t="s">
        <v>1172</v>
      </c>
      <c r="C431" s="327" t="s">
        <v>83</v>
      </c>
      <c r="D431" s="327" t="s">
        <v>79</v>
      </c>
      <c r="E431" s="327" t="s">
        <v>85</v>
      </c>
      <c r="F431" s="327" t="s">
        <v>818</v>
      </c>
      <c r="G431" s="327" t="s">
        <v>1171</v>
      </c>
      <c r="H431" s="328" t="s">
        <v>1643</v>
      </c>
      <c r="I431" s="328" t="s">
        <v>3501</v>
      </c>
      <c r="J431" s="328" t="s">
        <v>1372</v>
      </c>
      <c r="K431" s="327" t="s">
        <v>72</v>
      </c>
      <c r="L431" s="293">
        <v>80.976100000000002</v>
      </c>
      <c r="M431" s="328" t="s">
        <v>1423</v>
      </c>
      <c r="N431" s="328" t="s">
        <v>3505</v>
      </c>
      <c r="O431" s="328" t="s">
        <v>3506</v>
      </c>
      <c r="P431" s="328" t="s">
        <v>3504</v>
      </c>
      <c r="Q431" s="327" t="s">
        <v>72</v>
      </c>
      <c r="R431" s="328" t="s">
        <v>1372</v>
      </c>
      <c r="S431" s="328" t="s">
        <v>1372</v>
      </c>
      <c r="T431" s="327" t="s">
        <v>87</v>
      </c>
      <c r="U431" s="327" t="s">
        <v>81</v>
      </c>
      <c r="V431" s="327" t="s">
        <v>81</v>
      </c>
      <c r="W431" s="327" t="s">
        <v>81</v>
      </c>
      <c r="X431" s="326" t="s">
        <v>81</v>
      </c>
    </row>
    <row r="432" spans="1:24" x14ac:dyDescent="0.3">
      <c r="A432" s="327" t="s">
        <v>369</v>
      </c>
      <c r="B432" s="327" t="s">
        <v>1173</v>
      </c>
      <c r="C432" s="327" t="s">
        <v>83</v>
      </c>
      <c r="D432" s="327" t="s">
        <v>79</v>
      </c>
      <c r="E432" s="327" t="s">
        <v>85</v>
      </c>
      <c r="F432" s="327" t="s">
        <v>818</v>
      </c>
      <c r="G432" s="327" t="s">
        <v>369</v>
      </c>
      <c r="H432" s="328" t="s">
        <v>1644</v>
      </c>
      <c r="I432" s="328" t="s">
        <v>3507</v>
      </c>
      <c r="J432" s="328" t="s">
        <v>1372</v>
      </c>
      <c r="K432" s="327" t="s">
        <v>72</v>
      </c>
      <c r="L432" s="293">
        <v>81.270600000000002</v>
      </c>
      <c r="M432" s="328" t="s">
        <v>1423</v>
      </c>
      <c r="N432" s="328" t="s">
        <v>3508</v>
      </c>
      <c r="O432" s="328" t="s">
        <v>3509</v>
      </c>
      <c r="P432" s="328" t="s">
        <v>3510</v>
      </c>
      <c r="Q432" s="327" t="s">
        <v>72</v>
      </c>
      <c r="R432" s="328" t="s">
        <v>1372</v>
      </c>
      <c r="S432" s="328" t="s">
        <v>1372</v>
      </c>
      <c r="T432" s="327" t="s">
        <v>112</v>
      </c>
      <c r="U432" s="327" t="s">
        <v>81</v>
      </c>
      <c r="V432" s="327" t="s">
        <v>81</v>
      </c>
      <c r="W432" s="327" t="s">
        <v>81</v>
      </c>
      <c r="X432" s="326" t="s">
        <v>81</v>
      </c>
    </row>
    <row r="433" spans="1:24" x14ac:dyDescent="0.3">
      <c r="A433" s="327" t="s">
        <v>1174</v>
      </c>
      <c r="B433" s="327" t="s">
        <v>1175</v>
      </c>
      <c r="C433" s="327" t="s">
        <v>83</v>
      </c>
      <c r="D433" s="327" t="s">
        <v>79</v>
      </c>
      <c r="E433" s="327" t="s">
        <v>85</v>
      </c>
      <c r="F433" s="327" t="s">
        <v>818</v>
      </c>
      <c r="G433" s="327" t="s">
        <v>1174</v>
      </c>
      <c r="H433" s="328" t="s">
        <v>1645</v>
      </c>
      <c r="I433" s="328" t="s">
        <v>3511</v>
      </c>
      <c r="J433" s="328" t="s">
        <v>1372</v>
      </c>
      <c r="K433" s="327" t="s">
        <v>72</v>
      </c>
      <c r="L433" s="293">
        <v>119.6082</v>
      </c>
      <c r="M433" s="328" t="s">
        <v>1423</v>
      </c>
      <c r="N433" s="328" t="s">
        <v>3512</v>
      </c>
      <c r="O433" s="328" t="s">
        <v>3513</v>
      </c>
      <c r="P433" s="328" t="s">
        <v>3514</v>
      </c>
      <c r="Q433" s="327" t="s">
        <v>72</v>
      </c>
      <c r="R433" s="328" t="s">
        <v>1372</v>
      </c>
      <c r="S433" s="328" t="s">
        <v>1372</v>
      </c>
      <c r="T433" s="327" t="s">
        <v>87</v>
      </c>
      <c r="U433" s="327" t="s">
        <v>81</v>
      </c>
      <c r="V433" s="327" t="s">
        <v>81</v>
      </c>
      <c r="W433" s="327" t="s">
        <v>81</v>
      </c>
      <c r="X433" s="326" t="s">
        <v>81</v>
      </c>
    </row>
    <row r="434" spans="1:24" x14ac:dyDescent="0.3">
      <c r="A434" s="327" t="s">
        <v>1176</v>
      </c>
      <c r="B434" s="327" t="s">
        <v>1177</v>
      </c>
      <c r="C434" s="327" t="s">
        <v>83</v>
      </c>
      <c r="D434" s="327" t="s">
        <v>79</v>
      </c>
      <c r="E434" s="327" t="s">
        <v>85</v>
      </c>
      <c r="F434" s="327" t="s">
        <v>818</v>
      </c>
      <c r="G434" s="327" t="s">
        <v>1176</v>
      </c>
      <c r="H434" s="328" t="s">
        <v>1646</v>
      </c>
      <c r="I434" s="328" t="s">
        <v>3515</v>
      </c>
      <c r="J434" s="328" t="s">
        <v>1372</v>
      </c>
      <c r="K434" s="327" t="s">
        <v>72</v>
      </c>
      <c r="L434" s="293">
        <v>81.371799999999993</v>
      </c>
      <c r="M434" s="328" t="s">
        <v>1423</v>
      </c>
      <c r="N434" s="328" t="s">
        <v>3516</v>
      </c>
      <c r="O434" s="328" t="s">
        <v>3517</v>
      </c>
      <c r="P434" s="328" t="s">
        <v>3518</v>
      </c>
      <c r="Q434" s="327" t="s">
        <v>72</v>
      </c>
      <c r="R434" s="328" t="s">
        <v>1372</v>
      </c>
      <c r="S434" s="328" t="s">
        <v>1372</v>
      </c>
      <c r="T434" s="327" t="s">
        <v>87</v>
      </c>
      <c r="U434" s="327" t="s">
        <v>81</v>
      </c>
      <c r="V434" s="327" t="s">
        <v>81</v>
      </c>
      <c r="W434" s="327" t="s">
        <v>81</v>
      </c>
      <c r="X434" s="326" t="s">
        <v>81</v>
      </c>
    </row>
    <row r="435" spans="1:24" x14ac:dyDescent="0.3">
      <c r="A435" s="327" t="s">
        <v>367</v>
      </c>
      <c r="B435" s="327" t="s">
        <v>1178</v>
      </c>
      <c r="C435" s="327" t="s">
        <v>83</v>
      </c>
      <c r="D435" s="327" t="s">
        <v>79</v>
      </c>
      <c r="E435" s="327" t="s">
        <v>85</v>
      </c>
      <c r="F435" s="327" t="s">
        <v>818</v>
      </c>
      <c r="G435" s="327" t="s">
        <v>367</v>
      </c>
      <c r="H435" s="328" t="s">
        <v>1647</v>
      </c>
      <c r="I435" s="328" t="s">
        <v>3519</v>
      </c>
      <c r="J435" s="328" t="s">
        <v>1372</v>
      </c>
      <c r="K435" s="327" t="s">
        <v>72</v>
      </c>
      <c r="L435" s="293">
        <v>93.858599999999996</v>
      </c>
      <c r="M435" s="328" t="s">
        <v>1423</v>
      </c>
      <c r="N435" s="328" t="s">
        <v>3520</v>
      </c>
      <c r="O435" s="328" t="s">
        <v>3521</v>
      </c>
      <c r="P435" s="328" t="s">
        <v>3522</v>
      </c>
      <c r="Q435" s="327" t="s">
        <v>72</v>
      </c>
      <c r="R435" s="328" t="s">
        <v>1372</v>
      </c>
      <c r="S435" s="328" t="s">
        <v>1372</v>
      </c>
      <c r="T435" s="327" t="s">
        <v>112</v>
      </c>
      <c r="U435" s="327" t="s">
        <v>81</v>
      </c>
      <c r="V435" s="327" t="s">
        <v>81</v>
      </c>
      <c r="W435" s="327" t="s">
        <v>81</v>
      </c>
      <c r="X435" s="326" t="s">
        <v>81</v>
      </c>
    </row>
    <row r="436" spans="1:24" x14ac:dyDescent="0.3">
      <c r="A436" s="327" t="s">
        <v>1179</v>
      </c>
      <c r="B436" s="327" t="s">
        <v>1180</v>
      </c>
      <c r="C436" s="327" t="s">
        <v>83</v>
      </c>
      <c r="D436" s="327" t="s">
        <v>79</v>
      </c>
      <c r="E436" s="327" t="s">
        <v>85</v>
      </c>
      <c r="F436" s="327" t="s">
        <v>818</v>
      </c>
      <c r="G436" s="327" t="s">
        <v>1179</v>
      </c>
      <c r="H436" s="328" t="s">
        <v>1648</v>
      </c>
      <c r="I436" s="328" t="s">
        <v>3523</v>
      </c>
      <c r="J436" s="328" t="s">
        <v>1372</v>
      </c>
      <c r="K436" s="327" t="s">
        <v>72</v>
      </c>
      <c r="L436" s="293">
        <v>97.666600000000003</v>
      </c>
      <c r="M436" s="328" t="s">
        <v>1423</v>
      </c>
      <c r="N436" s="328" t="s">
        <v>3524</v>
      </c>
      <c r="O436" s="328" t="s">
        <v>3525</v>
      </c>
      <c r="P436" s="328" t="s">
        <v>3526</v>
      </c>
      <c r="Q436" s="327" t="s">
        <v>72</v>
      </c>
      <c r="R436" s="328" t="s">
        <v>1372</v>
      </c>
      <c r="S436" s="328" t="s">
        <v>1372</v>
      </c>
      <c r="T436" s="327" t="s">
        <v>112</v>
      </c>
      <c r="U436" s="327" t="s">
        <v>81</v>
      </c>
      <c r="V436" s="327" t="s">
        <v>81</v>
      </c>
      <c r="W436" s="327" t="s">
        <v>81</v>
      </c>
      <c r="X436" s="326" t="s">
        <v>81</v>
      </c>
    </row>
    <row r="437" spans="1:24" x14ac:dyDescent="0.3">
      <c r="A437" s="327" t="s">
        <v>1181</v>
      </c>
      <c r="B437" s="327" t="s">
        <v>1182</v>
      </c>
      <c r="C437" s="327" t="s">
        <v>83</v>
      </c>
      <c r="D437" s="327" t="s">
        <v>79</v>
      </c>
      <c r="E437" s="327" t="s">
        <v>85</v>
      </c>
      <c r="F437" s="327" t="s">
        <v>818</v>
      </c>
      <c r="G437" s="327" t="s">
        <v>1181</v>
      </c>
      <c r="H437" s="328" t="s">
        <v>1647</v>
      </c>
      <c r="I437" s="328" t="s">
        <v>3527</v>
      </c>
      <c r="J437" s="328" t="s">
        <v>1372</v>
      </c>
      <c r="K437" s="327" t="s">
        <v>72</v>
      </c>
      <c r="L437" s="293">
        <v>88.889899999999997</v>
      </c>
      <c r="M437" s="328" t="s">
        <v>1423</v>
      </c>
      <c r="N437" s="328" t="s">
        <v>3528</v>
      </c>
      <c r="O437" s="328" t="s">
        <v>3529</v>
      </c>
      <c r="P437" s="328" t="s">
        <v>3530</v>
      </c>
      <c r="Q437" s="327" t="s">
        <v>72</v>
      </c>
      <c r="R437" s="328" t="s">
        <v>1372</v>
      </c>
      <c r="S437" s="328" t="s">
        <v>1372</v>
      </c>
      <c r="T437" s="327" t="s">
        <v>87</v>
      </c>
      <c r="U437" s="327" t="s">
        <v>81</v>
      </c>
      <c r="V437" s="327" t="s">
        <v>81</v>
      </c>
      <c r="W437" s="327" t="s">
        <v>81</v>
      </c>
      <c r="X437" s="326" t="s">
        <v>81</v>
      </c>
    </row>
    <row r="438" spans="1:24" x14ac:dyDescent="0.3">
      <c r="A438" s="327" t="s">
        <v>1183</v>
      </c>
      <c r="B438" s="327" t="s">
        <v>1184</v>
      </c>
      <c r="C438" s="327" t="s">
        <v>83</v>
      </c>
      <c r="D438" s="327" t="s">
        <v>79</v>
      </c>
      <c r="E438" s="327" t="s">
        <v>85</v>
      </c>
      <c r="F438" s="327" t="s">
        <v>818</v>
      </c>
      <c r="G438" s="327" t="s">
        <v>1183</v>
      </c>
      <c r="H438" s="328" t="s">
        <v>1649</v>
      </c>
      <c r="I438" s="328" t="s">
        <v>3531</v>
      </c>
      <c r="J438" s="328" t="s">
        <v>1372</v>
      </c>
      <c r="K438" s="327" t="s">
        <v>72</v>
      </c>
      <c r="L438" s="293">
        <v>107.25360000000001</v>
      </c>
      <c r="M438" s="328" t="s">
        <v>1423</v>
      </c>
      <c r="N438" s="328" t="s">
        <v>3532</v>
      </c>
      <c r="O438" s="328" t="s">
        <v>3533</v>
      </c>
      <c r="P438" s="328" t="s">
        <v>3534</v>
      </c>
      <c r="Q438" s="327" t="s">
        <v>72</v>
      </c>
      <c r="R438" s="328" t="s">
        <v>1372</v>
      </c>
      <c r="S438" s="328" t="s">
        <v>1372</v>
      </c>
      <c r="T438" s="327" t="s">
        <v>112</v>
      </c>
      <c r="U438" s="327" t="s">
        <v>81</v>
      </c>
      <c r="V438" s="327" t="s">
        <v>81</v>
      </c>
      <c r="W438" s="327" t="s">
        <v>81</v>
      </c>
      <c r="X438" s="326" t="s">
        <v>81</v>
      </c>
    </row>
    <row r="439" spans="1:24" x14ac:dyDescent="0.3">
      <c r="A439" s="327" t="s">
        <v>3535</v>
      </c>
      <c r="B439" s="327" t="s">
        <v>3536</v>
      </c>
      <c r="C439" s="327" t="s">
        <v>83</v>
      </c>
      <c r="D439" s="327" t="s">
        <v>79</v>
      </c>
      <c r="E439" s="327" t="s">
        <v>85</v>
      </c>
      <c r="F439" s="327" t="s">
        <v>818</v>
      </c>
      <c r="G439" s="327" t="s">
        <v>3535</v>
      </c>
      <c r="H439" s="328" t="s">
        <v>1649</v>
      </c>
      <c r="I439" s="328" t="s">
        <v>3531</v>
      </c>
      <c r="J439" s="328" t="s">
        <v>1372</v>
      </c>
      <c r="K439" s="327" t="s">
        <v>72</v>
      </c>
      <c r="L439" s="293">
        <v>107.25360000000001</v>
      </c>
      <c r="M439" s="328" t="s">
        <v>1423</v>
      </c>
      <c r="N439" s="328" t="s">
        <v>3537</v>
      </c>
      <c r="O439" s="328" t="s">
        <v>3538</v>
      </c>
      <c r="P439" s="328" t="s">
        <v>3534</v>
      </c>
      <c r="Q439" s="327" t="s">
        <v>72</v>
      </c>
      <c r="R439" s="328" t="s">
        <v>1372</v>
      </c>
      <c r="S439" s="328" t="s">
        <v>1372</v>
      </c>
      <c r="T439" s="327" t="s">
        <v>112</v>
      </c>
      <c r="U439" s="327" t="s">
        <v>81</v>
      </c>
      <c r="V439" s="327" t="s">
        <v>81</v>
      </c>
      <c r="W439" s="327" t="s">
        <v>81</v>
      </c>
      <c r="X439" s="326" t="s">
        <v>81</v>
      </c>
    </row>
    <row r="440" spans="1:24" x14ac:dyDescent="0.3">
      <c r="A440" s="327" t="s">
        <v>368</v>
      </c>
      <c r="B440" s="327" t="s">
        <v>1185</v>
      </c>
      <c r="C440" s="327" t="s">
        <v>83</v>
      </c>
      <c r="D440" s="327" t="s">
        <v>79</v>
      </c>
      <c r="E440" s="327" t="s">
        <v>85</v>
      </c>
      <c r="F440" s="327" t="s">
        <v>818</v>
      </c>
      <c r="G440" s="327" t="s">
        <v>368</v>
      </c>
      <c r="H440" s="328" t="s">
        <v>1650</v>
      </c>
      <c r="I440" s="328" t="s">
        <v>3539</v>
      </c>
      <c r="J440" s="328" t="s">
        <v>1372</v>
      </c>
      <c r="K440" s="327" t="s">
        <v>72</v>
      </c>
      <c r="L440" s="293">
        <v>110.422</v>
      </c>
      <c r="M440" s="328" t="s">
        <v>1423</v>
      </c>
      <c r="N440" s="328" t="s">
        <v>3540</v>
      </c>
      <c r="O440" s="328" t="s">
        <v>3541</v>
      </c>
      <c r="P440" s="328" t="s">
        <v>3542</v>
      </c>
      <c r="Q440" s="327" t="s">
        <v>72</v>
      </c>
      <c r="R440" s="328" t="s">
        <v>1372</v>
      </c>
      <c r="S440" s="328" t="s">
        <v>1372</v>
      </c>
      <c r="T440" s="327" t="s">
        <v>112</v>
      </c>
      <c r="U440" s="327" t="s">
        <v>81</v>
      </c>
      <c r="V440" s="327" t="s">
        <v>81</v>
      </c>
      <c r="W440" s="327" t="s">
        <v>81</v>
      </c>
      <c r="X440" s="326" t="s">
        <v>81</v>
      </c>
    </row>
    <row r="441" spans="1:24" x14ac:dyDescent="0.3">
      <c r="A441" s="327" t="s">
        <v>538</v>
      </c>
      <c r="B441" s="327" t="s">
        <v>1186</v>
      </c>
      <c r="C441" s="327" t="s">
        <v>88</v>
      </c>
      <c r="D441" s="327" t="s">
        <v>79</v>
      </c>
      <c r="E441" s="327" t="s">
        <v>85</v>
      </c>
      <c r="F441" s="327" t="s">
        <v>818</v>
      </c>
      <c r="G441" s="327" t="s">
        <v>538</v>
      </c>
      <c r="H441" s="328" t="s">
        <v>1651</v>
      </c>
      <c r="I441" s="328" t="s">
        <v>3543</v>
      </c>
      <c r="J441" s="328" t="s">
        <v>1372</v>
      </c>
      <c r="K441" s="327" t="s">
        <v>72</v>
      </c>
      <c r="L441" s="293">
        <v>57.051400000000001</v>
      </c>
      <c r="M441" s="328" t="s">
        <v>1423</v>
      </c>
      <c r="N441" s="328" t="s">
        <v>3544</v>
      </c>
      <c r="O441" s="328" t="s">
        <v>3545</v>
      </c>
      <c r="P441" s="328" t="s">
        <v>3546</v>
      </c>
      <c r="Q441" s="327" t="s">
        <v>72</v>
      </c>
      <c r="R441" s="328" t="s">
        <v>1372</v>
      </c>
      <c r="S441" s="328" t="s">
        <v>1372</v>
      </c>
      <c r="T441" s="327" t="s">
        <v>87</v>
      </c>
      <c r="U441" s="327" t="s">
        <v>81</v>
      </c>
      <c r="V441" s="327" t="s">
        <v>81</v>
      </c>
      <c r="W441" s="327" t="s">
        <v>81</v>
      </c>
      <c r="X441" s="326" t="s">
        <v>81</v>
      </c>
    </row>
    <row r="442" spans="1:24" x14ac:dyDescent="0.3">
      <c r="A442" s="327" t="s">
        <v>1187</v>
      </c>
      <c r="B442" s="327" t="s">
        <v>1188</v>
      </c>
      <c r="C442" s="327" t="s">
        <v>88</v>
      </c>
      <c r="D442" s="327" t="s">
        <v>79</v>
      </c>
      <c r="E442" s="327" t="s">
        <v>85</v>
      </c>
      <c r="F442" s="327" t="s">
        <v>818</v>
      </c>
      <c r="G442" s="327" t="s">
        <v>1187</v>
      </c>
      <c r="H442" s="328" t="s">
        <v>1652</v>
      </c>
      <c r="I442" s="328" t="s">
        <v>3547</v>
      </c>
      <c r="J442" s="328" t="s">
        <v>1372</v>
      </c>
      <c r="K442" s="327" t="s">
        <v>72</v>
      </c>
      <c r="L442" s="293">
        <v>57.051499999999997</v>
      </c>
      <c r="M442" s="328" t="s">
        <v>1423</v>
      </c>
      <c r="N442" s="328" t="s">
        <v>3548</v>
      </c>
      <c r="O442" s="328" t="s">
        <v>3549</v>
      </c>
      <c r="P442" s="328" t="s">
        <v>3550</v>
      </c>
      <c r="Q442" s="327" t="s">
        <v>72</v>
      </c>
      <c r="R442" s="328" t="s">
        <v>1375</v>
      </c>
      <c r="S442" s="328" t="s">
        <v>1372</v>
      </c>
      <c r="T442" s="327" t="s">
        <v>87</v>
      </c>
      <c r="U442" s="327" t="s">
        <v>81</v>
      </c>
      <c r="V442" s="327" t="s">
        <v>81</v>
      </c>
      <c r="W442" s="327" t="s">
        <v>81</v>
      </c>
      <c r="X442" s="326" t="s">
        <v>81</v>
      </c>
    </row>
    <row r="443" spans="1:24" x14ac:dyDescent="0.3">
      <c r="A443" s="327" t="s">
        <v>3551</v>
      </c>
      <c r="B443" s="327" t="s">
        <v>3552</v>
      </c>
      <c r="C443" s="327" t="s">
        <v>88</v>
      </c>
      <c r="D443" s="327" t="s">
        <v>79</v>
      </c>
      <c r="E443" s="327" t="s">
        <v>85</v>
      </c>
      <c r="F443" s="327" t="s">
        <v>818</v>
      </c>
      <c r="G443" s="327" t="s">
        <v>3551</v>
      </c>
      <c r="H443" s="328" t="s">
        <v>1651</v>
      </c>
      <c r="I443" s="328" t="s">
        <v>3553</v>
      </c>
      <c r="J443" s="328" t="s">
        <v>1372</v>
      </c>
      <c r="K443" s="327" t="s">
        <v>72</v>
      </c>
      <c r="L443" s="293">
        <v>57.051299999999998</v>
      </c>
      <c r="M443" s="328" t="s">
        <v>1423</v>
      </c>
      <c r="N443" s="328" t="s">
        <v>3554</v>
      </c>
      <c r="O443" s="328" t="s">
        <v>3555</v>
      </c>
      <c r="P443" s="328" t="s">
        <v>3556</v>
      </c>
      <c r="Q443" s="327" t="s">
        <v>72</v>
      </c>
      <c r="R443" s="328" t="s">
        <v>1372</v>
      </c>
      <c r="S443" s="328" t="s">
        <v>1372</v>
      </c>
      <c r="T443" s="327" t="s">
        <v>87</v>
      </c>
      <c r="U443" s="327" t="s">
        <v>81</v>
      </c>
      <c r="V443" s="327" t="s">
        <v>81</v>
      </c>
      <c r="W443" s="327" t="s">
        <v>81</v>
      </c>
      <c r="X443" s="326" t="s">
        <v>81</v>
      </c>
    </row>
    <row r="444" spans="1:24" x14ac:dyDescent="0.3">
      <c r="A444" s="327" t="s">
        <v>501</v>
      </c>
      <c r="B444" s="327" t="s">
        <v>3557</v>
      </c>
      <c r="C444" s="327" t="s">
        <v>88</v>
      </c>
      <c r="D444" s="327" t="s">
        <v>79</v>
      </c>
      <c r="E444" s="327" t="s">
        <v>85</v>
      </c>
      <c r="F444" s="327" t="s">
        <v>782</v>
      </c>
      <c r="G444" s="327" t="s">
        <v>502</v>
      </c>
      <c r="H444" s="328" t="s">
        <v>1865</v>
      </c>
      <c r="I444" s="328" t="s">
        <v>3558</v>
      </c>
      <c r="J444" s="328" t="s">
        <v>1372</v>
      </c>
      <c r="K444" s="327" t="s">
        <v>72</v>
      </c>
      <c r="L444" s="293">
        <v>54.889800000000001</v>
      </c>
      <c r="M444" s="328" t="s">
        <v>1418</v>
      </c>
      <c r="N444" s="328" t="s">
        <v>3559</v>
      </c>
      <c r="O444" s="328" t="s">
        <v>3560</v>
      </c>
      <c r="P444" s="328" t="s">
        <v>3561</v>
      </c>
      <c r="Q444" s="327" t="s">
        <v>72</v>
      </c>
      <c r="R444" s="328" t="s">
        <v>1871</v>
      </c>
      <c r="S444" s="328" t="s">
        <v>1377</v>
      </c>
      <c r="T444" s="327" t="s">
        <v>112</v>
      </c>
      <c r="U444" s="327" t="s">
        <v>81</v>
      </c>
      <c r="V444" s="327" t="s">
        <v>81</v>
      </c>
      <c r="W444" s="327" t="s">
        <v>81</v>
      </c>
      <c r="X444" s="326" t="s">
        <v>81</v>
      </c>
    </row>
    <row r="445" spans="1:24" x14ac:dyDescent="0.3">
      <c r="A445" s="327" t="s">
        <v>3562</v>
      </c>
      <c r="B445" s="327" t="s">
        <v>3563</v>
      </c>
      <c r="C445" s="327" t="s">
        <v>83</v>
      </c>
      <c r="D445" s="327" t="s">
        <v>79</v>
      </c>
      <c r="E445" s="327" t="s">
        <v>85</v>
      </c>
      <c r="F445" s="327" t="s">
        <v>3261</v>
      </c>
      <c r="G445" s="325"/>
      <c r="H445" s="328" t="s">
        <v>3262</v>
      </c>
      <c r="I445" s="328" t="s">
        <v>3262</v>
      </c>
      <c r="J445" s="328" t="s">
        <v>1372</v>
      </c>
      <c r="K445" s="327" t="s">
        <v>72</v>
      </c>
      <c r="L445" s="293">
        <v>40.829599999999999</v>
      </c>
      <c r="M445" s="328" t="s">
        <v>3263</v>
      </c>
      <c r="N445" s="328" t="s">
        <v>1373</v>
      </c>
      <c r="O445" s="328" t="s">
        <v>1371</v>
      </c>
      <c r="P445" s="328" t="s">
        <v>3564</v>
      </c>
      <c r="Q445" s="325"/>
      <c r="R445" s="328" t="s">
        <v>1372</v>
      </c>
      <c r="S445" s="328" t="s">
        <v>1372</v>
      </c>
      <c r="T445" s="327" t="s">
        <v>176</v>
      </c>
      <c r="U445" s="327" t="s">
        <v>81</v>
      </c>
      <c r="V445" s="327" t="s">
        <v>81</v>
      </c>
      <c r="W445" s="327" t="s">
        <v>81</v>
      </c>
      <c r="X445" s="326" t="s">
        <v>81</v>
      </c>
    </row>
    <row r="446" spans="1:24" x14ac:dyDescent="0.3">
      <c r="A446" s="327" t="s">
        <v>3565</v>
      </c>
      <c r="B446" s="327" t="s">
        <v>3566</v>
      </c>
      <c r="C446" s="327" t="s">
        <v>83</v>
      </c>
      <c r="D446" s="327" t="s">
        <v>79</v>
      </c>
      <c r="E446" s="327" t="s">
        <v>85</v>
      </c>
      <c r="F446" s="327" t="s">
        <v>3261</v>
      </c>
      <c r="G446" s="325"/>
      <c r="H446" s="328" t="s">
        <v>3262</v>
      </c>
      <c r="I446" s="328" t="s">
        <v>3262</v>
      </c>
      <c r="J446" s="328" t="s">
        <v>1372</v>
      </c>
      <c r="K446" s="327" t="s">
        <v>72</v>
      </c>
      <c r="L446" s="293">
        <v>41.968499999999999</v>
      </c>
      <c r="M446" s="328" t="s">
        <v>3263</v>
      </c>
      <c r="N446" s="328" t="s">
        <v>1373</v>
      </c>
      <c r="O446" s="328" t="s">
        <v>1371</v>
      </c>
      <c r="P446" s="328" t="s">
        <v>3567</v>
      </c>
      <c r="Q446" s="325"/>
      <c r="R446" s="328" t="s">
        <v>1372</v>
      </c>
      <c r="S446" s="328" t="s">
        <v>1372</v>
      </c>
      <c r="T446" s="327" t="s">
        <v>176</v>
      </c>
      <c r="U446" s="327" t="s">
        <v>81</v>
      </c>
      <c r="V446" s="327" t="s">
        <v>81</v>
      </c>
      <c r="W446" s="327" t="s">
        <v>81</v>
      </c>
      <c r="X446" s="326" t="s">
        <v>81</v>
      </c>
    </row>
    <row r="447" spans="1:24" x14ac:dyDescent="0.3">
      <c r="A447" s="327" t="s">
        <v>3568</v>
      </c>
      <c r="B447" s="327" t="s">
        <v>3566</v>
      </c>
      <c r="C447" s="327" t="s">
        <v>83</v>
      </c>
      <c r="D447" s="327" t="s">
        <v>79</v>
      </c>
      <c r="E447" s="327" t="s">
        <v>85</v>
      </c>
      <c r="F447" s="327" t="s">
        <v>3261</v>
      </c>
      <c r="G447" s="325"/>
      <c r="H447" s="328" t="s">
        <v>3262</v>
      </c>
      <c r="I447" s="328" t="s">
        <v>3262</v>
      </c>
      <c r="J447" s="328" t="s">
        <v>1372</v>
      </c>
      <c r="K447" s="327" t="s">
        <v>72</v>
      </c>
      <c r="L447" s="293">
        <v>49.608899999999998</v>
      </c>
      <c r="M447" s="328" t="s">
        <v>3263</v>
      </c>
      <c r="N447" s="328" t="s">
        <v>1373</v>
      </c>
      <c r="O447" s="328" t="s">
        <v>1371</v>
      </c>
      <c r="P447" s="328" t="s">
        <v>3569</v>
      </c>
      <c r="Q447" s="325"/>
      <c r="R447" s="328" t="s">
        <v>1372</v>
      </c>
      <c r="S447" s="328" t="s">
        <v>1372</v>
      </c>
      <c r="T447" s="327" t="s">
        <v>176</v>
      </c>
      <c r="U447" s="327" t="s">
        <v>81</v>
      </c>
      <c r="V447" s="327" t="s">
        <v>81</v>
      </c>
      <c r="W447" s="327" t="s">
        <v>81</v>
      </c>
      <c r="X447" s="326" t="s">
        <v>81</v>
      </c>
    </row>
    <row r="448" spans="1:24" x14ac:dyDescent="0.3">
      <c r="A448" s="327" t="s">
        <v>3570</v>
      </c>
      <c r="B448" s="327" t="s">
        <v>3571</v>
      </c>
      <c r="C448" s="327" t="s">
        <v>83</v>
      </c>
      <c r="D448" s="327" t="s">
        <v>79</v>
      </c>
      <c r="E448" s="327" t="s">
        <v>85</v>
      </c>
      <c r="F448" s="327" t="s">
        <v>3261</v>
      </c>
      <c r="G448" s="325"/>
      <c r="H448" s="328" t="s">
        <v>3262</v>
      </c>
      <c r="I448" s="328" t="s">
        <v>3262</v>
      </c>
      <c r="J448" s="328" t="s">
        <v>1372</v>
      </c>
      <c r="K448" s="327" t="s">
        <v>72</v>
      </c>
      <c r="L448" s="293">
        <v>44.584699999999998</v>
      </c>
      <c r="M448" s="328" t="s">
        <v>3263</v>
      </c>
      <c r="N448" s="328" t="s">
        <v>1373</v>
      </c>
      <c r="O448" s="328" t="s">
        <v>1371</v>
      </c>
      <c r="P448" s="328" t="s">
        <v>3572</v>
      </c>
      <c r="Q448" s="325"/>
      <c r="R448" s="328" t="s">
        <v>1372</v>
      </c>
      <c r="S448" s="328" t="s">
        <v>1372</v>
      </c>
      <c r="T448" s="327" t="s">
        <v>176</v>
      </c>
      <c r="U448" s="327" t="s">
        <v>81</v>
      </c>
      <c r="V448" s="327" t="s">
        <v>81</v>
      </c>
      <c r="W448" s="327" t="s">
        <v>81</v>
      </c>
      <c r="X448" s="326" t="s">
        <v>81</v>
      </c>
    </row>
    <row r="449" spans="1:24" x14ac:dyDescent="0.3">
      <c r="A449" s="327" t="s">
        <v>3573</v>
      </c>
      <c r="B449" s="327" t="s">
        <v>3574</v>
      </c>
      <c r="C449" s="327" t="s">
        <v>83</v>
      </c>
      <c r="D449" s="327" t="s">
        <v>79</v>
      </c>
      <c r="E449" s="327" t="s">
        <v>85</v>
      </c>
      <c r="F449" s="327" t="s">
        <v>3261</v>
      </c>
      <c r="G449" s="325"/>
      <c r="H449" s="328" t="s">
        <v>3262</v>
      </c>
      <c r="I449" s="328" t="s">
        <v>3262</v>
      </c>
      <c r="J449" s="328" t="s">
        <v>1372</v>
      </c>
      <c r="K449" s="327" t="s">
        <v>72</v>
      </c>
      <c r="L449" s="293">
        <v>35.805399999999999</v>
      </c>
      <c r="M449" s="328" t="s">
        <v>3263</v>
      </c>
      <c r="N449" s="328" t="s">
        <v>1373</v>
      </c>
      <c r="O449" s="328" t="s">
        <v>1371</v>
      </c>
      <c r="P449" s="328" t="s">
        <v>3575</v>
      </c>
      <c r="Q449" s="325"/>
      <c r="R449" s="328" t="s">
        <v>1372</v>
      </c>
      <c r="S449" s="328" t="s">
        <v>1372</v>
      </c>
      <c r="T449" s="327" t="s">
        <v>176</v>
      </c>
      <c r="U449" s="327" t="s">
        <v>81</v>
      </c>
      <c r="V449" s="327" t="s">
        <v>81</v>
      </c>
      <c r="W449" s="327" t="s">
        <v>81</v>
      </c>
      <c r="X449" s="326" t="s">
        <v>81</v>
      </c>
    </row>
    <row r="450" spans="1:24" x14ac:dyDescent="0.3">
      <c r="A450" s="327" t="s">
        <v>3576</v>
      </c>
      <c r="B450" s="327" t="s">
        <v>3577</v>
      </c>
      <c r="C450" s="327" t="s">
        <v>83</v>
      </c>
      <c r="D450" s="327" t="s">
        <v>79</v>
      </c>
      <c r="E450" s="327" t="s">
        <v>85</v>
      </c>
      <c r="F450" s="327" t="s">
        <v>3261</v>
      </c>
      <c r="G450" s="325"/>
      <c r="H450" s="328" t="s">
        <v>3262</v>
      </c>
      <c r="I450" s="328" t="s">
        <v>3262</v>
      </c>
      <c r="J450" s="328" t="s">
        <v>1372</v>
      </c>
      <c r="K450" s="327" t="s">
        <v>72</v>
      </c>
      <c r="L450" s="293">
        <v>36.944200000000002</v>
      </c>
      <c r="M450" s="328" t="s">
        <v>3263</v>
      </c>
      <c r="N450" s="328" t="s">
        <v>1373</v>
      </c>
      <c r="O450" s="328" t="s">
        <v>1371</v>
      </c>
      <c r="P450" s="328" t="s">
        <v>3578</v>
      </c>
      <c r="Q450" s="325"/>
      <c r="R450" s="328" t="s">
        <v>1372</v>
      </c>
      <c r="S450" s="328" t="s">
        <v>1372</v>
      </c>
      <c r="T450" s="327" t="s">
        <v>176</v>
      </c>
      <c r="U450" s="327" t="s">
        <v>81</v>
      </c>
      <c r="V450" s="327" t="s">
        <v>81</v>
      </c>
      <c r="W450" s="327" t="s">
        <v>81</v>
      </c>
      <c r="X450" s="326" t="s">
        <v>81</v>
      </c>
    </row>
    <row r="451" spans="1:24" x14ac:dyDescent="0.3">
      <c r="A451" s="327" t="s">
        <v>3579</v>
      </c>
      <c r="B451" s="327" t="s">
        <v>3580</v>
      </c>
      <c r="C451" s="327" t="s">
        <v>83</v>
      </c>
      <c r="D451" s="327" t="s">
        <v>79</v>
      </c>
      <c r="E451" s="327" t="s">
        <v>85</v>
      </c>
      <c r="F451" s="327" t="s">
        <v>3261</v>
      </c>
      <c r="G451" s="325"/>
      <c r="H451" s="328" t="s">
        <v>3262</v>
      </c>
      <c r="I451" s="328" t="s">
        <v>3262</v>
      </c>
      <c r="J451" s="328" t="s">
        <v>1372</v>
      </c>
      <c r="K451" s="327" t="s">
        <v>72</v>
      </c>
      <c r="L451" s="293">
        <v>40.241300000000003</v>
      </c>
      <c r="M451" s="328" t="s">
        <v>3263</v>
      </c>
      <c r="N451" s="328" t="s">
        <v>1373</v>
      </c>
      <c r="O451" s="328" t="s">
        <v>1371</v>
      </c>
      <c r="P451" s="328" t="s">
        <v>3581</v>
      </c>
      <c r="Q451" s="325"/>
      <c r="R451" s="328" t="s">
        <v>1372</v>
      </c>
      <c r="S451" s="328" t="s">
        <v>1372</v>
      </c>
      <c r="T451" s="327" t="s">
        <v>176</v>
      </c>
      <c r="U451" s="327" t="s">
        <v>81</v>
      </c>
      <c r="V451" s="327" t="s">
        <v>81</v>
      </c>
      <c r="W451" s="327" t="s">
        <v>81</v>
      </c>
      <c r="X451" s="326" t="s">
        <v>81</v>
      </c>
    </row>
    <row r="452" spans="1:24" x14ac:dyDescent="0.3">
      <c r="A452" s="327" t="s">
        <v>3582</v>
      </c>
      <c r="B452" s="327" t="s">
        <v>3583</v>
      </c>
      <c r="C452" s="327" t="s">
        <v>83</v>
      </c>
      <c r="D452" s="327" t="s">
        <v>79</v>
      </c>
      <c r="E452" s="327" t="s">
        <v>85</v>
      </c>
      <c r="F452" s="327" t="s">
        <v>3261</v>
      </c>
      <c r="G452" s="325"/>
      <c r="H452" s="328" t="s">
        <v>3262</v>
      </c>
      <c r="I452" s="328" t="s">
        <v>3262</v>
      </c>
      <c r="J452" s="328" t="s">
        <v>1372</v>
      </c>
      <c r="K452" s="327" t="s">
        <v>72</v>
      </c>
      <c r="L452" s="293">
        <v>41.380099999999999</v>
      </c>
      <c r="M452" s="328" t="s">
        <v>3263</v>
      </c>
      <c r="N452" s="328" t="s">
        <v>1373</v>
      </c>
      <c r="O452" s="328" t="s">
        <v>1371</v>
      </c>
      <c r="P452" s="328" t="s">
        <v>3584</v>
      </c>
      <c r="Q452" s="325"/>
      <c r="R452" s="328" t="s">
        <v>1372</v>
      </c>
      <c r="S452" s="328" t="s">
        <v>1372</v>
      </c>
      <c r="T452" s="327" t="s">
        <v>176</v>
      </c>
      <c r="U452" s="327" t="s">
        <v>81</v>
      </c>
      <c r="V452" s="327" t="s">
        <v>81</v>
      </c>
      <c r="W452" s="327" t="s">
        <v>81</v>
      </c>
      <c r="X452" s="326" t="s">
        <v>81</v>
      </c>
    </row>
    <row r="453" spans="1:24" x14ac:dyDescent="0.3">
      <c r="A453" s="327" t="s">
        <v>3585</v>
      </c>
      <c r="B453" s="327" t="s">
        <v>3583</v>
      </c>
      <c r="C453" s="327" t="s">
        <v>83</v>
      </c>
      <c r="D453" s="327" t="s">
        <v>79</v>
      </c>
      <c r="E453" s="327" t="s">
        <v>85</v>
      </c>
      <c r="F453" s="327" t="s">
        <v>3261</v>
      </c>
      <c r="G453" s="325"/>
      <c r="H453" s="328" t="s">
        <v>3262</v>
      </c>
      <c r="I453" s="328" t="s">
        <v>3262</v>
      </c>
      <c r="J453" s="328" t="s">
        <v>1372</v>
      </c>
      <c r="K453" s="327" t="s">
        <v>72</v>
      </c>
      <c r="L453" s="293">
        <v>49.020600000000002</v>
      </c>
      <c r="M453" s="328" t="s">
        <v>3263</v>
      </c>
      <c r="N453" s="328" t="s">
        <v>1373</v>
      </c>
      <c r="O453" s="328" t="s">
        <v>1371</v>
      </c>
      <c r="P453" s="328" t="s">
        <v>3586</v>
      </c>
      <c r="Q453" s="325"/>
      <c r="R453" s="328" t="s">
        <v>1372</v>
      </c>
      <c r="S453" s="328" t="s">
        <v>1372</v>
      </c>
      <c r="T453" s="327" t="s">
        <v>176</v>
      </c>
      <c r="U453" s="327" t="s">
        <v>81</v>
      </c>
      <c r="V453" s="327" t="s">
        <v>81</v>
      </c>
      <c r="W453" s="327" t="s">
        <v>81</v>
      </c>
      <c r="X453" s="326" t="s">
        <v>81</v>
      </c>
    </row>
    <row r="454" spans="1:24" x14ac:dyDescent="0.3">
      <c r="A454" s="327" t="s">
        <v>3587</v>
      </c>
      <c r="B454" s="327" t="s">
        <v>3588</v>
      </c>
      <c r="C454" s="327" t="s">
        <v>83</v>
      </c>
      <c r="D454" s="327" t="s">
        <v>79</v>
      </c>
      <c r="E454" s="327" t="s">
        <v>85</v>
      </c>
      <c r="F454" s="327" t="s">
        <v>3261</v>
      </c>
      <c r="G454" s="325"/>
      <c r="H454" s="328" t="s">
        <v>3262</v>
      </c>
      <c r="I454" s="328" t="s">
        <v>3262</v>
      </c>
      <c r="J454" s="328" t="s">
        <v>1372</v>
      </c>
      <c r="K454" s="327" t="s">
        <v>72</v>
      </c>
      <c r="L454" s="293">
        <v>43.996299999999998</v>
      </c>
      <c r="M454" s="328" t="s">
        <v>3263</v>
      </c>
      <c r="N454" s="328" t="s">
        <v>1373</v>
      </c>
      <c r="O454" s="328" t="s">
        <v>1371</v>
      </c>
      <c r="P454" s="328" t="s">
        <v>3589</v>
      </c>
      <c r="Q454" s="325"/>
      <c r="R454" s="328" t="s">
        <v>1372</v>
      </c>
      <c r="S454" s="328" t="s">
        <v>1372</v>
      </c>
      <c r="T454" s="327" t="s">
        <v>176</v>
      </c>
      <c r="U454" s="327" t="s">
        <v>81</v>
      </c>
      <c r="V454" s="327" t="s">
        <v>81</v>
      </c>
      <c r="W454" s="327" t="s">
        <v>81</v>
      </c>
      <c r="X454" s="326" t="s">
        <v>81</v>
      </c>
    </row>
    <row r="455" spans="1:24" x14ac:dyDescent="0.3">
      <c r="A455" s="327" t="s">
        <v>3590</v>
      </c>
      <c r="B455" s="327" t="s">
        <v>3591</v>
      </c>
      <c r="C455" s="327" t="s">
        <v>83</v>
      </c>
      <c r="D455" s="327" t="s">
        <v>79</v>
      </c>
      <c r="E455" s="327" t="s">
        <v>85</v>
      </c>
      <c r="F455" s="327" t="s">
        <v>3261</v>
      </c>
      <c r="G455" s="325"/>
      <c r="H455" s="328" t="s">
        <v>3262</v>
      </c>
      <c r="I455" s="328" t="s">
        <v>3262</v>
      </c>
      <c r="J455" s="328" t="s">
        <v>1372</v>
      </c>
      <c r="K455" s="327" t="s">
        <v>72</v>
      </c>
      <c r="L455" s="293">
        <v>35.216999999999999</v>
      </c>
      <c r="M455" s="328" t="s">
        <v>3263</v>
      </c>
      <c r="N455" s="328" t="s">
        <v>1373</v>
      </c>
      <c r="O455" s="328" t="s">
        <v>1371</v>
      </c>
      <c r="P455" s="328" t="s">
        <v>3592</v>
      </c>
      <c r="Q455" s="325"/>
      <c r="R455" s="328" t="s">
        <v>1372</v>
      </c>
      <c r="S455" s="328" t="s">
        <v>1372</v>
      </c>
      <c r="T455" s="327" t="s">
        <v>176</v>
      </c>
      <c r="U455" s="327" t="s">
        <v>81</v>
      </c>
      <c r="V455" s="327" t="s">
        <v>81</v>
      </c>
      <c r="W455" s="327" t="s">
        <v>81</v>
      </c>
      <c r="X455" s="326" t="s">
        <v>81</v>
      </c>
    </row>
    <row r="456" spans="1:24" x14ac:dyDescent="0.3">
      <c r="A456" s="327" t="s">
        <v>3593</v>
      </c>
      <c r="B456" s="327" t="s">
        <v>3594</v>
      </c>
      <c r="C456" s="327" t="s">
        <v>83</v>
      </c>
      <c r="D456" s="327" t="s">
        <v>79</v>
      </c>
      <c r="E456" s="327" t="s">
        <v>85</v>
      </c>
      <c r="F456" s="327" t="s">
        <v>3261</v>
      </c>
      <c r="G456" s="325"/>
      <c r="H456" s="328" t="s">
        <v>3262</v>
      </c>
      <c r="I456" s="328" t="s">
        <v>3262</v>
      </c>
      <c r="J456" s="328" t="s">
        <v>1372</v>
      </c>
      <c r="K456" s="327" t="s">
        <v>72</v>
      </c>
      <c r="L456" s="293">
        <v>36.355899999999998</v>
      </c>
      <c r="M456" s="328" t="s">
        <v>3263</v>
      </c>
      <c r="N456" s="328" t="s">
        <v>1373</v>
      </c>
      <c r="O456" s="328" t="s">
        <v>1371</v>
      </c>
      <c r="P456" s="328" t="s">
        <v>3595</v>
      </c>
      <c r="Q456" s="325"/>
      <c r="R456" s="328" t="s">
        <v>1372</v>
      </c>
      <c r="S456" s="328" t="s">
        <v>1372</v>
      </c>
      <c r="T456" s="327" t="s">
        <v>176</v>
      </c>
      <c r="U456" s="327" t="s">
        <v>81</v>
      </c>
      <c r="V456" s="327" t="s">
        <v>81</v>
      </c>
      <c r="W456" s="327" t="s">
        <v>81</v>
      </c>
      <c r="X456" s="326" t="s">
        <v>81</v>
      </c>
    </row>
    <row r="457" spans="1:24" x14ac:dyDescent="0.3">
      <c r="A457" s="327" t="s">
        <v>3596</v>
      </c>
      <c r="B457" s="327" t="s">
        <v>3597</v>
      </c>
      <c r="C457" s="327" t="s">
        <v>83</v>
      </c>
      <c r="D457" s="327" t="s">
        <v>79</v>
      </c>
      <c r="E457" s="327" t="s">
        <v>85</v>
      </c>
      <c r="F457" s="327" t="s">
        <v>3261</v>
      </c>
      <c r="G457" s="325"/>
      <c r="H457" s="328" t="s">
        <v>3262</v>
      </c>
      <c r="I457" s="328" t="s">
        <v>3262</v>
      </c>
      <c r="J457" s="328" t="s">
        <v>1372</v>
      </c>
      <c r="K457" s="327" t="s">
        <v>72</v>
      </c>
      <c r="L457" s="293">
        <v>38.3521</v>
      </c>
      <c r="M457" s="328" t="s">
        <v>3263</v>
      </c>
      <c r="N457" s="328" t="s">
        <v>1373</v>
      </c>
      <c r="O457" s="328" t="s">
        <v>1371</v>
      </c>
      <c r="P457" s="328" t="s">
        <v>3598</v>
      </c>
      <c r="Q457" s="325"/>
      <c r="R457" s="328" t="s">
        <v>1372</v>
      </c>
      <c r="S457" s="328" t="s">
        <v>1372</v>
      </c>
      <c r="T457" s="327" t="s">
        <v>176</v>
      </c>
      <c r="U457" s="327" t="s">
        <v>81</v>
      </c>
      <c r="V457" s="327" t="s">
        <v>81</v>
      </c>
      <c r="W457" s="327" t="s">
        <v>81</v>
      </c>
      <c r="X457" s="326" t="s">
        <v>81</v>
      </c>
    </row>
    <row r="458" spans="1:24" x14ac:dyDescent="0.3">
      <c r="A458" s="327" t="s">
        <v>3599</v>
      </c>
      <c r="B458" s="327" t="s">
        <v>3600</v>
      </c>
      <c r="C458" s="327" t="s">
        <v>83</v>
      </c>
      <c r="D458" s="327" t="s">
        <v>79</v>
      </c>
      <c r="E458" s="327" t="s">
        <v>85</v>
      </c>
      <c r="F458" s="327" t="s">
        <v>3261</v>
      </c>
      <c r="G458" s="325"/>
      <c r="H458" s="328" t="s">
        <v>3262</v>
      </c>
      <c r="I458" s="328" t="s">
        <v>3262</v>
      </c>
      <c r="J458" s="328" t="s">
        <v>1372</v>
      </c>
      <c r="K458" s="327" t="s">
        <v>72</v>
      </c>
      <c r="L458" s="293">
        <v>39.65</v>
      </c>
      <c r="M458" s="328" t="s">
        <v>3263</v>
      </c>
      <c r="N458" s="328" t="s">
        <v>1373</v>
      </c>
      <c r="O458" s="328" t="s">
        <v>1371</v>
      </c>
      <c r="P458" s="328" t="s">
        <v>3601</v>
      </c>
      <c r="Q458" s="325"/>
      <c r="R458" s="328" t="s">
        <v>1372</v>
      </c>
      <c r="S458" s="328" t="s">
        <v>1372</v>
      </c>
      <c r="T458" s="327" t="s">
        <v>176</v>
      </c>
      <c r="U458" s="327" t="s">
        <v>81</v>
      </c>
      <c r="V458" s="327" t="s">
        <v>81</v>
      </c>
      <c r="W458" s="327" t="s">
        <v>81</v>
      </c>
      <c r="X458" s="326" t="s">
        <v>81</v>
      </c>
    </row>
    <row r="459" spans="1:24" x14ac:dyDescent="0.3">
      <c r="A459" s="327" t="s">
        <v>3602</v>
      </c>
      <c r="B459" s="327" t="s">
        <v>3603</v>
      </c>
      <c r="C459" s="327" t="s">
        <v>83</v>
      </c>
      <c r="D459" s="327" t="s">
        <v>79</v>
      </c>
      <c r="E459" s="327" t="s">
        <v>85</v>
      </c>
      <c r="F459" s="327" t="s">
        <v>3261</v>
      </c>
      <c r="G459" s="325"/>
      <c r="H459" s="328" t="s">
        <v>3262</v>
      </c>
      <c r="I459" s="328" t="s">
        <v>3262</v>
      </c>
      <c r="J459" s="328" t="s">
        <v>1372</v>
      </c>
      <c r="K459" s="327" t="s">
        <v>72</v>
      </c>
      <c r="L459" s="293">
        <v>30.654900000000001</v>
      </c>
      <c r="M459" s="328" t="s">
        <v>3263</v>
      </c>
      <c r="N459" s="328" t="s">
        <v>1373</v>
      </c>
      <c r="O459" s="328" t="s">
        <v>1371</v>
      </c>
      <c r="P459" s="328" t="s">
        <v>3604</v>
      </c>
      <c r="Q459" s="325"/>
      <c r="R459" s="328" t="s">
        <v>1372</v>
      </c>
      <c r="S459" s="328" t="s">
        <v>1372</v>
      </c>
      <c r="T459" s="327" t="s">
        <v>176</v>
      </c>
      <c r="U459" s="327" t="s">
        <v>81</v>
      </c>
      <c r="V459" s="327" t="s">
        <v>81</v>
      </c>
      <c r="W459" s="327" t="s">
        <v>81</v>
      </c>
      <c r="X459" s="326" t="s">
        <v>81</v>
      </c>
    </row>
    <row r="460" spans="1:24" x14ac:dyDescent="0.3">
      <c r="A460" s="327" t="s">
        <v>3605</v>
      </c>
      <c r="B460" s="327" t="s">
        <v>3606</v>
      </c>
      <c r="C460" s="327" t="s">
        <v>83</v>
      </c>
      <c r="D460" s="327" t="s">
        <v>79</v>
      </c>
      <c r="E460" s="327" t="s">
        <v>85</v>
      </c>
      <c r="F460" s="327" t="s">
        <v>3261</v>
      </c>
      <c r="G460" s="325"/>
      <c r="H460" s="328" t="s">
        <v>3262</v>
      </c>
      <c r="I460" s="328" t="s">
        <v>3262</v>
      </c>
      <c r="J460" s="328" t="s">
        <v>1372</v>
      </c>
      <c r="K460" s="327" t="s">
        <v>72</v>
      </c>
      <c r="L460" s="293">
        <v>36.716500000000003</v>
      </c>
      <c r="M460" s="328" t="s">
        <v>3263</v>
      </c>
      <c r="N460" s="328" t="s">
        <v>1373</v>
      </c>
      <c r="O460" s="328" t="s">
        <v>1371</v>
      </c>
      <c r="P460" s="328" t="s">
        <v>3607</v>
      </c>
      <c r="Q460" s="325"/>
      <c r="R460" s="328" t="s">
        <v>1372</v>
      </c>
      <c r="S460" s="328" t="s">
        <v>1372</v>
      </c>
      <c r="T460" s="327" t="s">
        <v>176</v>
      </c>
      <c r="U460" s="327" t="s">
        <v>81</v>
      </c>
      <c r="V460" s="327" t="s">
        <v>81</v>
      </c>
      <c r="W460" s="327" t="s">
        <v>81</v>
      </c>
      <c r="X460" s="326" t="s">
        <v>81</v>
      </c>
    </row>
    <row r="461" spans="1:24" x14ac:dyDescent="0.3">
      <c r="A461" s="327" t="s">
        <v>3608</v>
      </c>
      <c r="B461" s="327" t="s">
        <v>3609</v>
      </c>
      <c r="C461" s="327" t="s">
        <v>83</v>
      </c>
      <c r="D461" s="327" t="s">
        <v>79</v>
      </c>
      <c r="E461" s="327" t="s">
        <v>85</v>
      </c>
      <c r="F461" s="327" t="s">
        <v>3261</v>
      </c>
      <c r="G461" s="325"/>
      <c r="H461" s="328" t="s">
        <v>3262</v>
      </c>
      <c r="I461" s="328" t="s">
        <v>3262</v>
      </c>
      <c r="J461" s="328" t="s">
        <v>1372</v>
      </c>
      <c r="K461" s="327" t="s">
        <v>72</v>
      </c>
      <c r="L461" s="293">
        <v>0</v>
      </c>
      <c r="M461" s="328" t="s">
        <v>3263</v>
      </c>
      <c r="N461" s="325"/>
      <c r="O461" s="328" t="s">
        <v>1371</v>
      </c>
      <c r="P461" s="328" t="s">
        <v>3262</v>
      </c>
      <c r="Q461" s="325"/>
      <c r="R461" s="328" t="s">
        <v>1372</v>
      </c>
      <c r="S461" s="328" t="s">
        <v>1372</v>
      </c>
      <c r="T461" s="327" t="s">
        <v>3610</v>
      </c>
      <c r="U461" s="327" t="s">
        <v>81</v>
      </c>
      <c r="V461" s="327" t="s">
        <v>81</v>
      </c>
      <c r="W461" s="327" t="s">
        <v>81</v>
      </c>
      <c r="X461" s="326" t="s">
        <v>81</v>
      </c>
    </row>
    <row r="462" spans="1:24" x14ac:dyDescent="0.3">
      <c r="A462" s="327" t="s">
        <v>296</v>
      </c>
      <c r="B462" s="327" t="s">
        <v>297</v>
      </c>
      <c r="C462" s="327" t="s">
        <v>88</v>
      </c>
      <c r="D462" s="327" t="s">
        <v>79</v>
      </c>
      <c r="E462" s="327" t="s">
        <v>85</v>
      </c>
      <c r="F462" s="327" t="s">
        <v>782</v>
      </c>
      <c r="G462" s="327" t="s">
        <v>298</v>
      </c>
      <c r="H462" s="328" t="s">
        <v>1469</v>
      </c>
      <c r="I462" s="328" t="s">
        <v>3611</v>
      </c>
      <c r="J462" s="328" t="s">
        <v>1372</v>
      </c>
      <c r="K462" s="327" t="s">
        <v>72</v>
      </c>
      <c r="L462" s="293">
        <v>4.6520999999999999</v>
      </c>
      <c r="M462" s="328" t="s">
        <v>1418</v>
      </c>
      <c r="N462" s="328" t="s">
        <v>3612</v>
      </c>
      <c r="O462" s="328" t="s">
        <v>3613</v>
      </c>
      <c r="P462" s="328" t="s">
        <v>3614</v>
      </c>
      <c r="Q462" s="327" t="s">
        <v>72</v>
      </c>
      <c r="R462" s="328" t="s">
        <v>1387</v>
      </c>
      <c r="S462" s="328" t="s">
        <v>1387</v>
      </c>
      <c r="T462" s="327" t="s">
        <v>87</v>
      </c>
      <c r="U462" s="327" t="s">
        <v>81</v>
      </c>
      <c r="V462" s="327" t="s">
        <v>81</v>
      </c>
      <c r="W462" s="327" t="s">
        <v>81</v>
      </c>
      <c r="X462" s="326" t="s">
        <v>81</v>
      </c>
    </row>
    <row r="463" spans="1:24" x14ac:dyDescent="0.3">
      <c r="A463" s="327" t="s">
        <v>9</v>
      </c>
      <c r="B463" s="327" t="s">
        <v>299</v>
      </c>
      <c r="C463" s="327" t="s">
        <v>88</v>
      </c>
      <c r="D463" s="327" t="s">
        <v>79</v>
      </c>
      <c r="E463" s="327" t="s">
        <v>85</v>
      </c>
      <c r="F463" s="327" t="s">
        <v>782</v>
      </c>
      <c r="G463" s="327" t="s">
        <v>300</v>
      </c>
      <c r="H463" s="328" t="s">
        <v>1642</v>
      </c>
      <c r="I463" s="328" t="s">
        <v>3615</v>
      </c>
      <c r="J463" s="328" t="s">
        <v>1372</v>
      </c>
      <c r="K463" s="327" t="s">
        <v>72</v>
      </c>
      <c r="L463" s="293">
        <v>3.0882000000000001</v>
      </c>
      <c r="M463" s="328" t="s">
        <v>1418</v>
      </c>
      <c r="N463" s="328" t="s">
        <v>3616</v>
      </c>
      <c r="O463" s="328" t="s">
        <v>3617</v>
      </c>
      <c r="P463" s="328" t="s">
        <v>3618</v>
      </c>
      <c r="Q463" s="327" t="s">
        <v>72</v>
      </c>
      <c r="R463" s="328" t="s">
        <v>1387</v>
      </c>
      <c r="S463" s="328" t="s">
        <v>1387</v>
      </c>
      <c r="T463" s="327" t="s">
        <v>112</v>
      </c>
      <c r="U463" s="327" t="s">
        <v>82</v>
      </c>
      <c r="V463" s="327" t="s">
        <v>81</v>
      </c>
      <c r="W463" s="327" t="s">
        <v>81</v>
      </c>
      <c r="X463" s="326" t="s">
        <v>81</v>
      </c>
    </row>
    <row r="464" spans="1:24" x14ac:dyDescent="0.3">
      <c r="A464" s="327" t="s">
        <v>301</v>
      </c>
      <c r="B464" s="327" t="s">
        <v>302</v>
      </c>
      <c r="C464" s="327" t="s">
        <v>88</v>
      </c>
      <c r="D464" s="327" t="s">
        <v>79</v>
      </c>
      <c r="E464" s="327" t="s">
        <v>85</v>
      </c>
      <c r="F464" s="327" t="s">
        <v>782</v>
      </c>
      <c r="G464" s="327" t="s">
        <v>303</v>
      </c>
      <c r="H464" s="328" t="s">
        <v>1656</v>
      </c>
      <c r="I464" s="328" t="s">
        <v>3619</v>
      </c>
      <c r="J464" s="328" t="s">
        <v>1372</v>
      </c>
      <c r="K464" s="327" t="s">
        <v>72</v>
      </c>
      <c r="L464" s="293">
        <v>7.9939</v>
      </c>
      <c r="M464" s="328" t="s">
        <v>1418</v>
      </c>
      <c r="N464" s="328" t="s">
        <v>3620</v>
      </c>
      <c r="O464" s="328" t="s">
        <v>3621</v>
      </c>
      <c r="P464" s="328" t="s">
        <v>3622</v>
      </c>
      <c r="Q464" s="327" t="s">
        <v>72</v>
      </c>
      <c r="R464" s="328" t="s">
        <v>1387</v>
      </c>
      <c r="S464" s="328" t="s">
        <v>1387</v>
      </c>
      <c r="T464" s="327" t="s">
        <v>112</v>
      </c>
      <c r="U464" s="327" t="s">
        <v>81</v>
      </c>
      <c r="V464" s="327" t="s">
        <v>81</v>
      </c>
      <c r="W464" s="327" t="s">
        <v>81</v>
      </c>
      <c r="X464" s="326" t="s">
        <v>81</v>
      </c>
    </row>
    <row r="465" spans="1:24" x14ac:dyDescent="0.3">
      <c r="A465" s="327" t="s">
        <v>10</v>
      </c>
      <c r="B465" s="327" t="s">
        <v>304</v>
      </c>
      <c r="C465" s="327" t="s">
        <v>88</v>
      </c>
      <c r="D465" s="327" t="s">
        <v>79</v>
      </c>
      <c r="E465" s="327" t="s">
        <v>85</v>
      </c>
      <c r="F465" s="327" t="s">
        <v>782</v>
      </c>
      <c r="G465" s="327" t="s">
        <v>10</v>
      </c>
      <c r="H465" s="328" t="s">
        <v>1661</v>
      </c>
      <c r="I465" s="328" t="s">
        <v>3623</v>
      </c>
      <c r="J465" s="328" t="s">
        <v>1372</v>
      </c>
      <c r="K465" s="327" t="s">
        <v>72</v>
      </c>
      <c r="L465" s="293">
        <v>1.0481</v>
      </c>
      <c r="M465" s="328" t="s">
        <v>1418</v>
      </c>
      <c r="N465" s="328" t="s">
        <v>3624</v>
      </c>
      <c r="O465" s="328" t="s">
        <v>3288</v>
      </c>
      <c r="P465" s="328" t="s">
        <v>3625</v>
      </c>
      <c r="Q465" s="327" t="s">
        <v>72</v>
      </c>
      <c r="R465" s="328" t="s">
        <v>1387</v>
      </c>
      <c r="S465" s="328" t="s">
        <v>1387</v>
      </c>
      <c r="T465" s="327" t="s">
        <v>112</v>
      </c>
      <c r="U465" s="327" t="s">
        <v>82</v>
      </c>
      <c r="V465" s="327" t="s">
        <v>81</v>
      </c>
      <c r="W465" s="327" t="s">
        <v>81</v>
      </c>
      <c r="X465" s="326" t="s">
        <v>81</v>
      </c>
    </row>
    <row r="466" spans="1:24" x14ac:dyDescent="0.3">
      <c r="A466" s="327" t="s">
        <v>306</v>
      </c>
      <c r="B466" s="327" t="s">
        <v>307</v>
      </c>
      <c r="C466" s="327" t="s">
        <v>83</v>
      </c>
      <c r="D466" s="327" t="s">
        <v>79</v>
      </c>
      <c r="E466" s="327" t="s">
        <v>85</v>
      </c>
      <c r="F466" s="327" t="s">
        <v>782</v>
      </c>
      <c r="G466" s="327" t="s">
        <v>308</v>
      </c>
      <c r="H466" s="328" t="s">
        <v>1642</v>
      </c>
      <c r="I466" s="328" t="s">
        <v>3615</v>
      </c>
      <c r="J466" s="328" t="s">
        <v>1372</v>
      </c>
      <c r="K466" s="327" t="s">
        <v>72</v>
      </c>
      <c r="L466" s="293">
        <v>3.0882000000000001</v>
      </c>
      <c r="M466" s="328" t="s">
        <v>1418</v>
      </c>
      <c r="N466" s="328" t="s">
        <v>3616</v>
      </c>
      <c r="O466" s="328" t="s">
        <v>3617</v>
      </c>
      <c r="P466" s="328" t="s">
        <v>3618</v>
      </c>
      <c r="Q466" s="327" t="s">
        <v>72</v>
      </c>
      <c r="R466" s="328" t="s">
        <v>1387</v>
      </c>
      <c r="S466" s="328" t="s">
        <v>1387</v>
      </c>
      <c r="T466" s="327" t="s">
        <v>112</v>
      </c>
      <c r="U466" s="327" t="s">
        <v>82</v>
      </c>
      <c r="V466" s="327" t="s">
        <v>81</v>
      </c>
      <c r="W466" s="327" t="s">
        <v>82</v>
      </c>
      <c r="X466" s="326" t="s">
        <v>82</v>
      </c>
    </row>
    <row r="467" spans="1:24" x14ac:dyDescent="0.3">
      <c r="A467" s="327" t="s">
        <v>309</v>
      </c>
      <c r="B467" s="327" t="s">
        <v>310</v>
      </c>
      <c r="C467" s="327" t="s">
        <v>88</v>
      </c>
      <c r="D467" s="327" t="s">
        <v>79</v>
      </c>
      <c r="E467" s="327" t="s">
        <v>85</v>
      </c>
      <c r="F467" s="327" t="s">
        <v>782</v>
      </c>
      <c r="G467" s="327" t="s">
        <v>311</v>
      </c>
      <c r="H467" s="328" t="s">
        <v>1855</v>
      </c>
      <c r="I467" s="328" t="s">
        <v>3626</v>
      </c>
      <c r="J467" s="328" t="s">
        <v>1372</v>
      </c>
      <c r="K467" s="327" t="s">
        <v>72</v>
      </c>
      <c r="L467" s="293">
        <v>1.4829000000000001</v>
      </c>
      <c r="M467" s="328" t="s">
        <v>1418</v>
      </c>
      <c r="N467" s="328" t="s">
        <v>3627</v>
      </c>
      <c r="O467" s="328" t="s">
        <v>2403</v>
      </c>
      <c r="P467" s="328" t="s">
        <v>3628</v>
      </c>
      <c r="Q467" s="327" t="s">
        <v>72</v>
      </c>
      <c r="R467" s="328" t="s">
        <v>1377</v>
      </c>
      <c r="S467" s="328" t="s">
        <v>1377</v>
      </c>
      <c r="T467" s="327" t="s">
        <v>87</v>
      </c>
      <c r="U467" s="327" t="s">
        <v>81</v>
      </c>
      <c r="V467" s="327" t="s">
        <v>81</v>
      </c>
      <c r="W467" s="327" t="s">
        <v>81</v>
      </c>
      <c r="X467" s="326" t="s">
        <v>81</v>
      </c>
    </row>
    <row r="468" spans="1:24" x14ac:dyDescent="0.3">
      <c r="A468" s="327" t="s">
        <v>315</v>
      </c>
      <c r="B468" s="327" t="s">
        <v>316</v>
      </c>
      <c r="C468" s="327" t="s">
        <v>88</v>
      </c>
      <c r="D468" s="327" t="s">
        <v>79</v>
      </c>
      <c r="E468" s="327" t="s">
        <v>85</v>
      </c>
      <c r="F468" s="327" t="s">
        <v>819</v>
      </c>
      <c r="G468" s="327" t="s">
        <v>315</v>
      </c>
      <c r="H468" s="328" t="s">
        <v>1665</v>
      </c>
      <c r="I468" s="328" t="s">
        <v>3629</v>
      </c>
      <c r="J468" s="328" t="s">
        <v>1372</v>
      </c>
      <c r="K468" s="327" t="s">
        <v>72</v>
      </c>
      <c r="L468" s="293">
        <v>6.6779000000000002</v>
      </c>
      <c r="M468" s="328" t="s">
        <v>3297</v>
      </c>
      <c r="N468" s="328" t="s">
        <v>3630</v>
      </c>
      <c r="O468" s="328" t="s">
        <v>3631</v>
      </c>
      <c r="P468" s="328" t="s">
        <v>3632</v>
      </c>
      <c r="Q468" s="327" t="s">
        <v>72</v>
      </c>
      <c r="R468" s="328" t="s">
        <v>1372</v>
      </c>
      <c r="S468" s="328" t="s">
        <v>1372</v>
      </c>
      <c r="T468" s="327" t="s">
        <v>87</v>
      </c>
      <c r="U468" s="327" t="s">
        <v>81</v>
      </c>
      <c r="V468" s="327" t="s">
        <v>81</v>
      </c>
      <c r="W468" s="327" t="s">
        <v>81</v>
      </c>
      <c r="X468" s="326" t="s">
        <v>81</v>
      </c>
    </row>
    <row r="469" spans="1:24" x14ac:dyDescent="0.3">
      <c r="A469" s="327" t="s">
        <v>3633</v>
      </c>
      <c r="B469" s="327" t="s">
        <v>3634</v>
      </c>
      <c r="C469" s="327" t="s">
        <v>88</v>
      </c>
      <c r="D469" s="327" t="s">
        <v>79</v>
      </c>
      <c r="E469" s="327" t="s">
        <v>85</v>
      </c>
      <c r="F469" s="327" t="s">
        <v>782</v>
      </c>
      <c r="G469" s="327" t="s">
        <v>3633</v>
      </c>
      <c r="H469" s="328" t="s">
        <v>3635</v>
      </c>
      <c r="I469" s="328" t="s">
        <v>3636</v>
      </c>
      <c r="J469" s="328" t="s">
        <v>1372</v>
      </c>
      <c r="K469" s="327" t="s">
        <v>72</v>
      </c>
      <c r="L469" s="293">
        <v>28.438300000000002</v>
      </c>
      <c r="M469" s="328" t="s">
        <v>1418</v>
      </c>
      <c r="N469" s="328" t="s">
        <v>3637</v>
      </c>
      <c r="O469" s="328" t="s">
        <v>3638</v>
      </c>
      <c r="P469" s="328" t="s">
        <v>3639</v>
      </c>
      <c r="Q469" s="327" t="s">
        <v>72</v>
      </c>
      <c r="R469" s="328" t="s">
        <v>1375</v>
      </c>
      <c r="S469" s="328" t="s">
        <v>1372</v>
      </c>
      <c r="T469" s="327" t="s">
        <v>176</v>
      </c>
      <c r="U469" s="327" t="s">
        <v>81</v>
      </c>
      <c r="V469" s="327" t="s">
        <v>81</v>
      </c>
      <c r="W469" s="327" t="s">
        <v>81</v>
      </c>
      <c r="X469" s="326" t="s">
        <v>81</v>
      </c>
    </row>
    <row r="470" spans="1:24" x14ac:dyDescent="0.3">
      <c r="A470" s="327" t="s">
        <v>3640</v>
      </c>
      <c r="B470" s="327" t="s">
        <v>3641</v>
      </c>
      <c r="C470" s="327" t="s">
        <v>88</v>
      </c>
      <c r="D470" s="327" t="s">
        <v>79</v>
      </c>
      <c r="E470" s="327" t="s">
        <v>85</v>
      </c>
      <c r="F470" s="327" t="s">
        <v>782</v>
      </c>
      <c r="G470" s="327" t="s">
        <v>3640</v>
      </c>
      <c r="H470" s="328" t="s">
        <v>3635</v>
      </c>
      <c r="I470" s="328" t="s">
        <v>3636</v>
      </c>
      <c r="J470" s="328" t="s">
        <v>1372</v>
      </c>
      <c r="K470" s="327" t="s">
        <v>72</v>
      </c>
      <c r="L470" s="293">
        <v>28.438300000000002</v>
      </c>
      <c r="M470" s="328" t="s">
        <v>1418</v>
      </c>
      <c r="N470" s="328" t="s">
        <v>3637</v>
      </c>
      <c r="O470" s="328" t="s">
        <v>3638</v>
      </c>
      <c r="P470" s="328" t="s">
        <v>3639</v>
      </c>
      <c r="Q470" s="327" t="s">
        <v>72</v>
      </c>
      <c r="R470" s="328" t="s">
        <v>1375</v>
      </c>
      <c r="S470" s="328" t="s">
        <v>1372</v>
      </c>
      <c r="T470" s="327" t="s">
        <v>176</v>
      </c>
      <c r="U470" s="327" t="s">
        <v>81</v>
      </c>
      <c r="V470" s="327" t="s">
        <v>81</v>
      </c>
      <c r="W470" s="327" t="s">
        <v>81</v>
      </c>
      <c r="X470" s="326" t="s">
        <v>81</v>
      </c>
    </row>
    <row r="471" spans="1:24" x14ac:dyDescent="0.3">
      <c r="A471" s="327" t="s">
        <v>3642</v>
      </c>
      <c r="B471" s="327" t="s">
        <v>3643</v>
      </c>
      <c r="C471" s="327" t="s">
        <v>88</v>
      </c>
      <c r="D471" s="327" t="s">
        <v>79</v>
      </c>
      <c r="E471" s="327" t="s">
        <v>85</v>
      </c>
      <c r="F471" s="327" t="s">
        <v>764</v>
      </c>
      <c r="G471" s="327" t="s">
        <v>3642</v>
      </c>
      <c r="H471" s="328" t="s">
        <v>3644</v>
      </c>
      <c r="I471" s="328" t="s">
        <v>3645</v>
      </c>
      <c r="J471" s="328" t="s">
        <v>1372</v>
      </c>
      <c r="K471" s="327" t="s">
        <v>72</v>
      </c>
      <c r="L471" s="293">
        <v>112.8415</v>
      </c>
      <c r="M471" s="328" t="s">
        <v>3307</v>
      </c>
      <c r="N471" s="328" t="s">
        <v>3646</v>
      </c>
      <c r="O471" s="328" t="s">
        <v>3647</v>
      </c>
      <c r="P471" s="328" t="s">
        <v>3648</v>
      </c>
      <c r="Q471" s="327" t="s">
        <v>72</v>
      </c>
      <c r="R471" s="328" t="s">
        <v>1375</v>
      </c>
      <c r="S471" s="328" t="s">
        <v>1372</v>
      </c>
      <c r="T471" s="327" t="s">
        <v>87</v>
      </c>
      <c r="U471" s="327" t="s">
        <v>81</v>
      </c>
      <c r="V471" s="327" t="s">
        <v>81</v>
      </c>
      <c r="W471" s="327" t="s">
        <v>81</v>
      </c>
      <c r="X471" s="326" t="s">
        <v>81</v>
      </c>
    </row>
    <row r="472" spans="1:24" x14ac:dyDescent="0.3">
      <c r="A472" s="327" t="s">
        <v>323</v>
      </c>
      <c r="B472" s="327" t="s">
        <v>324</v>
      </c>
      <c r="C472" s="327" t="s">
        <v>88</v>
      </c>
      <c r="D472" s="327" t="s">
        <v>79</v>
      </c>
      <c r="E472" s="327" t="s">
        <v>85</v>
      </c>
      <c r="F472" s="327" t="s">
        <v>819</v>
      </c>
      <c r="G472" s="327" t="s">
        <v>323</v>
      </c>
      <c r="H472" s="328" t="s">
        <v>1724</v>
      </c>
      <c r="I472" s="328" t="s">
        <v>3649</v>
      </c>
      <c r="J472" s="328" t="s">
        <v>1372</v>
      </c>
      <c r="K472" s="327" t="s">
        <v>72</v>
      </c>
      <c r="L472" s="293">
        <v>29.7988</v>
      </c>
      <c r="M472" s="328" t="s">
        <v>3297</v>
      </c>
      <c r="N472" s="328" t="s">
        <v>3650</v>
      </c>
      <c r="O472" s="328" t="s">
        <v>3651</v>
      </c>
      <c r="P472" s="328" t="s">
        <v>3652</v>
      </c>
      <c r="Q472" s="327" t="s">
        <v>72</v>
      </c>
      <c r="R472" s="328" t="s">
        <v>1372</v>
      </c>
      <c r="S472" s="328" t="s">
        <v>1372</v>
      </c>
      <c r="T472" s="327" t="s">
        <v>112</v>
      </c>
      <c r="U472" s="327" t="s">
        <v>81</v>
      </c>
      <c r="V472" s="327" t="s">
        <v>81</v>
      </c>
      <c r="W472" s="327" t="s">
        <v>81</v>
      </c>
      <c r="X472" s="326" t="s">
        <v>81</v>
      </c>
    </row>
    <row r="473" spans="1:24" x14ac:dyDescent="0.3">
      <c r="A473" s="327" t="s">
        <v>1196</v>
      </c>
      <c r="B473" s="327" t="s">
        <v>1197</v>
      </c>
      <c r="C473" s="327" t="s">
        <v>88</v>
      </c>
      <c r="D473" s="327" t="s">
        <v>79</v>
      </c>
      <c r="E473" s="327" t="s">
        <v>85</v>
      </c>
      <c r="F473" s="327" t="s">
        <v>818</v>
      </c>
      <c r="G473" s="327" t="s">
        <v>1196</v>
      </c>
      <c r="H473" s="328" t="s">
        <v>1725</v>
      </c>
      <c r="I473" s="328" t="s">
        <v>3653</v>
      </c>
      <c r="J473" s="328" t="s">
        <v>1372</v>
      </c>
      <c r="K473" s="327" t="s">
        <v>72</v>
      </c>
      <c r="L473" s="293">
        <v>7.3615000000000004</v>
      </c>
      <c r="M473" s="328" t="s">
        <v>1423</v>
      </c>
      <c r="N473" s="328" t="s">
        <v>3654</v>
      </c>
      <c r="O473" s="328" t="s">
        <v>3655</v>
      </c>
      <c r="P473" s="328" t="s">
        <v>3656</v>
      </c>
      <c r="Q473" s="327" t="s">
        <v>72</v>
      </c>
      <c r="R473" s="328" t="s">
        <v>1372</v>
      </c>
      <c r="S473" s="328" t="s">
        <v>1372</v>
      </c>
      <c r="T473" s="327" t="s">
        <v>87</v>
      </c>
      <c r="U473" s="327" t="s">
        <v>81</v>
      </c>
      <c r="V473" s="327" t="s">
        <v>81</v>
      </c>
      <c r="W473" s="327" t="s">
        <v>81</v>
      </c>
      <c r="X473" s="326" t="s">
        <v>81</v>
      </c>
    </row>
    <row r="474" spans="1:24" x14ac:dyDescent="0.3">
      <c r="A474" s="327" t="s">
        <v>1198</v>
      </c>
      <c r="B474" s="327" t="s">
        <v>1199</v>
      </c>
      <c r="C474" s="327" t="s">
        <v>88</v>
      </c>
      <c r="D474" s="327" t="s">
        <v>79</v>
      </c>
      <c r="E474" s="327" t="s">
        <v>85</v>
      </c>
      <c r="F474" s="327" t="s">
        <v>818</v>
      </c>
      <c r="G474" s="327" t="s">
        <v>1198</v>
      </c>
      <c r="H474" s="328" t="s">
        <v>1725</v>
      </c>
      <c r="I474" s="328" t="s">
        <v>3653</v>
      </c>
      <c r="J474" s="328" t="s">
        <v>1372</v>
      </c>
      <c r="K474" s="327" t="s">
        <v>72</v>
      </c>
      <c r="L474" s="293">
        <v>7.3615000000000004</v>
      </c>
      <c r="M474" s="328" t="s">
        <v>1423</v>
      </c>
      <c r="N474" s="328" t="s">
        <v>3657</v>
      </c>
      <c r="O474" s="328" t="s">
        <v>3658</v>
      </c>
      <c r="P474" s="328" t="s">
        <v>3656</v>
      </c>
      <c r="Q474" s="327" t="s">
        <v>72</v>
      </c>
      <c r="R474" s="328" t="s">
        <v>1372</v>
      </c>
      <c r="S474" s="328" t="s">
        <v>1372</v>
      </c>
      <c r="T474" s="327" t="s">
        <v>87</v>
      </c>
      <c r="U474" s="327" t="s">
        <v>81</v>
      </c>
      <c r="V474" s="327" t="s">
        <v>81</v>
      </c>
      <c r="W474" s="327" t="s">
        <v>81</v>
      </c>
      <c r="X474" s="326" t="s">
        <v>81</v>
      </c>
    </row>
    <row r="475" spans="1:24" x14ac:dyDescent="0.3">
      <c r="A475" s="327" t="s">
        <v>1200</v>
      </c>
      <c r="B475" s="327" t="s">
        <v>1201</v>
      </c>
      <c r="C475" s="327" t="s">
        <v>88</v>
      </c>
      <c r="D475" s="327" t="s">
        <v>79</v>
      </c>
      <c r="E475" s="327" t="s">
        <v>85</v>
      </c>
      <c r="F475" s="327" t="s">
        <v>818</v>
      </c>
      <c r="G475" s="327" t="s">
        <v>1200</v>
      </c>
      <c r="H475" s="328" t="s">
        <v>1726</v>
      </c>
      <c r="I475" s="328" t="s">
        <v>3659</v>
      </c>
      <c r="J475" s="328" t="s">
        <v>1372</v>
      </c>
      <c r="K475" s="327" t="s">
        <v>72</v>
      </c>
      <c r="L475" s="293">
        <v>7.6189</v>
      </c>
      <c r="M475" s="328" t="s">
        <v>1423</v>
      </c>
      <c r="N475" s="328" t="s">
        <v>3660</v>
      </c>
      <c r="O475" s="328" t="s">
        <v>3661</v>
      </c>
      <c r="P475" s="328" t="s">
        <v>3662</v>
      </c>
      <c r="Q475" s="327" t="s">
        <v>72</v>
      </c>
      <c r="R475" s="328" t="s">
        <v>1372</v>
      </c>
      <c r="S475" s="328" t="s">
        <v>1372</v>
      </c>
      <c r="T475" s="327" t="s">
        <v>87</v>
      </c>
      <c r="U475" s="327" t="s">
        <v>81</v>
      </c>
      <c r="V475" s="327" t="s">
        <v>81</v>
      </c>
      <c r="W475" s="327" t="s">
        <v>81</v>
      </c>
      <c r="X475" s="326" t="s">
        <v>81</v>
      </c>
    </row>
    <row r="476" spans="1:24" x14ac:dyDescent="0.3">
      <c r="A476" s="327" t="s">
        <v>1202</v>
      </c>
      <c r="B476" s="327" t="s">
        <v>1203</v>
      </c>
      <c r="C476" s="327" t="s">
        <v>88</v>
      </c>
      <c r="D476" s="327" t="s">
        <v>79</v>
      </c>
      <c r="E476" s="327" t="s">
        <v>85</v>
      </c>
      <c r="F476" s="327" t="s">
        <v>818</v>
      </c>
      <c r="G476" s="327" t="s">
        <v>1202</v>
      </c>
      <c r="H476" s="328" t="s">
        <v>1493</v>
      </c>
      <c r="I476" s="328" t="s">
        <v>3663</v>
      </c>
      <c r="J476" s="328" t="s">
        <v>1372</v>
      </c>
      <c r="K476" s="327" t="s">
        <v>72</v>
      </c>
      <c r="L476" s="293">
        <v>11.2187</v>
      </c>
      <c r="M476" s="328" t="s">
        <v>1423</v>
      </c>
      <c r="N476" s="328" t="s">
        <v>3664</v>
      </c>
      <c r="O476" s="328" t="s">
        <v>3665</v>
      </c>
      <c r="P476" s="328" t="s">
        <v>3666</v>
      </c>
      <c r="Q476" s="327" t="s">
        <v>72</v>
      </c>
      <c r="R476" s="328" t="s">
        <v>1375</v>
      </c>
      <c r="S476" s="328" t="s">
        <v>1372</v>
      </c>
      <c r="T476" s="327" t="s">
        <v>87</v>
      </c>
      <c r="U476" s="327" t="s">
        <v>81</v>
      </c>
      <c r="V476" s="327" t="s">
        <v>81</v>
      </c>
      <c r="W476" s="327" t="s">
        <v>81</v>
      </c>
      <c r="X476" s="326" t="s">
        <v>81</v>
      </c>
    </row>
    <row r="477" spans="1:24" x14ac:dyDescent="0.3">
      <c r="A477" s="327" t="s">
        <v>1204</v>
      </c>
      <c r="B477" s="327" t="s">
        <v>1205</v>
      </c>
      <c r="C477" s="327" t="s">
        <v>88</v>
      </c>
      <c r="D477" s="327" t="s">
        <v>79</v>
      </c>
      <c r="E477" s="327" t="s">
        <v>85</v>
      </c>
      <c r="F477" s="327" t="s">
        <v>818</v>
      </c>
      <c r="G477" s="327" t="s">
        <v>1204</v>
      </c>
      <c r="H477" s="328" t="s">
        <v>1727</v>
      </c>
      <c r="I477" s="328" t="s">
        <v>3667</v>
      </c>
      <c r="J477" s="328" t="s">
        <v>1372</v>
      </c>
      <c r="K477" s="327" t="s">
        <v>72</v>
      </c>
      <c r="L477" s="293">
        <v>6.5441000000000003</v>
      </c>
      <c r="M477" s="328" t="s">
        <v>1423</v>
      </c>
      <c r="N477" s="328" t="s">
        <v>3668</v>
      </c>
      <c r="O477" s="328" t="s">
        <v>3669</v>
      </c>
      <c r="P477" s="328" t="s">
        <v>3670</v>
      </c>
      <c r="Q477" s="327" t="s">
        <v>72</v>
      </c>
      <c r="R477" s="328" t="s">
        <v>1375</v>
      </c>
      <c r="S477" s="328" t="s">
        <v>1372</v>
      </c>
      <c r="T477" s="327" t="s">
        <v>87</v>
      </c>
      <c r="U477" s="327" t="s">
        <v>81</v>
      </c>
      <c r="V477" s="327" t="s">
        <v>81</v>
      </c>
      <c r="W477" s="327" t="s">
        <v>81</v>
      </c>
      <c r="X477" s="326" t="s">
        <v>81</v>
      </c>
    </row>
    <row r="478" spans="1:24" x14ac:dyDescent="0.3">
      <c r="A478" s="327" t="s">
        <v>325</v>
      </c>
      <c r="B478" s="327" t="s">
        <v>326</v>
      </c>
      <c r="C478" s="327" t="s">
        <v>83</v>
      </c>
      <c r="D478" s="327" t="s">
        <v>79</v>
      </c>
      <c r="E478" s="327" t="s">
        <v>85</v>
      </c>
      <c r="F478" s="327" t="s">
        <v>819</v>
      </c>
      <c r="G478" s="327" t="s">
        <v>325</v>
      </c>
      <c r="H478" s="328" t="s">
        <v>1728</v>
      </c>
      <c r="I478" s="328" t="s">
        <v>3671</v>
      </c>
      <c r="J478" s="328" t="s">
        <v>1372</v>
      </c>
      <c r="K478" s="327" t="s">
        <v>72</v>
      </c>
      <c r="L478" s="293">
        <v>49.7896</v>
      </c>
      <c r="M478" s="328" t="s">
        <v>3297</v>
      </c>
      <c r="N478" s="328" t="s">
        <v>3672</v>
      </c>
      <c r="O478" s="328" t="s">
        <v>3673</v>
      </c>
      <c r="P478" s="328" t="s">
        <v>3674</v>
      </c>
      <c r="Q478" s="327" t="s">
        <v>72</v>
      </c>
      <c r="R478" s="328" t="s">
        <v>1372</v>
      </c>
      <c r="S478" s="328" t="s">
        <v>1372</v>
      </c>
      <c r="T478" s="327" t="s">
        <v>87</v>
      </c>
      <c r="U478" s="327" t="s">
        <v>81</v>
      </c>
      <c r="V478" s="327" t="s">
        <v>81</v>
      </c>
      <c r="W478" s="327" t="s">
        <v>81</v>
      </c>
      <c r="X478" s="326" t="s">
        <v>81</v>
      </c>
    </row>
    <row r="479" spans="1:24" x14ac:dyDescent="0.3">
      <c r="A479" s="327" t="s">
        <v>327</v>
      </c>
      <c r="B479" s="327" t="s">
        <v>328</v>
      </c>
      <c r="C479" s="327" t="s">
        <v>83</v>
      </c>
      <c r="D479" s="327" t="s">
        <v>79</v>
      </c>
      <c r="E479" s="327" t="s">
        <v>85</v>
      </c>
      <c r="F479" s="327" t="s">
        <v>819</v>
      </c>
      <c r="G479" s="327" t="s">
        <v>327</v>
      </c>
      <c r="H479" s="328" t="s">
        <v>1729</v>
      </c>
      <c r="I479" s="328" t="s">
        <v>3675</v>
      </c>
      <c r="J479" s="328" t="s">
        <v>1372</v>
      </c>
      <c r="K479" s="327" t="s">
        <v>72</v>
      </c>
      <c r="L479" s="293">
        <v>114.04089999999999</v>
      </c>
      <c r="M479" s="328" t="s">
        <v>3297</v>
      </c>
      <c r="N479" s="328" t="s">
        <v>3676</v>
      </c>
      <c r="O479" s="328" t="s">
        <v>3677</v>
      </c>
      <c r="P479" s="328" t="s">
        <v>3678</v>
      </c>
      <c r="Q479" s="327" t="s">
        <v>72</v>
      </c>
      <c r="R479" s="328" t="s">
        <v>1372</v>
      </c>
      <c r="S479" s="328" t="s">
        <v>1372</v>
      </c>
      <c r="T479" s="327" t="s">
        <v>87</v>
      </c>
      <c r="U479" s="327" t="s">
        <v>81</v>
      </c>
      <c r="V479" s="327" t="s">
        <v>81</v>
      </c>
      <c r="W479" s="327" t="s">
        <v>81</v>
      </c>
      <c r="X479" s="326" t="s">
        <v>81</v>
      </c>
    </row>
    <row r="480" spans="1:24" x14ac:dyDescent="0.3">
      <c r="A480" s="327" t="s">
        <v>329</v>
      </c>
      <c r="B480" s="327" t="s">
        <v>330</v>
      </c>
      <c r="C480" s="327" t="s">
        <v>83</v>
      </c>
      <c r="D480" s="327" t="s">
        <v>79</v>
      </c>
      <c r="E480" s="327" t="s">
        <v>85</v>
      </c>
      <c r="F480" s="327" t="s">
        <v>819</v>
      </c>
      <c r="G480" s="327" t="s">
        <v>331</v>
      </c>
      <c r="H480" s="328" t="s">
        <v>1730</v>
      </c>
      <c r="I480" s="328" t="s">
        <v>3679</v>
      </c>
      <c r="J480" s="328" t="s">
        <v>1372</v>
      </c>
      <c r="K480" s="327" t="s">
        <v>72</v>
      </c>
      <c r="L480" s="293">
        <v>42.982900000000001</v>
      </c>
      <c r="M480" s="328" t="s">
        <v>3297</v>
      </c>
      <c r="N480" s="328" t="s">
        <v>3680</v>
      </c>
      <c r="O480" s="328" t="s">
        <v>3681</v>
      </c>
      <c r="P480" s="328" t="s">
        <v>3682</v>
      </c>
      <c r="Q480" s="327" t="s">
        <v>72</v>
      </c>
      <c r="R480" s="328" t="s">
        <v>1372</v>
      </c>
      <c r="S480" s="328" t="s">
        <v>1372</v>
      </c>
      <c r="T480" s="327" t="s">
        <v>87</v>
      </c>
      <c r="U480" s="327" t="s">
        <v>81</v>
      </c>
      <c r="V480" s="327" t="s">
        <v>81</v>
      </c>
      <c r="W480" s="327" t="s">
        <v>81</v>
      </c>
      <c r="X480" s="326" t="s">
        <v>81</v>
      </c>
    </row>
    <row r="481" spans="1:24" x14ac:dyDescent="0.3">
      <c r="A481" s="327" t="s">
        <v>332</v>
      </c>
      <c r="B481" s="327" t="s">
        <v>333</v>
      </c>
      <c r="C481" s="327" t="s">
        <v>83</v>
      </c>
      <c r="D481" s="327" t="s">
        <v>79</v>
      </c>
      <c r="E481" s="327" t="s">
        <v>85</v>
      </c>
      <c r="F481" s="327" t="s">
        <v>819</v>
      </c>
      <c r="G481" s="327" t="s">
        <v>332</v>
      </c>
      <c r="H481" s="328" t="s">
        <v>1730</v>
      </c>
      <c r="I481" s="328" t="s">
        <v>3683</v>
      </c>
      <c r="J481" s="328" t="s">
        <v>1372</v>
      </c>
      <c r="K481" s="327" t="s">
        <v>72</v>
      </c>
      <c r="L481" s="293">
        <v>38.1235</v>
      </c>
      <c r="M481" s="328" t="s">
        <v>3297</v>
      </c>
      <c r="N481" s="328" t="s">
        <v>3684</v>
      </c>
      <c r="O481" s="328" t="s">
        <v>3685</v>
      </c>
      <c r="P481" s="328" t="s">
        <v>3686</v>
      </c>
      <c r="Q481" s="327" t="s">
        <v>72</v>
      </c>
      <c r="R481" s="328" t="s">
        <v>1372</v>
      </c>
      <c r="S481" s="328" t="s">
        <v>1372</v>
      </c>
      <c r="T481" s="327" t="s">
        <v>87</v>
      </c>
      <c r="U481" s="327" t="s">
        <v>81</v>
      </c>
      <c r="V481" s="327" t="s">
        <v>81</v>
      </c>
      <c r="W481" s="327" t="s">
        <v>81</v>
      </c>
      <c r="X481" s="326" t="s">
        <v>81</v>
      </c>
    </row>
    <row r="482" spans="1:24" x14ac:dyDescent="0.3">
      <c r="A482" s="327" t="s">
        <v>334</v>
      </c>
      <c r="B482" s="327" t="s">
        <v>335</v>
      </c>
      <c r="C482" s="327" t="s">
        <v>83</v>
      </c>
      <c r="D482" s="327" t="s">
        <v>79</v>
      </c>
      <c r="E482" s="327" t="s">
        <v>85</v>
      </c>
      <c r="F482" s="327" t="s">
        <v>819</v>
      </c>
      <c r="G482" s="327" t="s">
        <v>334</v>
      </c>
      <c r="H482" s="328" t="s">
        <v>1731</v>
      </c>
      <c r="I482" s="328" t="s">
        <v>3687</v>
      </c>
      <c r="J482" s="328" t="s">
        <v>1372</v>
      </c>
      <c r="K482" s="327" t="s">
        <v>72</v>
      </c>
      <c r="L482" s="293">
        <v>34.3185</v>
      </c>
      <c r="M482" s="328" t="s">
        <v>3297</v>
      </c>
      <c r="N482" s="328" t="s">
        <v>3688</v>
      </c>
      <c r="O482" s="328" t="s">
        <v>3689</v>
      </c>
      <c r="P482" s="328" t="s">
        <v>3690</v>
      </c>
      <c r="Q482" s="327" t="s">
        <v>72</v>
      </c>
      <c r="R482" s="328" t="s">
        <v>1372</v>
      </c>
      <c r="S482" s="328" t="s">
        <v>1372</v>
      </c>
      <c r="T482" s="327" t="s">
        <v>87</v>
      </c>
      <c r="U482" s="327" t="s">
        <v>81</v>
      </c>
      <c r="V482" s="327" t="s">
        <v>81</v>
      </c>
      <c r="W482" s="327" t="s">
        <v>81</v>
      </c>
      <c r="X482" s="326" t="s">
        <v>81</v>
      </c>
    </row>
    <row r="483" spans="1:24" x14ac:dyDescent="0.3">
      <c r="A483" s="327" t="s">
        <v>336</v>
      </c>
      <c r="B483" s="327" t="s">
        <v>337</v>
      </c>
      <c r="C483" s="327" t="s">
        <v>88</v>
      </c>
      <c r="D483" s="327" t="s">
        <v>79</v>
      </c>
      <c r="E483" s="327" t="s">
        <v>85</v>
      </c>
      <c r="F483" s="327" t="s">
        <v>819</v>
      </c>
      <c r="G483" s="327" t="s">
        <v>338</v>
      </c>
      <c r="H483" s="328" t="s">
        <v>1732</v>
      </c>
      <c r="I483" s="328" t="s">
        <v>3691</v>
      </c>
      <c r="J483" s="328" t="s">
        <v>1372</v>
      </c>
      <c r="K483" s="327" t="s">
        <v>72</v>
      </c>
      <c r="L483" s="293">
        <v>45.557699999999997</v>
      </c>
      <c r="M483" s="328" t="s">
        <v>3297</v>
      </c>
      <c r="N483" s="328" t="s">
        <v>3692</v>
      </c>
      <c r="O483" s="328" t="s">
        <v>3693</v>
      </c>
      <c r="P483" s="328" t="s">
        <v>3694</v>
      </c>
      <c r="Q483" s="327" t="s">
        <v>72</v>
      </c>
      <c r="R483" s="328" t="s">
        <v>1375</v>
      </c>
      <c r="S483" s="328" t="s">
        <v>1372</v>
      </c>
      <c r="T483" s="327" t="s">
        <v>87</v>
      </c>
      <c r="U483" s="327" t="s">
        <v>81</v>
      </c>
      <c r="V483" s="327" t="s">
        <v>81</v>
      </c>
      <c r="W483" s="327" t="s">
        <v>81</v>
      </c>
      <c r="X483" s="326" t="s">
        <v>81</v>
      </c>
    </row>
    <row r="484" spans="1:24" x14ac:dyDescent="0.3">
      <c r="A484" s="327" t="s">
        <v>339</v>
      </c>
      <c r="B484" s="327" t="s">
        <v>340</v>
      </c>
      <c r="C484" s="327" t="s">
        <v>88</v>
      </c>
      <c r="D484" s="327" t="s">
        <v>79</v>
      </c>
      <c r="E484" s="327" t="s">
        <v>85</v>
      </c>
      <c r="F484" s="327" t="s">
        <v>819</v>
      </c>
      <c r="G484" s="327" t="s">
        <v>341</v>
      </c>
      <c r="H484" s="328" t="s">
        <v>1733</v>
      </c>
      <c r="I484" s="328" t="s">
        <v>3695</v>
      </c>
      <c r="J484" s="328" t="s">
        <v>1372</v>
      </c>
      <c r="K484" s="327" t="s">
        <v>72</v>
      </c>
      <c r="L484" s="293">
        <v>40.563899999999997</v>
      </c>
      <c r="M484" s="328" t="s">
        <v>3297</v>
      </c>
      <c r="N484" s="328" t="s">
        <v>3696</v>
      </c>
      <c r="O484" s="328" t="s">
        <v>3697</v>
      </c>
      <c r="P484" s="328" t="s">
        <v>3698</v>
      </c>
      <c r="Q484" s="327" t="s">
        <v>72</v>
      </c>
      <c r="R484" s="328" t="s">
        <v>1375</v>
      </c>
      <c r="S484" s="328" t="s">
        <v>1372</v>
      </c>
      <c r="T484" s="327" t="s">
        <v>87</v>
      </c>
      <c r="U484" s="327" t="s">
        <v>81</v>
      </c>
      <c r="V484" s="327" t="s">
        <v>81</v>
      </c>
      <c r="W484" s="327" t="s">
        <v>81</v>
      </c>
      <c r="X484" s="326" t="s">
        <v>81</v>
      </c>
    </row>
    <row r="485" spans="1:24" x14ac:dyDescent="0.3">
      <c r="A485" s="327" t="s">
        <v>342</v>
      </c>
      <c r="B485" s="327" t="s">
        <v>343</v>
      </c>
      <c r="C485" s="327" t="s">
        <v>88</v>
      </c>
      <c r="D485" s="327" t="s">
        <v>79</v>
      </c>
      <c r="E485" s="327" t="s">
        <v>85</v>
      </c>
      <c r="F485" s="327" t="s">
        <v>819</v>
      </c>
      <c r="G485" s="327" t="s">
        <v>344</v>
      </c>
      <c r="H485" s="328" t="s">
        <v>1734</v>
      </c>
      <c r="I485" s="328" t="s">
        <v>3699</v>
      </c>
      <c r="J485" s="328" t="s">
        <v>1372</v>
      </c>
      <c r="K485" s="327" t="s">
        <v>72</v>
      </c>
      <c r="L485" s="293">
        <v>55.744</v>
      </c>
      <c r="M485" s="328" t="s">
        <v>3297</v>
      </c>
      <c r="N485" s="328" t="s">
        <v>3700</v>
      </c>
      <c r="O485" s="328" t="s">
        <v>3701</v>
      </c>
      <c r="P485" s="328" t="s">
        <v>3702</v>
      </c>
      <c r="Q485" s="327" t="s">
        <v>72</v>
      </c>
      <c r="R485" s="328" t="s">
        <v>1372</v>
      </c>
      <c r="S485" s="328" t="s">
        <v>1372</v>
      </c>
      <c r="T485" s="327" t="s">
        <v>87</v>
      </c>
      <c r="U485" s="327" t="s">
        <v>81</v>
      </c>
      <c r="V485" s="327" t="s">
        <v>81</v>
      </c>
      <c r="W485" s="327" t="s">
        <v>81</v>
      </c>
      <c r="X485" s="326" t="s">
        <v>81</v>
      </c>
    </row>
    <row r="486" spans="1:24" x14ac:dyDescent="0.3">
      <c r="A486" s="327" t="s">
        <v>345</v>
      </c>
      <c r="B486" s="327" t="s">
        <v>346</v>
      </c>
      <c r="C486" s="327" t="s">
        <v>88</v>
      </c>
      <c r="D486" s="327" t="s">
        <v>79</v>
      </c>
      <c r="E486" s="327" t="s">
        <v>85</v>
      </c>
      <c r="F486" s="327" t="s">
        <v>819</v>
      </c>
      <c r="G486" s="327" t="s">
        <v>323</v>
      </c>
      <c r="H486" s="328" t="s">
        <v>1724</v>
      </c>
      <c r="I486" s="328" t="s">
        <v>3703</v>
      </c>
      <c r="J486" s="328" t="s">
        <v>1372</v>
      </c>
      <c r="K486" s="327" t="s">
        <v>72</v>
      </c>
      <c r="L486" s="293">
        <v>33.367800000000003</v>
      </c>
      <c r="M486" s="328" t="s">
        <v>3297</v>
      </c>
      <c r="N486" s="328" t="s">
        <v>3704</v>
      </c>
      <c r="O486" s="328" t="s">
        <v>3651</v>
      </c>
      <c r="P486" s="328" t="s">
        <v>3705</v>
      </c>
      <c r="Q486" s="327" t="s">
        <v>72</v>
      </c>
      <c r="R486" s="328" t="s">
        <v>1490</v>
      </c>
      <c r="S486" s="328" t="s">
        <v>1372</v>
      </c>
      <c r="T486" s="327" t="s">
        <v>112</v>
      </c>
      <c r="U486" s="327" t="s">
        <v>81</v>
      </c>
      <c r="V486" s="327" t="s">
        <v>81</v>
      </c>
      <c r="W486" s="327" t="s">
        <v>81</v>
      </c>
      <c r="X486" s="326" t="s">
        <v>81</v>
      </c>
    </row>
    <row r="487" spans="1:24" x14ac:dyDescent="0.3">
      <c r="A487" s="327" t="s">
        <v>1206</v>
      </c>
      <c r="B487" s="327" t="s">
        <v>1207</v>
      </c>
      <c r="C487" s="327" t="s">
        <v>88</v>
      </c>
      <c r="D487" s="327" t="s">
        <v>79</v>
      </c>
      <c r="E487" s="327" t="s">
        <v>85</v>
      </c>
      <c r="F487" s="327" t="s">
        <v>818</v>
      </c>
      <c r="G487" s="327" t="s">
        <v>1206</v>
      </c>
      <c r="H487" s="328" t="s">
        <v>1735</v>
      </c>
      <c r="I487" s="328" t="s">
        <v>3706</v>
      </c>
      <c r="J487" s="328" t="s">
        <v>1372</v>
      </c>
      <c r="K487" s="327" t="s">
        <v>72</v>
      </c>
      <c r="L487" s="293">
        <v>39.567900000000002</v>
      </c>
      <c r="M487" s="328" t="s">
        <v>1423</v>
      </c>
      <c r="N487" s="328" t="s">
        <v>3707</v>
      </c>
      <c r="O487" s="328" t="s">
        <v>3708</v>
      </c>
      <c r="P487" s="328" t="s">
        <v>3709</v>
      </c>
      <c r="Q487" s="327" t="s">
        <v>72</v>
      </c>
      <c r="R487" s="328" t="s">
        <v>1375</v>
      </c>
      <c r="S487" s="328" t="s">
        <v>1372</v>
      </c>
      <c r="T487" s="327" t="s">
        <v>87</v>
      </c>
      <c r="U487" s="327" t="s">
        <v>81</v>
      </c>
      <c r="V487" s="327" t="s">
        <v>81</v>
      </c>
      <c r="W487" s="327" t="s">
        <v>81</v>
      </c>
      <c r="X487" s="326" t="s">
        <v>81</v>
      </c>
    </row>
    <row r="488" spans="1:24" x14ac:dyDescent="0.3">
      <c r="A488" s="327" t="s">
        <v>1208</v>
      </c>
      <c r="B488" s="327" t="s">
        <v>1209</v>
      </c>
      <c r="C488" s="327" t="s">
        <v>88</v>
      </c>
      <c r="D488" s="327" t="s">
        <v>79</v>
      </c>
      <c r="E488" s="327" t="s">
        <v>85</v>
      </c>
      <c r="F488" s="327" t="s">
        <v>818</v>
      </c>
      <c r="G488" s="327" t="s">
        <v>1208</v>
      </c>
      <c r="H488" s="328" t="s">
        <v>1736</v>
      </c>
      <c r="I488" s="328" t="s">
        <v>3710</v>
      </c>
      <c r="J488" s="328" t="s">
        <v>1372</v>
      </c>
      <c r="K488" s="327" t="s">
        <v>72</v>
      </c>
      <c r="L488" s="293">
        <v>46.929200000000002</v>
      </c>
      <c r="M488" s="328" t="s">
        <v>1423</v>
      </c>
      <c r="N488" s="328" t="s">
        <v>3711</v>
      </c>
      <c r="O488" s="328" t="s">
        <v>3712</v>
      </c>
      <c r="P488" s="328" t="s">
        <v>3713</v>
      </c>
      <c r="Q488" s="327" t="s">
        <v>72</v>
      </c>
      <c r="R488" s="328" t="s">
        <v>1375</v>
      </c>
      <c r="S488" s="328" t="s">
        <v>1372</v>
      </c>
      <c r="T488" s="327" t="s">
        <v>87</v>
      </c>
      <c r="U488" s="327" t="s">
        <v>81</v>
      </c>
      <c r="V488" s="327" t="s">
        <v>81</v>
      </c>
      <c r="W488" s="327" t="s">
        <v>81</v>
      </c>
      <c r="X488" s="326" t="s">
        <v>81</v>
      </c>
    </row>
    <row r="489" spans="1:24" x14ac:dyDescent="0.3">
      <c r="A489" s="327" t="s">
        <v>1210</v>
      </c>
      <c r="B489" s="327" t="s">
        <v>1211</v>
      </c>
      <c r="C489" s="327" t="s">
        <v>88</v>
      </c>
      <c r="D489" s="327" t="s">
        <v>79</v>
      </c>
      <c r="E489" s="327" t="s">
        <v>85</v>
      </c>
      <c r="F489" s="327" t="s">
        <v>818</v>
      </c>
      <c r="G489" s="327" t="s">
        <v>1210</v>
      </c>
      <c r="H489" s="328" t="s">
        <v>1737</v>
      </c>
      <c r="I489" s="328" t="s">
        <v>3714</v>
      </c>
      <c r="J489" s="328" t="s">
        <v>1372</v>
      </c>
      <c r="K489" s="327" t="s">
        <v>72</v>
      </c>
      <c r="L489" s="293">
        <v>18.4527</v>
      </c>
      <c r="M489" s="328" t="s">
        <v>1423</v>
      </c>
      <c r="N489" s="328" t="s">
        <v>3715</v>
      </c>
      <c r="O489" s="328" t="s">
        <v>3716</v>
      </c>
      <c r="P489" s="328" t="s">
        <v>3717</v>
      </c>
      <c r="Q489" s="327" t="s">
        <v>72</v>
      </c>
      <c r="R489" s="328" t="s">
        <v>1375</v>
      </c>
      <c r="S489" s="328" t="s">
        <v>1372</v>
      </c>
      <c r="T489" s="327" t="s">
        <v>87</v>
      </c>
      <c r="U489" s="327" t="s">
        <v>81</v>
      </c>
      <c r="V489" s="327" t="s">
        <v>81</v>
      </c>
      <c r="W489" s="327" t="s">
        <v>81</v>
      </c>
      <c r="X489" s="326" t="s">
        <v>81</v>
      </c>
    </row>
    <row r="490" spans="1:24" x14ac:dyDescent="0.3">
      <c r="A490" s="327" t="s">
        <v>1212</v>
      </c>
      <c r="B490" s="327" t="s">
        <v>1213</v>
      </c>
      <c r="C490" s="327" t="s">
        <v>88</v>
      </c>
      <c r="D490" s="327" t="s">
        <v>79</v>
      </c>
      <c r="E490" s="327" t="s">
        <v>85</v>
      </c>
      <c r="F490" s="327" t="s">
        <v>818</v>
      </c>
      <c r="G490" s="327" t="s">
        <v>1212</v>
      </c>
      <c r="H490" s="328" t="s">
        <v>1738</v>
      </c>
      <c r="I490" s="328" t="s">
        <v>3710</v>
      </c>
      <c r="J490" s="328" t="s">
        <v>1372</v>
      </c>
      <c r="K490" s="327" t="s">
        <v>72</v>
      </c>
      <c r="L490" s="293">
        <v>46.929200000000002</v>
      </c>
      <c r="M490" s="328" t="s">
        <v>1423</v>
      </c>
      <c r="N490" s="328" t="s">
        <v>3718</v>
      </c>
      <c r="O490" s="328" t="s">
        <v>3719</v>
      </c>
      <c r="P490" s="328" t="s">
        <v>3713</v>
      </c>
      <c r="Q490" s="327" t="s">
        <v>72</v>
      </c>
      <c r="R490" s="328" t="s">
        <v>1375</v>
      </c>
      <c r="S490" s="328" t="s">
        <v>1372</v>
      </c>
      <c r="T490" s="327" t="s">
        <v>112</v>
      </c>
      <c r="U490" s="327" t="s">
        <v>81</v>
      </c>
      <c r="V490" s="327" t="s">
        <v>81</v>
      </c>
      <c r="W490" s="327" t="s">
        <v>81</v>
      </c>
      <c r="X490" s="326" t="s">
        <v>81</v>
      </c>
    </row>
    <row r="491" spans="1:24" x14ac:dyDescent="0.3">
      <c r="A491" s="327" t="s">
        <v>1214</v>
      </c>
      <c r="B491" s="327" t="s">
        <v>1215</v>
      </c>
      <c r="C491" s="327" t="s">
        <v>88</v>
      </c>
      <c r="D491" s="327" t="s">
        <v>79</v>
      </c>
      <c r="E491" s="327" t="s">
        <v>85</v>
      </c>
      <c r="F491" s="327" t="s">
        <v>818</v>
      </c>
      <c r="G491" s="327" t="s">
        <v>1214</v>
      </c>
      <c r="H491" s="328" t="s">
        <v>1738</v>
      </c>
      <c r="I491" s="328" t="s">
        <v>3710</v>
      </c>
      <c r="J491" s="328" t="s">
        <v>1372</v>
      </c>
      <c r="K491" s="327" t="s">
        <v>72</v>
      </c>
      <c r="L491" s="293">
        <v>46.929200000000002</v>
      </c>
      <c r="M491" s="328" t="s">
        <v>1423</v>
      </c>
      <c r="N491" s="328" t="s">
        <v>3720</v>
      </c>
      <c r="O491" s="328" t="s">
        <v>3721</v>
      </c>
      <c r="P491" s="328" t="s">
        <v>3713</v>
      </c>
      <c r="Q491" s="327" t="s">
        <v>72</v>
      </c>
      <c r="R491" s="328" t="s">
        <v>1375</v>
      </c>
      <c r="S491" s="328" t="s">
        <v>1372</v>
      </c>
      <c r="T491" s="327" t="s">
        <v>87</v>
      </c>
      <c r="U491" s="327" t="s">
        <v>81</v>
      </c>
      <c r="V491" s="327" t="s">
        <v>81</v>
      </c>
      <c r="W491" s="327" t="s">
        <v>81</v>
      </c>
      <c r="X491" s="326" t="s">
        <v>81</v>
      </c>
    </row>
    <row r="492" spans="1:24" x14ac:dyDescent="0.3">
      <c r="A492" s="327" t="s">
        <v>1216</v>
      </c>
      <c r="B492" s="327" t="s">
        <v>1217</v>
      </c>
      <c r="C492" s="327" t="s">
        <v>88</v>
      </c>
      <c r="D492" s="327" t="s">
        <v>79</v>
      </c>
      <c r="E492" s="327" t="s">
        <v>85</v>
      </c>
      <c r="F492" s="327" t="s">
        <v>818</v>
      </c>
      <c r="G492" s="327" t="s">
        <v>1216</v>
      </c>
      <c r="H492" s="328" t="s">
        <v>1739</v>
      </c>
      <c r="I492" s="328" t="s">
        <v>3722</v>
      </c>
      <c r="J492" s="328" t="s">
        <v>1372</v>
      </c>
      <c r="K492" s="327" t="s">
        <v>72</v>
      </c>
      <c r="L492" s="293">
        <v>47.407899999999998</v>
      </c>
      <c r="M492" s="328" t="s">
        <v>1423</v>
      </c>
      <c r="N492" s="328" t="s">
        <v>3723</v>
      </c>
      <c r="O492" s="328" t="s">
        <v>3724</v>
      </c>
      <c r="P492" s="328" t="s">
        <v>3725</v>
      </c>
      <c r="Q492" s="327" t="s">
        <v>72</v>
      </c>
      <c r="R492" s="328" t="s">
        <v>1372</v>
      </c>
      <c r="S492" s="328" t="s">
        <v>1372</v>
      </c>
      <c r="T492" s="327" t="s">
        <v>112</v>
      </c>
      <c r="U492" s="327" t="s">
        <v>81</v>
      </c>
      <c r="V492" s="327" t="s">
        <v>81</v>
      </c>
      <c r="W492" s="327" t="s">
        <v>81</v>
      </c>
      <c r="X492" s="326" t="s">
        <v>81</v>
      </c>
    </row>
    <row r="493" spans="1:24" x14ac:dyDescent="0.3">
      <c r="A493" s="327" t="s">
        <v>1218</v>
      </c>
      <c r="B493" s="327" t="s">
        <v>1219</v>
      </c>
      <c r="C493" s="327" t="s">
        <v>88</v>
      </c>
      <c r="D493" s="327" t="s">
        <v>79</v>
      </c>
      <c r="E493" s="327" t="s">
        <v>85</v>
      </c>
      <c r="F493" s="327" t="s">
        <v>818</v>
      </c>
      <c r="G493" s="327" t="s">
        <v>1218</v>
      </c>
      <c r="H493" s="328" t="s">
        <v>1740</v>
      </c>
      <c r="I493" s="328" t="s">
        <v>3543</v>
      </c>
      <c r="J493" s="328" t="s">
        <v>1372</v>
      </c>
      <c r="K493" s="327" t="s">
        <v>72</v>
      </c>
      <c r="L493" s="293">
        <v>57.051400000000001</v>
      </c>
      <c r="M493" s="328" t="s">
        <v>1423</v>
      </c>
      <c r="N493" s="328" t="s">
        <v>3726</v>
      </c>
      <c r="O493" s="328" t="s">
        <v>3727</v>
      </c>
      <c r="P493" s="328" t="s">
        <v>3546</v>
      </c>
      <c r="Q493" s="327" t="s">
        <v>72</v>
      </c>
      <c r="R493" s="328" t="s">
        <v>1372</v>
      </c>
      <c r="S493" s="328" t="s">
        <v>1372</v>
      </c>
      <c r="T493" s="327" t="s">
        <v>112</v>
      </c>
      <c r="U493" s="327" t="s">
        <v>81</v>
      </c>
      <c r="V493" s="327" t="s">
        <v>81</v>
      </c>
      <c r="W493" s="327" t="s">
        <v>81</v>
      </c>
      <c r="X493" s="326" t="s">
        <v>81</v>
      </c>
    </row>
    <row r="494" spans="1:24" x14ac:dyDescent="0.3">
      <c r="A494" s="327" t="s">
        <v>1220</v>
      </c>
      <c r="B494" s="327" t="s">
        <v>1221</v>
      </c>
      <c r="C494" s="327" t="s">
        <v>88</v>
      </c>
      <c r="D494" s="327" t="s">
        <v>79</v>
      </c>
      <c r="E494" s="327" t="s">
        <v>85</v>
      </c>
      <c r="F494" s="327" t="s">
        <v>818</v>
      </c>
      <c r="G494" s="327" t="s">
        <v>1220</v>
      </c>
      <c r="H494" s="328" t="s">
        <v>1740</v>
      </c>
      <c r="I494" s="328" t="s">
        <v>3543</v>
      </c>
      <c r="J494" s="328" t="s">
        <v>1372</v>
      </c>
      <c r="K494" s="327" t="s">
        <v>72</v>
      </c>
      <c r="L494" s="293">
        <v>57.051400000000001</v>
      </c>
      <c r="M494" s="328" t="s">
        <v>1423</v>
      </c>
      <c r="N494" s="328" t="s">
        <v>3728</v>
      </c>
      <c r="O494" s="328" t="s">
        <v>3549</v>
      </c>
      <c r="P494" s="328" t="s">
        <v>3546</v>
      </c>
      <c r="Q494" s="327" t="s">
        <v>72</v>
      </c>
      <c r="R494" s="328" t="s">
        <v>1375</v>
      </c>
      <c r="S494" s="328" t="s">
        <v>1372</v>
      </c>
      <c r="T494" s="327" t="s">
        <v>87</v>
      </c>
      <c r="U494" s="327" t="s">
        <v>81</v>
      </c>
      <c r="V494" s="327" t="s">
        <v>81</v>
      </c>
      <c r="W494" s="327" t="s">
        <v>81</v>
      </c>
      <c r="X494" s="326" t="s">
        <v>81</v>
      </c>
    </row>
    <row r="495" spans="1:24" x14ac:dyDescent="0.3">
      <c r="A495" s="327" t="s">
        <v>1222</v>
      </c>
      <c r="B495" s="327" t="s">
        <v>1223</v>
      </c>
      <c r="C495" s="327" t="s">
        <v>88</v>
      </c>
      <c r="D495" s="327" t="s">
        <v>79</v>
      </c>
      <c r="E495" s="327" t="s">
        <v>85</v>
      </c>
      <c r="F495" s="327" t="s">
        <v>818</v>
      </c>
      <c r="G495" s="327" t="s">
        <v>1222</v>
      </c>
      <c r="H495" s="328" t="s">
        <v>1741</v>
      </c>
      <c r="I495" s="328" t="s">
        <v>3543</v>
      </c>
      <c r="J495" s="328" t="s">
        <v>1372</v>
      </c>
      <c r="K495" s="327" t="s">
        <v>72</v>
      </c>
      <c r="L495" s="293">
        <v>57.051400000000001</v>
      </c>
      <c r="M495" s="328" t="s">
        <v>1423</v>
      </c>
      <c r="N495" s="328" t="s">
        <v>3729</v>
      </c>
      <c r="O495" s="328" t="s">
        <v>3730</v>
      </c>
      <c r="P495" s="328" t="s">
        <v>3546</v>
      </c>
      <c r="Q495" s="327" t="s">
        <v>72</v>
      </c>
      <c r="R495" s="328" t="s">
        <v>1375</v>
      </c>
      <c r="S495" s="328" t="s">
        <v>1372</v>
      </c>
      <c r="T495" s="327" t="s">
        <v>112</v>
      </c>
      <c r="U495" s="327" t="s">
        <v>81</v>
      </c>
      <c r="V495" s="327" t="s">
        <v>81</v>
      </c>
      <c r="W495" s="327" t="s">
        <v>81</v>
      </c>
      <c r="X495" s="326" t="s">
        <v>81</v>
      </c>
    </row>
    <row r="496" spans="1:24" x14ac:dyDescent="0.3">
      <c r="A496" s="327" t="s">
        <v>1224</v>
      </c>
      <c r="B496" s="327" t="s">
        <v>3731</v>
      </c>
      <c r="C496" s="327" t="s">
        <v>88</v>
      </c>
      <c r="D496" s="327" t="s">
        <v>79</v>
      </c>
      <c r="E496" s="327" t="s">
        <v>85</v>
      </c>
      <c r="F496" s="327" t="s">
        <v>818</v>
      </c>
      <c r="G496" s="327" t="s">
        <v>1224</v>
      </c>
      <c r="H496" s="328" t="s">
        <v>1742</v>
      </c>
      <c r="I496" s="328" t="s">
        <v>3732</v>
      </c>
      <c r="J496" s="328" t="s">
        <v>1372</v>
      </c>
      <c r="K496" s="327" t="s">
        <v>72</v>
      </c>
      <c r="L496" s="293">
        <v>25.416</v>
      </c>
      <c r="M496" s="328" t="s">
        <v>1423</v>
      </c>
      <c r="N496" s="328" t="s">
        <v>3733</v>
      </c>
      <c r="O496" s="328" t="s">
        <v>3734</v>
      </c>
      <c r="P496" s="328" t="s">
        <v>3735</v>
      </c>
      <c r="Q496" s="327" t="s">
        <v>72</v>
      </c>
      <c r="R496" s="328" t="s">
        <v>1375</v>
      </c>
      <c r="S496" s="328" t="s">
        <v>1372</v>
      </c>
      <c r="T496" s="327" t="s">
        <v>112</v>
      </c>
      <c r="U496" s="327" t="s">
        <v>81</v>
      </c>
      <c r="V496" s="327" t="s">
        <v>81</v>
      </c>
      <c r="W496" s="327" t="s">
        <v>81</v>
      </c>
      <c r="X496" s="326" t="s">
        <v>81</v>
      </c>
    </row>
    <row r="497" spans="1:24" x14ac:dyDescent="0.3">
      <c r="A497" s="327" t="s">
        <v>3736</v>
      </c>
      <c r="B497" s="327" t="s">
        <v>3737</v>
      </c>
      <c r="C497" s="327" t="s">
        <v>88</v>
      </c>
      <c r="D497" s="327" t="s">
        <v>79</v>
      </c>
      <c r="E497" s="327" t="s">
        <v>85</v>
      </c>
      <c r="F497" s="327" t="s">
        <v>818</v>
      </c>
      <c r="G497" s="327" t="s">
        <v>3736</v>
      </c>
      <c r="H497" s="328" t="s">
        <v>1742</v>
      </c>
      <c r="I497" s="328" t="s">
        <v>3738</v>
      </c>
      <c r="J497" s="328" t="s">
        <v>1372</v>
      </c>
      <c r="K497" s="327" t="s">
        <v>72</v>
      </c>
      <c r="L497" s="293">
        <v>64.412800000000004</v>
      </c>
      <c r="M497" s="328" t="s">
        <v>1423</v>
      </c>
      <c r="N497" s="328" t="s">
        <v>3739</v>
      </c>
      <c r="O497" s="328" t="s">
        <v>3740</v>
      </c>
      <c r="P497" s="328" t="s">
        <v>3741</v>
      </c>
      <c r="Q497" s="327" t="s">
        <v>72</v>
      </c>
      <c r="R497" s="328" t="s">
        <v>1375</v>
      </c>
      <c r="S497" s="328" t="s">
        <v>1372</v>
      </c>
      <c r="T497" s="327" t="s">
        <v>87</v>
      </c>
      <c r="U497" s="327" t="s">
        <v>81</v>
      </c>
      <c r="V497" s="327" t="s">
        <v>81</v>
      </c>
      <c r="W497" s="327" t="s">
        <v>81</v>
      </c>
      <c r="X497" s="326" t="s">
        <v>81</v>
      </c>
    </row>
    <row r="498" spans="1:24" x14ac:dyDescent="0.3">
      <c r="A498" s="327" t="s">
        <v>1225</v>
      </c>
      <c r="B498" s="327" t="s">
        <v>3742</v>
      </c>
      <c r="C498" s="327" t="s">
        <v>88</v>
      </c>
      <c r="D498" s="327" t="s">
        <v>79</v>
      </c>
      <c r="E498" s="327" t="s">
        <v>85</v>
      </c>
      <c r="F498" s="327" t="s">
        <v>818</v>
      </c>
      <c r="G498" s="327" t="s">
        <v>1225</v>
      </c>
      <c r="H498" s="328" t="s">
        <v>1743</v>
      </c>
      <c r="I498" s="328" t="s">
        <v>3743</v>
      </c>
      <c r="J498" s="328" t="s">
        <v>1372</v>
      </c>
      <c r="K498" s="327" t="s">
        <v>72</v>
      </c>
      <c r="L498" s="293">
        <v>29.448599999999999</v>
      </c>
      <c r="M498" s="328" t="s">
        <v>1423</v>
      </c>
      <c r="N498" s="328" t="s">
        <v>3744</v>
      </c>
      <c r="O498" s="328" t="s">
        <v>3745</v>
      </c>
      <c r="P498" s="328" t="s">
        <v>3746</v>
      </c>
      <c r="Q498" s="327" t="s">
        <v>72</v>
      </c>
      <c r="R498" s="328" t="s">
        <v>1375</v>
      </c>
      <c r="S498" s="328" t="s">
        <v>1372</v>
      </c>
      <c r="T498" s="327" t="s">
        <v>112</v>
      </c>
      <c r="U498" s="327" t="s">
        <v>81</v>
      </c>
      <c r="V498" s="327" t="s">
        <v>81</v>
      </c>
      <c r="W498" s="327" t="s">
        <v>81</v>
      </c>
      <c r="X498" s="326" t="s">
        <v>81</v>
      </c>
    </row>
    <row r="499" spans="1:24" x14ac:dyDescent="0.3">
      <c r="A499" s="327" t="s">
        <v>1226</v>
      </c>
      <c r="B499" s="327" t="s">
        <v>1227</v>
      </c>
      <c r="C499" s="327" t="s">
        <v>88</v>
      </c>
      <c r="D499" s="327" t="s">
        <v>79</v>
      </c>
      <c r="E499" s="327" t="s">
        <v>85</v>
      </c>
      <c r="F499" s="327" t="s">
        <v>818</v>
      </c>
      <c r="G499" s="327" t="s">
        <v>1226</v>
      </c>
      <c r="H499" s="328" t="s">
        <v>1744</v>
      </c>
      <c r="I499" s="328" t="s">
        <v>3747</v>
      </c>
      <c r="J499" s="328" t="s">
        <v>1372</v>
      </c>
      <c r="K499" s="327" t="s">
        <v>72</v>
      </c>
      <c r="L499" s="293">
        <v>34.046799999999998</v>
      </c>
      <c r="M499" s="328" t="s">
        <v>1423</v>
      </c>
      <c r="N499" s="328" t="s">
        <v>3748</v>
      </c>
      <c r="O499" s="328" t="s">
        <v>3749</v>
      </c>
      <c r="P499" s="328" t="s">
        <v>3750</v>
      </c>
      <c r="Q499" s="327" t="s">
        <v>72</v>
      </c>
      <c r="R499" s="328" t="s">
        <v>1372</v>
      </c>
      <c r="S499" s="328" t="s">
        <v>1372</v>
      </c>
      <c r="T499" s="327" t="s">
        <v>112</v>
      </c>
      <c r="U499" s="327" t="s">
        <v>81</v>
      </c>
      <c r="V499" s="327" t="s">
        <v>81</v>
      </c>
      <c r="W499" s="327" t="s">
        <v>81</v>
      </c>
      <c r="X499" s="326" t="s">
        <v>81</v>
      </c>
    </row>
    <row r="500" spans="1:24" x14ac:dyDescent="0.3">
      <c r="A500" s="327" t="s">
        <v>3751</v>
      </c>
      <c r="B500" s="327" t="s">
        <v>3752</v>
      </c>
      <c r="C500" s="327" t="s">
        <v>88</v>
      </c>
      <c r="D500" s="327" t="s">
        <v>79</v>
      </c>
      <c r="E500" s="327" t="s">
        <v>85</v>
      </c>
      <c r="F500" s="327" t="s">
        <v>818</v>
      </c>
      <c r="G500" s="327" t="s">
        <v>3751</v>
      </c>
      <c r="H500" s="328" t="s">
        <v>1744</v>
      </c>
      <c r="I500" s="328" t="s">
        <v>3747</v>
      </c>
      <c r="J500" s="328" t="s">
        <v>1372</v>
      </c>
      <c r="K500" s="327" t="s">
        <v>72</v>
      </c>
      <c r="L500" s="293">
        <v>34.046799999999998</v>
      </c>
      <c r="M500" s="328" t="s">
        <v>1423</v>
      </c>
      <c r="N500" s="328" t="s">
        <v>3753</v>
      </c>
      <c r="O500" s="328" t="s">
        <v>3754</v>
      </c>
      <c r="P500" s="328" t="s">
        <v>3750</v>
      </c>
      <c r="Q500" s="327" t="s">
        <v>72</v>
      </c>
      <c r="R500" s="328" t="s">
        <v>1372</v>
      </c>
      <c r="S500" s="328" t="s">
        <v>1372</v>
      </c>
      <c r="T500" s="327" t="s">
        <v>112</v>
      </c>
      <c r="U500" s="327" t="s">
        <v>81</v>
      </c>
      <c r="V500" s="327" t="s">
        <v>81</v>
      </c>
      <c r="W500" s="327" t="s">
        <v>81</v>
      </c>
      <c r="X500" s="326" t="s">
        <v>81</v>
      </c>
    </row>
    <row r="501" spans="1:24" x14ac:dyDescent="0.3">
      <c r="A501" s="327" t="s">
        <v>1228</v>
      </c>
      <c r="B501" s="327" t="s">
        <v>1229</v>
      </c>
      <c r="C501" s="327" t="s">
        <v>88</v>
      </c>
      <c r="D501" s="327" t="s">
        <v>79</v>
      </c>
      <c r="E501" s="327" t="s">
        <v>85</v>
      </c>
      <c r="F501" s="327" t="s">
        <v>818</v>
      </c>
      <c r="G501" s="327" t="s">
        <v>1228</v>
      </c>
      <c r="H501" s="328" t="s">
        <v>1629</v>
      </c>
      <c r="I501" s="328" t="s">
        <v>3747</v>
      </c>
      <c r="J501" s="328" t="s">
        <v>1372</v>
      </c>
      <c r="K501" s="327" t="s">
        <v>72</v>
      </c>
      <c r="L501" s="293">
        <v>34.046799999999998</v>
      </c>
      <c r="M501" s="328" t="s">
        <v>1423</v>
      </c>
      <c r="N501" s="328" t="s">
        <v>3755</v>
      </c>
      <c r="O501" s="328" t="s">
        <v>3756</v>
      </c>
      <c r="P501" s="328" t="s">
        <v>3750</v>
      </c>
      <c r="Q501" s="327" t="s">
        <v>72</v>
      </c>
      <c r="R501" s="328" t="s">
        <v>1375</v>
      </c>
      <c r="S501" s="328" t="s">
        <v>1372</v>
      </c>
      <c r="T501" s="327" t="s">
        <v>112</v>
      </c>
      <c r="U501" s="327" t="s">
        <v>81</v>
      </c>
      <c r="V501" s="327" t="s">
        <v>81</v>
      </c>
      <c r="W501" s="327" t="s">
        <v>81</v>
      </c>
      <c r="X501" s="326" t="s">
        <v>81</v>
      </c>
    </row>
    <row r="502" spans="1:24" x14ac:dyDescent="0.3">
      <c r="A502" s="219">
        <v>857052</v>
      </c>
      <c r="B502" s="327" t="s">
        <v>347</v>
      </c>
      <c r="C502" s="327" t="s">
        <v>88</v>
      </c>
      <c r="D502" s="327" t="s">
        <v>79</v>
      </c>
      <c r="E502" s="327" t="s">
        <v>85</v>
      </c>
      <c r="F502" s="327" t="s">
        <v>782</v>
      </c>
      <c r="G502" s="327" t="s">
        <v>919</v>
      </c>
      <c r="H502" s="328" t="s">
        <v>1745</v>
      </c>
      <c r="I502" s="328" t="s">
        <v>3757</v>
      </c>
      <c r="J502" s="328" t="s">
        <v>1372</v>
      </c>
      <c r="K502" s="327" t="s">
        <v>72</v>
      </c>
      <c r="L502" s="293">
        <v>2.9333999999999998</v>
      </c>
      <c r="M502" s="328" t="s">
        <v>1418</v>
      </c>
      <c r="N502" s="328" t="s">
        <v>3758</v>
      </c>
      <c r="O502" s="328" t="s">
        <v>3759</v>
      </c>
      <c r="P502" s="328" t="s">
        <v>3760</v>
      </c>
      <c r="Q502" s="327" t="s">
        <v>72</v>
      </c>
      <c r="R502" s="328" t="s">
        <v>1746</v>
      </c>
      <c r="S502" s="328" t="s">
        <v>1387</v>
      </c>
      <c r="T502" s="327" t="s">
        <v>112</v>
      </c>
      <c r="U502" s="327" t="s">
        <v>81</v>
      </c>
      <c r="V502" s="327" t="s">
        <v>81</v>
      </c>
      <c r="W502" s="327" t="s">
        <v>81</v>
      </c>
      <c r="X502" s="326" t="s">
        <v>81</v>
      </c>
    </row>
    <row r="503" spans="1:24" x14ac:dyDescent="0.3">
      <c r="A503" s="327" t="s">
        <v>1231</v>
      </c>
      <c r="B503" s="327" t="s">
        <v>1232</v>
      </c>
      <c r="C503" s="327" t="s">
        <v>88</v>
      </c>
      <c r="D503" s="327" t="s">
        <v>79</v>
      </c>
      <c r="E503" s="327" t="s">
        <v>85</v>
      </c>
      <c r="F503" s="327" t="s">
        <v>818</v>
      </c>
      <c r="G503" s="327" t="s">
        <v>1231</v>
      </c>
      <c r="H503" s="328" t="s">
        <v>1752</v>
      </c>
      <c r="I503" s="328" t="s">
        <v>3761</v>
      </c>
      <c r="J503" s="328" t="s">
        <v>1372</v>
      </c>
      <c r="K503" s="327" t="s">
        <v>72</v>
      </c>
      <c r="L503" s="293">
        <v>19.4711</v>
      </c>
      <c r="M503" s="328" t="s">
        <v>1423</v>
      </c>
      <c r="N503" s="328" t="s">
        <v>3762</v>
      </c>
      <c r="O503" s="328" t="s">
        <v>3763</v>
      </c>
      <c r="P503" s="328" t="s">
        <v>3764</v>
      </c>
      <c r="Q503" s="327" t="s">
        <v>72</v>
      </c>
      <c r="R503" s="328" t="s">
        <v>1372</v>
      </c>
      <c r="S503" s="328" t="s">
        <v>1372</v>
      </c>
      <c r="T503" s="327" t="s">
        <v>112</v>
      </c>
      <c r="U503" s="327" t="s">
        <v>81</v>
      </c>
      <c r="V503" s="327" t="s">
        <v>81</v>
      </c>
      <c r="W503" s="327" t="s">
        <v>81</v>
      </c>
      <c r="X503" s="326" t="s">
        <v>81</v>
      </c>
    </row>
    <row r="504" spans="1:24" x14ac:dyDescent="0.3">
      <c r="A504" s="327" t="s">
        <v>2562</v>
      </c>
      <c r="B504" s="327" t="s">
        <v>2563</v>
      </c>
      <c r="C504" s="327" t="s">
        <v>83</v>
      </c>
      <c r="D504" s="327" t="s">
        <v>79</v>
      </c>
      <c r="E504" s="327" t="s">
        <v>85</v>
      </c>
      <c r="F504" s="327" t="s">
        <v>782</v>
      </c>
      <c r="G504" s="327" t="s">
        <v>2562</v>
      </c>
      <c r="H504" s="328" t="s">
        <v>2564</v>
      </c>
      <c r="I504" s="328" t="s">
        <v>3765</v>
      </c>
      <c r="J504" s="328" t="s">
        <v>1372</v>
      </c>
      <c r="K504" s="327" t="s">
        <v>72</v>
      </c>
      <c r="L504" s="293">
        <v>22.6633</v>
      </c>
      <c r="M504" s="328" t="s">
        <v>1418</v>
      </c>
      <c r="N504" s="328" t="s">
        <v>3766</v>
      </c>
      <c r="O504" s="328" t="s">
        <v>3767</v>
      </c>
      <c r="P504" s="328" t="s">
        <v>3768</v>
      </c>
      <c r="Q504" s="327" t="s">
        <v>72</v>
      </c>
      <c r="R504" s="328" t="s">
        <v>1372</v>
      </c>
      <c r="S504" s="328" t="s">
        <v>1372</v>
      </c>
      <c r="T504" s="327" t="s">
        <v>112</v>
      </c>
      <c r="U504" s="327" t="s">
        <v>81</v>
      </c>
      <c r="V504" s="327" t="s">
        <v>81</v>
      </c>
      <c r="W504" s="327" t="s">
        <v>81</v>
      </c>
      <c r="X504" s="326" t="s">
        <v>81</v>
      </c>
    </row>
    <row r="505" spans="1:24" x14ac:dyDescent="0.3">
      <c r="A505" s="327" t="s">
        <v>354</v>
      </c>
      <c r="B505" s="327" t="s">
        <v>355</v>
      </c>
      <c r="C505" s="327" t="s">
        <v>83</v>
      </c>
      <c r="D505" s="327" t="s">
        <v>79</v>
      </c>
      <c r="E505" s="327" t="s">
        <v>85</v>
      </c>
      <c r="F505" s="327" t="s">
        <v>782</v>
      </c>
      <c r="G505" s="327" t="s">
        <v>356</v>
      </c>
      <c r="H505" s="328" t="s">
        <v>1759</v>
      </c>
      <c r="I505" s="328" t="s">
        <v>3769</v>
      </c>
      <c r="J505" s="328" t="s">
        <v>1372</v>
      </c>
      <c r="K505" s="327" t="s">
        <v>72</v>
      </c>
      <c r="L505" s="293">
        <v>31.985399999999998</v>
      </c>
      <c r="M505" s="328" t="s">
        <v>1418</v>
      </c>
      <c r="N505" s="328" t="s">
        <v>3770</v>
      </c>
      <c r="O505" s="328" t="s">
        <v>3771</v>
      </c>
      <c r="P505" s="328" t="s">
        <v>3772</v>
      </c>
      <c r="Q505" s="327" t="s">
        <v>72</v>
      </c>
      <c r="R505" s="328" t="s">
        <v>1377</v>
      </c>
      <c r="S505" s="328" t="s">
        <v>1377</v>
      </c>
      <c r="T505" s="327" t="s">
        <v>112</v>
      </c>
      <c r="U505" s="327" t="s">
        <v>81</v>
      </c>
      <c r="V505" s="327" t="s">
        <v>81</v>
      </c>
      <c r="W505" s="327" t="s">
        <v>81</v>
      </c>
      <c r="X505" s="326" t="s">
        <v>81</v>
      </c>
    </row>
    <row r="506" spans="1:24" x14ac:dyDescent="0.3">
      <c r="A506" s="327" t="s">
        <v>357</v>
      </c>
      <c r="B506" s="327" t="s">
        <v>358</v>
      </c>
      <c r="C506" s="327" t="s">
        <v>88</v>
      </c>
      <c r="D506" s="327" t="s">
        <v>79</v>
      </c>
      <c r="E506" s="327" t="s">
        <v>85</v>
      </c>
      <c r="F506" s="327" t="s">
        <v>819</v>
      </c>
      <c r="G506" s="327" t="s">
        <v>357</v>
      </c>
      <c r="H506" s="328" t="s">
        <v>1761</v>
      </c>
      <c r="I506" s="328" t="s">
        <v>3773</v>
      </c>
      <c r="J506" s="328" t="s">
        <v>1372</v>
      </c>
      <c r="K506" s="327" t="s">
        <v>72</v>
      </c>
      <c r="L506" s="293">
        <v>82.607399999999998</v>
      </c>
      <c r="M506" s="328" t="s">
        <v>3297</v>
      </c>
      <c r="N506" s="328" t="s">
        <v>3774</v>
      </c>
      <c r="O506" s="328" t="s">
        <v>3775</v>
      </c>
      <c r="P506" s="328" t="s">
        <v>3776</v>
      </c>
      <c r="Q506" s="327" t="s">
        <v>72</v>
      </c>
      <c r="R506" s="328" t="s">
        <v>1372</v>
      </c>
      <c r="S506" s="328" t="s">
        <v>1372</v>
      </c>
      <c r="T506" s="327" t="s">
        <v>87</v>
      </c>
      <c r="U506" s="327" t="s">
        <v>81</v>
      </c>
      <c r="V506" s="327" t="s">
        <v>81</v>
      </c>
      <c r="W506" s="327" t="s">
        <v>81</v>
      </c>
      <c r="X506" s="326" t="s">
        <v>81</v>
      </c>
    </row>
    <row r="507" spans="1:24" x14ac:dyDescent="0.3">
      <c r="A507" s="327" t="s">
        <v>360</v>
      </c>
      <c r="B507" s="327" t="s">
        <v>361</v>
      </c>
      <c r="C507" s="327" t="s">
        <v>88</v>
      </c>
      <c r="D507" s="327" t="s">
        <v>79</v>
      </c>
      <c r="E507" s="327" t="s">
        <v>85</v>
      </c>
      <c r="F507" s="327" t="s">
        <v>782</v>
      </c>
      <c r="G507" s="327" t="s">
        <v>362</v>
      </c>
      <c r="H507" s="328" t="s">
        <v>1766</v>
      </c>
      <c r="I507" s="328" t="s">
        <v>3777</v>
      </c>
      <c r="J507" s="328" t="s">
        <v>1372</v>
      </c>
      <c r="K507" s="327" t="s">
        <v>72</v>
      </c>
      <c r="L507" s="293">
        <v>12.708299999999999</v>
      </c>
      <c r="M507" s="328" t="s">
        <v>1418</v>
      </c>
      <c r="N507" s="328" t="s">
        <v>3778</v>
      </c>
      <c r="O507" s="328" t="s">
        <v>3357</v>
      </c>
      <c r="P507" s="328" t="s">
        <v>3779</v>
      </c>
      <c r="Q507" s="327" t="s">
        <v>72</v>
      </c>
      <c r="R507" s="328" t="s">
        <v>1375</v>
      </c>
      <c r="S507" s="328" t="s">
        <v>1372</v>
      </c>
      <c r="T507" s="327" t="s">
        <v>112</v>
      </c>
      <c r="U507" s="327" t="s">
        <v>81</v>
      </c>
      <c r="V507" s="327" t="s">
        <v>81</v>
      </c>
      <c r="W507" s="327" t="s">
        <v>81</v>
      </c>
      <c r="X507" s="326" t="s">
        <v>81</v>
      </c>
    </row>
    <row r="508" spans="1:24" x14ac:dyDescent="0.3">
      <c r="A508" s="327" t="s">
        <v>363</v>
      </c>
      <c r="B508" s="327" t="s">
        <v>364</v>
      </c>
      <c r="C508" s="327" t="s">
        <v>88</v>
      </c>
      <c r="D508" s="327" t="s">
        <v>79</v>
      </c>
      <c r="E508" s="327" t="s">
        <v>85</v>
      </c>
      <c r="F508" s="327" t="s">
        <v>782</v>
      </c>
      <c r="G508" s="327" t="s">
        <v>1233</v>
      </c>
      <c r="H508" s="328" t="s">
        <v>1768</v>
      </c>
      <c r="I508" s="328" t="s">
        <v>3780</v>
      </c>
      <c r="J508" s="328" t="s">
        <v>1372</v>
      </c>
      <c r="K508" s="327" t="s">
        <v>72</v>
      </c>
      <c r="L508" s="293">
        <v>10.551500000000001</v>
      </c>
      <c r="M508" s="328" t="s">
        <v>1418</v>
      </c>
      <c r="N508" s="328" t="s">
        <v>3781</v>
      </c>
      <c r="O508" s="328" t="s">
        <v>3782</v>
      </c>
      <c r="P508" s="328" t="s">
        <v>3783</v>
      </c>
      <c r="Q508" s="327" t="s">
        <v>72</v>
      </c>
      <c r="R508" s="328" t="s">
        <v>1387</v>
      </c>
      <c r="S508" s="328" t="s">
        <v>1387</v>
      </c>
      <c r="T508" s="327" t="s">
        <v>112</v>
      </c>
      <c r="U508" s="327" t="s">
        <v>81</v>
      </c>
      <c r="V508" s="327" t="s">
        <v>81</v>
      </c>
      <c r="W508" s="327" t="s">
        <v>81</v>
      </c>
      <c r="X508" s="326" t="s">
        <v>81</v>
      </c>
    </row>
    <row r="509" spans="1:24" x14ac:dyDescent="0.3">
      <c r="A509" s="327" t="s">
        <v>365</v>
      </c>
      <c r="B509" s="327" t="s">
        <v>366</v>
      </c>
      <c r="C509" s="327" t="s">
        <v>88</v>
      </c>
      <c r="D509" s="327" t="s">
        <v>79</v>
      </c>
      <c r="E509" s="327" t="s">
        <v>85</v>
      </c>
      <c r="F509" s="327" t="s">
        <v>764</v>
      </c>
      <c r="G509" s="327" t="s">
        <v>365</v>
      </c>
      <c r="H509" s="328" t="s">
        <v>1769</v>
      </c>
      <c r="I509" s="328" t="s">
        <v>3784</v>
      </c>
      <c r="J509" s="328" t="s">
        <v>1372</v>
      </c>
      <c r="K509" s="327" t="s">
        <v>72</v>
      </c>
      <c r="L509" s="293">
        <v>63.961799999999997</v>
      </c>
      <c r="M509" s="328" t="s">
        <v>3307</v>
      </c>
      <c r="N509" s="328" t="s">
        <v>3785</v>
      </c>
      <c r="O509" s="328" t="s">
        <v>3786</v>
      </c>
      <c r="P509" s="328" t="s">
        <v>3787</v>
      </c>
      <c r="Q509" s="327" t="s">
        <v>72</v>
      </c>
      <c r="R509" s="328" t="s">
        <v>1375</v>
      </c>
      <c r="S509" s="328" t="s">
        <v>1372</v>
      </c>
      <c r="T509" s="327" t="s">
        <v>87</v>
      </c>
      <c r="U509" s="327" t="s">
        <v>82</v>
      </c>
      <c r="V509" s="327" t="s">
        <v>81</v>
      </c>
      <c r="W509" s="327" t="s">
        <v>82</v>
      </c>
      <c r="X509" s="326" t="s">
        <v>81</v>
      </c>
    </row>
    <row r="510" spans="1:24" x14ac:dyDescent="0.3">
      <c r="A510" s="327" t="s">
        <v>3788</v>
      </c>
      <c r="B510" s="327" t="s">
        <v>3789</v>
      </c>
      <c r="C510" s="327" t="s">
        <v>88</v>
      </c>
      <c r="D510" s="327" t="s">
        <v>79</v>
      </c>
      <c r="E510" s="327" t="s">
        <v>85</v>
      </c>
      <c r="F510" s="327" t="s">
        <v>782</v>
      </c>
      <c r="G510" s="327" t="s">
        <v>3788</v>
      </c>
      <c r="H510" s="328" t="s">
        <v>3790</v>
      </c>
      <c r="I510" s="328" t="s">
        <v>3791</v>
      </c>
      <c r="J510" s="328" t="s">
        <v>1372</v>
      </c>
      <c r="K510" s="327" t="s">
        <v>72</v>
      </c>
      <c r="L510" s="293">
        <v>6.2089999999999996</v>
      </c>
      <c r="M510" s="328" t="s">
        <v>1418</v>
      </c>
      <c r="N510" s="328" t="s">
        <v>3792</v>
      </c>
      <c r="O510" s="328" t="s">
        <v>3793</v>
      </c>
      <c r="P510" s="328" t="s">
        <v>3794</v>
      </c>
      <c r="Q510" s="327" t="s">
        <v>72</v>
      </c>
      <c r="R510" s="328" t="s">
        <v>1375</v>
      </c>
      <c r="S510" s="328" t="s">
        <v>1372</v>
      </c>
      <c r="T510" s="327" t="s">
        <v>176</v>
      </c>
      <c r="U510" s="327" t="s">
        <v>81</v>
      </c>
      <c r="V510" s="327" t="s">
        <v>81</v>
      </c>
      <c r="W510" s="327" t="s">
        <v>81</v>
      </c>
      <c r="X510" s="326" t="s">
        <v>81</v>
      </c>
    </row>
    <row r="511" spans="1:24" x14ac:dyDescent="0.3">
      <c r="A511" s="219">
        <v>238691</v>
      </c>
      <c r="B511" s="327" t="s">
        <v>3796</v>
      </c>
      <c r="C511" s="327" t="s">
        <v>88</v>
      </c>
      <c r="D511" s="327" t="s">
        <v>79</v>
      </c>
      <c r="E511" s="327" t="s">
        <v>85</v>
      </c>
      <c r="F511" s="327" t="s">
        <v>764</v>
      </c>
      <c r="G511" s="327" t="s">
        <v>3795</v>
      </c>
      <c r="H511" s="328" t="s">
        <v>3797</v>
      </c>
      <c r="I511" s="328" t="s">
        <v>3798</v>
      </c>
      <c r="J511" s="328" t="s">
        <v>1372</v>
      </c>
      <c r="K511" s="327" t="s">
        <v>72</v>
      </c>
      <c r="L511" s="293">
        <v>4.5475000000000003</v>
      </c>
      <c r="M511" s="328" t="s">
        <v>3307</v>
      </c>
      <c r="N511" s="328" t="s">
        <v>3799</v>
      </c>
      <c r="O511" s="328" t="s">
        <v>3065</v>
      </c>
      <c r="P511" s="328" t="s">
        <v>3800</v>
      </c>
      <c r="Q511" s="327" t="s">
        <v>72</v>
      </c>
      <c r="R511" s="328" t="s">
        <v>1416</v>
      </c>
      <c r="S511" s="328" t="s">
        <v>1372</v>
      </c>
      <c r="T511" s="327" t="s">
        <v>87</v>
      </c>
      <c r="U511" s="327" t="s">
        <v>81</v>
      </c>
      <c r="V511" s="327" t="s">
        <v>81</v>
      </c>
      <c r="W511" s="327" t="s">
        <v>81</v>
      </c>
      <c r="X511" s="326" t="s">
        <v>81</v>
      </c>
    </row>
    <row r="512" spans="1:24" x14ac:dyDescent="0.3">
      <c r="A512" s="327" t="s">
        <v>370</v>
      </c>
      <c r="B512" s="327" t="s">
        <v>371</v>
      </c>
      <c r="C512" s="327" t="s">
        <v>88</v>
      </c>
      <c r="D512" s="327" t="s">
        <v>79</v>
      </c>
      <c r="E512" s="327" t="s">
        <v>85</v>
      </c>
      <c r="F512" s="327" t="s">
        <v>819</v>
      </c>
      <c r="G512" s="327" t="s">
        <v>370</v>
      </c>
      <c r="H512" s="328" t="s">
        <v>1771</v>
      </c>
      <c r="I512" s="328" t="s">
        <v>3801</v>
      </c>
      <c r="J512" s="328" t="s">
        <v>1372</v>
      </c>
      <c r="K512" s="327" t="s">
        <v>72</v>
      </c>
      <c r="L512" s="293">
        <v>270.74430000000001</v>
      </c>
      <c r="M512" s="328" t="s">
        <v>3297</v>
      </c>
      <c r="N512" s="328" t="s">
        <v>3802</v>
      </c>
      <c r="O512" s="328" t="s">
        <v>3803</v>
      </c>
      <c r="P512" s="328" t="s">
        <v>3804</v>
      </c>
      <c r="Q512" s="327" t="s">
        <v>72</v>
      </c>
      <c r="R512" s="328" t="s">
        <v>1375</v>
      </c>
      <c r="S512" s="328" t="s">
        <v>1372</v>
      </c>
      <c r="T512" s="327" t="s">
        <v>112</v>
      </c>
      <c r="U512" s="327" t="s">
        <v>81</v>
      </c>
      <c r="V512" s="327" t="s">
        <v>81</v>
      </c>
      <c r="W512" s="327" t="s">
        <v>81</v>
      </c>
      <c r="X512" s="326" t="s">
        <v>81</v>
      </c>
    </row>
    <row r="513" spans="1:24" x14ac:dyDescent="0.3">
      <c r="A513" s="327" t="s">
        <v>372</v>
      </c>
      <c r="B513" s="327" t="s">
        <v>373</v>
      </c>
      <c r="C513" s="327" t="s">
        <v>88</v>
      </c>
      <c r="D513" s="327" t="s">
        <v>79</v>
      </c>
      <c r="E513" s="327" t="s">
        <v>85</v>
      </c>
      <c r="F513" s="327" t="s">
        <v>819</v>
      </c>
      <c r="G513" s="327" t="s">
        <v>372</v>
      </c>
      <c r="H513" s="328" t="s">
        <v>1772</v>
      </c>
      <c r="I513" s="328" t="s">
        <v>3805</v>
      </c>
      <c r="J513" s="328" t="s">
        <v>1372</v>
      </c>
      <c r="K513" s="327" t="s">
        <v>72</v>
      </c>
      <c r="L513" s="293">
        <v>180.5265</v>
      </c>
      <c r="M513" s="328" t="s">
        <v>3297</v>
      </c>
      <c r="N513" s="328" t="s">
        <v>3806</v>
      </c>
      <c r="O513" s="328" t="s">
        <v>3807</v>
      </c>
      <c r="P513" s="328" t="s">
        <v>3808</v>
      </c>
      <c r="Q513" s="327" t="s">
        <v>72</v>
      </c>
      <c r="R513" s="328" t="s">
        <v>1375</v>
      </c>
      <c r="S513" s="328" t="s">
        <v>1372</v>
      </c>
      <c r="T513" s="327" t="s">
        <v>112</v>
      </c>
      <c r="U513" s="327" t="s">
        <v>81</v>
      </c>
      <c r="V513" s="327" t="s">
        <v>81</v>
      </c>
      <c r="W513" s="327" t="s">
        <v>81</v>
      </c>
      <c r="X513" s="326" t="s">
        <v>81</v>
      </c>
    </row>
    <row r="514" spans="1:24" x14ac:dyDescent="0.3">
      <c r="A514" s="327" t="s">
        <v>1234</v>
      </c>
      <c r="B514" s="327" t="s">
        <v>1235</v>
      </c>
      <c r="C514" s="327" t="s">
        <v>88</v>
      </c>
      <c r="D514" s="327" t="s">
        <v>79</v>
      </c>
      <c r="E514" s="327" t="s">
        <v>85</v>
      </c>
      <c r="F514" s="327" t="s">
        <v>818</v>
      </c>
      <c r="G514" s="327" t="s">
        <v>1234</v>
      </c>
      <c r="H514" s="328" t="s">
        <v>1773</v>
      </c>
      <c r="I514" s="328" t="s">
        <v>3809</v>
      </c>
      <c r="J514" s="328" t="s">
        <v>1372</v>
      </c>
      <c r="K514" s="327" t="s">
        <v>72</v>
      </c>
      <c r="L514" s="293">
        <v>156.43100000000001</v>
      </c>
      <c r="M514" s="328" t="s">
        <v>1423</v>
      </c>
      <c r="N514" s="328" t="s">
        <v>3810</v>
      </c>
      <c r="O514" s="328" t="s">
        <v>3811</v>
      </c>
      <c r="P514" s="328" t="s">
        <v>3812</v>
      </c>
      <c r="Q514" s="327" t="s">
        <v>72</v>
      </c>
      <c r="R514" s="328" t="s">
        <v>1372</v>
      </c>
      <c r="S514" s="328" t="s">
        <v>1372</v>
      </c>
      <c r="T514" s="327" t="s">
        <v>87</v>
      </c>
      <c r="U514" s="327" t="s">
        <v>82</v>
      </c>
      <c r="V514" s="327" t="s">
        <v>81</v>
      </c>
      <c r="W514" s="327" t="s">
        <v>81</v>
      </c>
      <c r="X514" s="326" t="s">
        <v>81</v>
      </c>
    </row>
    <row r="515" spans="1:24" x14ac:dyDescent="0.3">
      <c r="A515" s="327" t="s">
        <v>374</v>
      </c>
      <c r="B515" s="327" t="s">
        <v>375</v>
      </c>
      <c r="C515" s="327" t="s">
        <v>88</v>
      </c>
      <c r="D515" s="327" t="s">
        <v>79</v>
      </c>
      <c r="E515" s="327" t="s">
        <v>85</v>
      </c>
      <c r="F515" s="327" t="s">
        <v>818</v>
      </c>
      <c r="G515" s="327" t="s">
        <v>376</v>
      </c>
      <c r="H515" s="328" t="s">
        <v>1773</v>
      </c>
      <c r="I515" s="328" t="s">
        <v>3813</v>
      </c>
      <c r="J515" s="328" t="s">
        <v>1372</v>
      </c>
      <c r="K515" s="327" t="s">
        <v>72</v>
      </c>
      <c r="L515" s="293">
        <v>156.61510000000001</v>
      </c>
      <c r="M515" s="328" t="s">
        <v>1423</v>
      </c>
      <c r="N515" s="328" t="s">
        <v>3814</v>
      </c>
      <c r="O515" s="328" t="s">
        <v>3811</v>
      </c>
      <c r="P515" s="328" t="s">
        <v>3815</v>
      </c>
      <c r="Q515" s="327" t="s">
        <v>72</v>
      </c>
      <c r="R515" s="328" t="s">
        <v>1552</v>
      </c>
      <c r="S515" s="328" t="s">
        <v>1372</v>
      </c>
      <c r="T515" s="327" t="s">
        <v>87</v>
      </c>
      <c r="U515" s="327" t="s">
        <v>81</v>
      </c>
      <c r="V515" s="327" t="s">
        <v>81</v>
      </c>
      <c r="W515" s="327" t="s">
        <v>81</v>
      </c>
      <c r="X515" s="326" t="s">
        <v>81</v>
      </c>
    </row>
    <row r="516" spans="1:24" x14ac:dyDescent="0.3">
      <c r="A516" s="327" t="s">
        <v>3816</v>
      </c>
      <c r="B516" s="327" t="s">
        <v>3817</v>
      </c>
      <c r="C516" s="327" t="s">
        <v>88</v>
      </c>
      <c r="D516" s="327" t="s">
        <v>79</v>
      </c>
      <c r="E516" s="327" t="s">
        <v>85</v>
      </c>
      <c r="F516" s="327" t="s">
        <v>764</v>
      </c>
      <c r="G516" s="327" t="s">
        <v>3816</v>
      </c>
      <c r="H516" s="328" t="s">
        <v>3818</v>
      </c>
      <c r="I516" s="328" t="s">
        <v>3819</v>
      </c>
      <c r="J516" s="328" t="s">
        <v>1372</v>
      </c>
      <c r="K516" s="327" t="s">
        <v>72</v>
      </c>
      <c r="L516" s="293">
        <v>53.829900000000002</v>
      </c>
      <c r="M516" s="328" t="s">
        <v>3307</v>
      </c>
      <c r="N516" s="328" t="s">
        <v>3820</v>
      </c>
      <c r="O516" s="328" t="s">
        <v>3821</v>
      </c>
      <c r="P516" s="328" t="s">
        <v>3822</v>
      </c>
      <c r="Q516" s="327" t="s">
        <v>72</v>
      </c>
      <c r="R516" s="328" t="s">
        <v>1375</v>
      </c>
      <c r="S516" s="328" t="s">
        <v>1372</v>
      </c>
      <c r="T516" s="327" t="s">
        <v>87</v>
      </c>
      <c r="U516" s="327" t="s">
        <v>81</v>
      </c>
      <c r="V516" s="327" t="s">
        <v>81</v>
      </c>
      <c r="W516" s="327" t="s">
        <v>81</v>
      </c>
      <c r="X516" s="326" t="s">
        <v>81</v>
      </c>
    </row>
    <row r="517" spans="1:24" x14ac:dyDescent="0.3">
      <c r="A517" s="327" t="s">
        <v>3823</v>
      </c>
      <c r="B517" s="327" t="s">
        <v>3824</v>
      </c>
      <c r="C517" s="327" t="s">
        <v>88</v>
      </c>
      <c r="D517" s="327" t="s">
        <v>79</v>
      </c>
      <c r="E517" s="327" t="s">
        <v>85</v>
      </c>
      <c r="F517" s="327" t="s">
        <v>764</v>
      </c>
      <c r="G517" s="327" t="s">
        <v>3823</v>
      </c>
      <c r="H517" s="328" t="s">
        <v>3825</v>
      </c>
      <c r="I517" s="328" t="s">
        <v>3826</v>
      </c>
      <c r="J517" s="328" t="s">
        <v>1372</v>
      </c>
      <c r="K517" s="327" t="s">
        <v>72</v>
      </c>
      <c r="L517" s="293">
        <v>54.393900000000002</v>
      </c>
      <c r="M517" s="328" t="s">
        <v>3307</v>
      </c>
      <c r="N517" s="328" t="s">
        <v>3827</v>
      </c>
      <c r="O517" s="328" t="s">
        <v>3828</v>
      </c>
      <c r="P517" s="328" t="s">
        <v>3829</v>
      </c>
      <c r="Q517" s="327" t="s">
        <v>72</v>
      </c>
      <c r="R517" s="328" t="s">
        <v>1375</v>
      </c>
      <c r="S517" s="328" t="s">
        <v>1372</v>
      </c>
      <c r="T517" s="327" t="s">
        <v>87</v>
      </c>
      <c r="U517" s="327" t="s">
        <v>81</v>
      </c>
      <c r="V517" s="327" t="s">
        <v>81</v>
      </c>
      <c r="W517" s="327" t="s">
        <v>81</v>
      </c>
      <c r="X517" s="326" t="s">
        <v>81</v>
      </c>
    </row>
    <row r="518" spans="1:24" x14ac:dyDescent="0.3">
      <c r="A518" s="327" t="s">
        <v>11</v>
      </c>
      <c r="B518" s="327" t="s">
        <v>380</v>
      </c>
      <c r="C518" s="327" t="s">
        <v>88</v>
      </c>
      <c r="D518" s="327" t="s">
        <v>79</v>
      </c>
      <c r="E518" s="327" t="s">
        <v>85</v>
      </c>
      <c r="F518" s="327" t="s">
        <v>782</v>
      </c>
      <c r="G518" s="327" t="s">
        <v>381</v>
      </c>
      <c r="H518" s="328" t="s">
        <v>1527</v>
      </c>
      <c r="I518" s="328" t="s">
        <v>3830</v>
      </c>
      <c r="J518" s="328" t="s">
        <v>1372</v>
      </c>
      <c r="K518" s="327" t="s">
        <v>72</v>
      </c>
      <c r="L518" s="293">
        <v>7.9166999999999996</v>
      </c>
      <c r="M518" s="328" t="s">
        <v>1418</v>
      </c>
      <c r="N518" s="328" t="s">
        <v>3831</v>
      </c>
      <c r="O518" s="328" t="s">
        <v>3832</v>
      </c>
      <c r="P518" s="328" t="s">
        <v>3833</v>
      </c>
      <c r="Q518" s="327" t="s">
        <v>72</v>
      </c>
      <c r="R518" s="328" t="s">
        <v>1794</v>
      </c>
      <c r="S518" s="328" t="s">
        <v>1387</v>
      </c>
      <c r="T518" s="327" t="s">
        <v>112</v>
      </c>
      <c r="U518" s="327" t="s">
        <v>82</v>
      </c>
      <c r="V518" s="327" t="s">
        <v>81</v>
      </c>
      <c r="W518" s="327" t="s">
        <v>82</v>
      </c>
      <c r="X518" s="326" t="s">
        <v>81</v>
      </c>
    </row>
    <row r="519" spans="1:24" x14ac:dyDescent="0.3">
      <c r="A519" s="219">
        <v>875759</v>
      </c>
      <c r="B519" s="327" t="s">
        <v>382</v>
      </c>
      <c r="C519" s="327" t="s">
        <v>88</v>
      </c>
      <c r="D519" s="327" t="s">
        <v>79</v>
      </c>
      <c r="E519" s="327" t="s">
        <v>85</v>
      </c>
      <c r="F519" s="327" t="s">
        <v>782</v>
      </c>
      <c r="G519" s="327" t="s">
        <v>2609</v>
      </c>
      <c r="H519" s="328" t="s">
        <v>1614</v>
      </c>
      <c r="I519" s="328" t="s">
        <v>3834</v>
      </c>
      <c r="J519" s="328" t="s">
        <v>1372</v>
      </c>
      <c r="K519" s="327" t="s">
        <v>72</v>
      </c>
      <c r="L519" s="293">
        <v>9.3505000000000003</v>
      </c>
      <c r="M519" s="328" t="s">
        <v>1418</v>
      </c>
      <c r="N519" s="328" t="s">
        <v>3835</v>
      </c>
      <c r="O519" s="328" t="s">
        <v>3099</v>
      </c>
      <c r="P519" s="328" t="s">
        <v>3836</v>
      </c>
      <c r="Q519" s="327" t="s">
        <v>72</v>
      </c>
      <c r="R519" s="328" t="s">
        <v>1796</v>
      </c>
      <c r="S519" s="328" t="s">
        <v>1387</v>
      </c>
      <c r="T519" s="327" t="s">
        <v>112</v>
      </c>
      <c r="U519" s="327" t="s">
        <v>82</v>
      </c>
      <c r="V519" s="327" t="s">
        <v>81</v>
      </c>
      <c r="W519" s="327" t="s">
        <v>81</v>
      </c>
      <c r="X519" s="326" t="s">
        <v>81</v>
      </c>
    </row>
    <row r="520" spans="1:24" x14ac:dyDescent="0.3">
      <c r="A520" s="327" t="s">
        <v>2</v>
      </c>
      <c r="B520" s="327" t="s">
        <v>384</v>
      </c>
      <c r="C520" s="327" t="s">
        <v>88</v>
      </c>
      <c r="D520" s="327" t="s">
        <v>79</v>
      </c>
      <c r="E520" s="327" t="s">
        <v>85</v>
      </c>
      <c r="F520" s="327" t="s">
        <v>782</v>
      </c>
      <c r="G520" s="327" t="s">
        <v>2</v>
      </c>
      <c r="H520" s="328" t="s">
        <v>1797</v>
      </c>
      <c r="I520" s="328" t="s">
        <v>3837</v>
      </c>
      <c r="J520" s="328" t="s">
        <v>1372</v>
      </c>
      <c r="K520" s="327" t="s">
        <v>72</v>
      </c>
      <c r="L520" s="293">
        <v>4.1898999999999997</v>
      </c>
      <c r="M520" s="328" t="s">
        <v>1418</v>
      </c>
      <c r="N520" s="328" t="s">
        <v>3838</v>
      </c>
      <c r="O520" s="328" t="s">
        <v>3839</v>
      </c>
      <c r="P520" s="328" t="s">
        <v>3840</v>
      </c>
      <c r="Q520" s="327" t="s">
        <v>72</v>
      </c>
      <c r="R520" s="328" t="s">
        <v>1387</v>
      </c>
      <c r="S520" s="328" t="s">
        <v>1387</v>
      </c>
      <c r="T520" s="327" t="s">
        <v>112</v>
      </c>
      <c r="U520" s="327" t="s">
        <v>82</v>
      </c>
      <c r="V520" s="327" t="s">
        <v>81</v>
      </c>
      <c r="W520" s="327" t="s">
        <v>82</v>
      </c>
      <c r="X520" s="326" t="s">
        <v>82</v>
      </c>
    </row>
    <row r="521" spans="1:24" x14ac:dyDescent="0.3">
      <c r="A521" s="327" t="s">
        <v>385</v>
      </c>
      <c r="B521" s="327" t="s">
        <v>386</v>
      </c>
      <c r="C521" s="327" t="s">
        <v>88</v>
      </c>
      <c r="D521" s="327" t="s">
        <v>79</v>
      </c>
      <c r="E521" s="327" t="s">
        <v>85</v>
      </c>
      <c r="F521" s="327" t="s">
        <v>782</v>
      </c>
      <c r="G521" s="327" t="s">
        <v>387</v>
      </c>
      <c r="H521" s="328" t="s">
        <v>1798</v>
      </c>
      <c r="I521" s="328" t="s">
        <v>3841</v>
      </c>
      <c r="J521" s="328" t="s">
        <v>1372</v>
      </c>
      <c r="K521" s="327" t="s">
        <v>72</v>
      </c>
      <c r="L521" s="293">
        <v>46.648400000000002</v>
      </c>
      <c r="M521" s="328" t="s">
        <v>1418</v>
      </c>
      <c r="N521" s="328" t="s">
        <v>3842</v>
      </c>
      <c r="O521" s="328" t="s">
        <v>3843</v>
      </c>
      <c r="P521" s="328" t="s">
        <v>3844</v>
      </c>
      <c r="Q521" s="327" t="s">
        <v>72</v>
      </c>
      <c r="R521" s="328" t="s">
        <v>1387</v>
      </c>
      <c r="S521" s="328" t="s">
        <v>1372</v>
      </c>
      <c r="T521" s="327" t="s">
        <v>112</v>
      </c>
      <c r="U521" s="327" t="s">
        <v>81</v>
      </c>
      <c r="V521" s="327" t="s">
        <v>81</v>
      </c>
      <c r="W521" s="327" t="s">
        <v>81</v>
      </c>
      <c r="X521" s="326" t="s">
        <v>81</v>
      </c>
    </row>
    <row r="522" spans="1:24" x14ac:dyDescent="0.3">
      <c r="A522" s="327" t="s">
        <v>3</v>
      </c>
      <c r="B522" s="327" t="s">
        <v>388</v>
      </c>
      <c r="C522" s="327" t="s">
        <v>88</v>
      </c>
      <c r="D522" s="327" t="s">
        <v>79</v>
      </c>
      <c r="E522" s="327" t="s">
        <v>85</v>
      </c>
      <c r="F522" s="327" t="s">
        <v>782</v>
      </c>
      <c r="G522" s="327" t="s">
        <v>3</v>
      </c>
      <c r="H522" s="328" t="s">
        <v>1799</v>
      </c>
      <c r="I522" s="328" t="s">
        <v>3845</v>
      </c>
      <c r="J522" s="328" t="s">
        <v>1372</v>
      </c>
      <c r="K522" s="327" t="s">
        <v>72</v>
      </c>
      <c r="L522" s="293">
        <v>5.3288000000000002</v>
      </c>
      <c r="M522" s="328" t="s">
        <v>1418</v>
      </c>
      <c r="N522" s="328" t="s">
        <v>3846</v>
      </c>
      <c r="O522" s="328" t="s">
        <v>1988</v>
      </c>
      <c r="P522" s="328" t="s">
        <v>3847</v>
      </c>
      <c r="Q522" s="327" t="s">
        <v>72</v>
      </c>
      <c r="R522" s="328" t="s">
        <v>1387</v>
      </c>
      <c r="S522" s="328" t="s">
        <v>1387</v>
      </c>
      <c r="T522" s="327" t="s">
        <v>112</v>
      </c>
      <c r="U522" s="327" t="s">
        <v>82</v>
      </c>
      <c r="V522" s="327" t="s">
        <v>81</v>
      </c>
      <c r="W522" s="327" t="s">
        <v>82</v>
      </c>
      <c r="X522" s="326" t="s">
        <v>82</v>
      </c>
    </row>
    <row r="523" spans="1:24" x14ac:dyDescent="0.3">
      <c r="A523" s="327" t="s">
        <v>12</v>
      </c>
      <c r="B523" s="327" t="s">
        <v>389</v>
      </c>
      <c r="C523" s="327" t="s">
        <v>88</v>
      </c>
      <c r="D523" s="327" t="s">
        <v>79</v>
      </c>
      <c r="E523" s="327" t="s">
        <v>85</v>
      </c>
      <c r="F523" s="327" t="s">
        <v>782</v>
      </c>
      <c r="G523" s="327" t="s">
        <v>383</v>
      </c>
      <c r="H523" s="328" t="s">
        <v>1614</v>
      </c>
      <c r="I523" s="328" t="s">
        <v>3848</v>
      </c>
      <c r="J523" s="328" t="s">
        <v>1372</v>
      </c>
      <c r="K523" s="327" t="s">
        <v>72</v>
      </c>
      <c r="L523" s="293">
        <v>9.4362999999999992</v>
      </c>
      <c r="M523" s="328" t="s">
        <v>1418</v>
      </c>
      <c r="N523" s="328" t="s">
        <v>3849</v>
      </c>
      <c r="O523" s="328" t="s">
        <v>3099</v>
      </c>
      <c r="P523" s="328" t="s">
        <v>3850</v>
      </c>
      <c r="Q523" s="327" t="s">
        <v>72</v>
      </c>
      <c r="R523" s="328" t="s">
        <v>1387</v>
      </c>
      <c r="S523" s="328" t="s">
        <v>1387</v>
      </c>
      <c r="T523" s="327" t="s">
        <v>112</v>
      </c>
      <c r="U523" s="327" t="s">
        <v>82</v>
      </c>
      <c r="V523" s="327" t="s">
        <v>81</v>
      </c>
      <c r="W523" s="327" t="s">
        <v>82</v>
      </c>
      <c r="X523" s="326" t="s">
        <v>81</v>
      </c>
    </row>
    <row r="524" spans="1:24" x14ac:dyDescent="0.3">
      <c r="A524" s="219">
        <v>303894</v>
      </c>
      <c r="B524" s="327" t="s">
        <v>3851</v>
      </c>
      <c r="C524" s="327" t="s">
        <v>88</v>
      </c>
      <c r="D524" s="327" t="s">
        <v>79</v>
      </c>
      <c r="E524" s="327" t="s">
        <v>85</v>
      </c>
      <c r="F524" s="327" t="s">
        <v>782</v>
      </c>
      <c r="G524" s="327" t="s">
        <v>834</v>
      </c>
      <c r="H524" s="328" t="s">
        <v>1534</v>
      </c>
      <c r="I524" s="328" t="s">
        <v>3251</v>
      </c>
      <c r="J524" s="328" t="s">
        <v>1372</v>
      </c>
      <c r="K524" s="327" t="s">
        <v>72</v>
      </c>
      <c r="L524" s="293">
        <v>37.491500000000002</v>
      </c>
      <c r="M524" s="328" t="s">
        <v>1418</v>
      </c>
      <c r="N524" s="328" t="s">
        <v>1502</v>
      </c>
      <c r="O524" s="328" t="s">
        <v>3852</v>
      </c>
      <c r="P524" s="328" t="s">
        <v>3254</v>
      </c>
      <c r="Q524" s="327" t="s">
        <v>72</v>
      </c>
      <c r="R524" s="328" t="s">
        <v>1375</v>
      </c>
      <c r="S524" s="328" t="s">
        <v>1372</v>
      </c>
      <c r="T524" s="327" t="s">
        <v>112</v>
      </c>
      <c r="U524" s="327" t="s">
        <v>81</v>
      </c>
      <c r="V524" s="327" t="s">
        <v>81</v>
      </c>
      <c r="W524" s="327" t="s">
        <v>81</v>
      </c>
      <c r="X524" s="326" t="s">
        <v>81</v>
      </c>
    </row>
    <row r="525" spans="1:24" x14ac:dyDescent="0.3">
      <c r="A525" s="327" t="s">
        <v>405</v>
      </c>
      <c r="B525" s="327" t="s">
        <v>406</v>
      </c>
      <c r="C525" s="327" t="s">
        <v>88</v>
      </c>
      <c r="D525" s="327" t="s">
        <v>79</v>
      </c>
      <c r="E525" s="327" t="s">
        <v>85</v>
      </c>
      <c r="F525" s="327" t="s">
        <v>782</v>
      </c>
      <c r="G525" s="327" t="s">
        <v>407</v>
      </c>
      <c r="H525" s="328" t="s">
        <v>1828</v>
      </c>
      <c r="I525" s="328" t="s">
        <v>3853</v>
      </c>
      <c r="J525" s="328" t="s">
        <v>1372</v>
      </c>
      <c r="K525" s="327" t="s">
        <v>72</v>
      </c>
      <c r="L525" s="293">
        <v>1.8859999999999999</v>
      </c>
      <c r="M525" s="328" t="s">
        <v>1418</v>
      </c>
      <c r="N525" s="328" t="s">
        <v>3854</v>
      </c>
      <c r="O525" s="328" t="s">
        <v>3855</v>
      </c>
      <c r="P525" s="328" t="s">
        <v>3856</v>
      </c>
      <c r="Q525" s="327" t="s">
        <v>72</v>
      </c>
      <c r="R525" s="328" t="s">
        <v>1375</v>
      </c>
      <c r="S525" s="328" t="s">
        <v>1375</v>
      </c>
      <c r="T525" s="327" t="s">
        <v>112</v>
      </c>
      <c r="U525" s="327" t="s">
        <v>81</v>
      </c>
      <c r="V525" s="327" t="s">
        <v>81</v>
      </c>
      <c r="W525" s="327" t="s">
        <v>81</v>
      </c>
      <c r="X525" s="326" t="s">
        <v>81</v>
      </c>
    </row>
    <row r="526" spans="1:24" x14ac:dyDescent="0.3">
      <c r="A526" s="219">
        <v>255773</v>
      </c>
      <c r="B526" s="327" t="s">
        <v>408</v>
      </c>
      <c r="C526" s="327" t="s">
        <v>88</v>
      </c>
      <c r="D526" s="327" t="s">
        <v>79</v>
      </c>
      <c r="E526" s="327" t="s">
        <v>85</v>
      </c>
      <c r="F526" s="327" t="s">
        <v>782</v>
      </c>
      <c r="G526" s="327" t="s">
        <v>949</v>
      </c>
      <c r="H526" s="328" t="s">
        <v>1830</v>
      </c>
      <c r="I526" s="328" t="s">
        <v>3857</v>
      </c>
      <c r="J526" s="328" t="s">
        <v>1372</v>
      </c>
      <c r="K526" s="327" t="s">
        <v>72</v>
      </c>
      <c r="L526" s="293">
        <v>2.7210000000000001</v>
      </c>
      <c r="M526" s="328" t="s">
        <v>1418</v>
      </c>
      <c r="N526" s="328" t="s">
        <v>3858</v>
      </c>
      <c r="O526" s="328" t="s">
        <v>1401</v>
      </c>
      <c r="P526" s="328" t="s">
        <v>3859</v>
      </c>
      <c r="Q526" s="327" t="s">
        <v>72</v>
      </c>
      <c r="R526" s="328" t="s">
        <v>1831</v>
      </c>
      <c r="S526" s="328" t="s">
        <v>1375</v>
      </c>
      <c r="T526" s="327" t="s">
        <v>112</v>
      </c>
      <c r="U526" s="327" t="s">
        <v>81</v>
      </c>
      <c r="V526" s="327" t="s">
        <v>81</v>
      </c>
      <c r="W526" s="327" t="s">
        <v>81</v>
      </c>
      <c r="X526" s="326" t="s">
        <v>81</v>
      </c>
    </row>
    <row r="527" spans="1:24" x14ac:dyDescent="0.3">
      <c r="A527" s="327" t="s">
        <v>411</v>
      </c>
      <c r="B527" s="327" t="s">
        <v>1833</v>
      </c>
      <c r="C527" s="327" t="s">
        <v>88</v>
      </c>
      <c r="D527" s="327" t="s">
        <v>79</v>
      </c>
      <c r="E527" s="327" t="s">
        <v>85</v>
      </c>
      <c r="F527" s="327" t="s">
        <v>782</v>
      </c>
      <c r="G527" s="327" t="s">
        <v>1834</v>
      </c>
      <c r="H527" s="328" t="s">
        <v>1835</v>
      </c>
      <c r="I527" s="328" t="s">
        <v>3860</v>
      </c>
      <c r="J527" s="328" t="s">
        <v>1372</v>
      </c>
      <c r="K527" s="327" t="s">
        <v>72</v>
      </c>
      <c r="L527" s="293">
        <v>41.867400000000004</v>
      </c>
      <c r="M527" s="328" t="s">
        <v>1418</v>
      </c>
      <c r="N527" s="328" t="s">
        <v>3861</v>
      </c>
      <c r="O527" s="328" t="s">
        <v>1750</v>
      </c>
      <c r="P527" s="328" t="s">
        <v>3862</v>
      </c>
      <c r="Q527" s="327" t="s">
        <v>72</v>
      </c>
      <c r="R527" s="328" t="s">
        <v>1375</v>
      </c>
      <c r="S527" s="328" t="s">
        <v>1372</v>
      </c>
      <c r="T527" s="327" t="s">
        <v>176</v>
      </c>
      <c r="U527" s="327" t="s">
        <v>81</v>
      </c>
      <c r="V527" s="327" t="s">
        <v>81</v>
      </c>
      <c r="W527" s="327" t="s">
        <v>81</v>
      </c>
      <c r="X527" s="326" t="s">
        <v>81</v>
      </c>
    </row>
    <row r="528" spans="1:24" x14ac:dyDescent="0.3">
      <c r="A528" s="327" t="s">
        <v>414</v>
      </c>
      <c r="B528" s="327" t="s">
        <v>415</v>
      </c>
      <c r="C528" s="327" t="s">
        <v>88</v>
      </c>
      <c r="D528" s="327" t="s">
        <v>79</v>
      </c>
      <c r="E528" s="327" t="s">
        <v>85</v>
      </c>
      <c r="F528" s="327" t="s">
        <v>818</v>
      </c>
      <c r="G528" s="327" t="s">
        <v>416</v>
      </c>
      <c r="H528" s="328" t="s">
        <v>1837</v>
      </c>
      <c r="I528" s="328" t="s">
        <v>3863</v>
      </c>
      <c r="J528" s="328" t="s">
        <v>1372</v>
      </c>
      <c r="K528" s="327" t="s">
        <v>72</v>
      </c>
      <c r="L528" s="293">
        <v>33.517200000000003</v>
      </c>
      <c r="M528" s="328" t="s">
        <v>1423</v>
      </c>
      <c r="N528" s="328" t="s">
        <v>3864</v>
      </c>
      <c r="O528" s="328" t="s">
        <v>3865</v>
      </c>
      <c r="P528" s="328" t="s">
        <v>3866</v>
      </c>
      <c r="Q528" s="327" t="s">
        <v>72</v>
      </c>
      <c r="R528" s="328" t="s">
        <v>1377</v>
      </c>
      <c r="S528" s="328" t="s">
        <v>1377</v>
      </c>
      <c r="T528" s="327" t="s">
        <v>112</v>
      </c>
      <c r="U528" s="327" t="s">
        <v>81</v>
      </c>
      <c r="V528" s="327" t="s">
        <v>81</v>
      </c>
      <c r="W528" s="327" t="s">
        <v>81</v>
      </c>
      <c r="X528" s="326" t="s">
        <v>81</v>
      </c>
    </row>
    <row r="529" spans="1:24" x14ac:dyDescent="0.3">
      <c r="A529" s="327" t="s">
        <v>418</v>
      </c>
      <c r="B529" s="327" t="s">
        <v>419</v>
      </c>
      <c r="C529" s="327" t="s">
        <v>88</v>
      </c>
      <c r="D529" s="327" t="s">
        <v>79</v>
      </c>
      <c r="E529" s="327" t="s">
        <v>85</v>
      </c>
      <c r="F529" s="327" t="s">
        <v>782</v>
      </c>
      <c r="G529" s="327" t="s">
        <v>420</v>
      </c>
      <c r="H529" s="328" t="s">
        <v>1840</v>
      </c>
      <c r="I529" s="328" t="s">
        <v>3867</v>
      </c>
      <c r="J529" s="328" t="s">
        <v>1372</v>
      </c>
      <c r="K529" s="327" t="s">
        <v>72</v>
      </c>
      <c r="L529" s="293">
        <v>0.52449999999999997</v>
      </c>
      <c r="M529" s="328" t="s">
        <v>1418</v>
      </c>
      <c r="N529" s="328" t="s">
        <v>3868</v>
      </c>
      <c r="O529" s="328" t="s">
        <v>2068</v>
      </c>
      <c r="P529" s="328" t="s">
        <v>3869</v>
      </c>
      <c r="Q529" s="327" t="s">
        <v>72</v>
      </c>
      <c r="R529" s="328" t="s">
        <v>1375</v>
      </c>
      <c r="S529" s="328" t="s">
        <v>1372</v>
      </c>
      <c r="T529" s="327" t="s">
        <v>112</v>
      </c>
      <c r="U529" s="327" t="s">
        <v>81</v>
      </c>
      <c r="V529" s="327" t="s">
        <v>81</v>
      </c>
      <c r="W529" s="327" t="s">
        <v>81</v>
      </c>
      <c r="X529" s="326" t="s">
        <v>81</v>
      </c>
    </row>
    <row r="530" spans="1:24" x14ac:dyDescent="0.3">
      <c r="A530" s="327" t="s">
        <v>426</v>
      </c>
      <c r="B530" s="327" t="s">
        <v>427</v>
      </c>
      <c r="C530" s="327" t="s">
        <v>88</v>
      </c>
      <c r="D530" s="327" t="s">
        <v>79</v>
      </c>
      <c r="E530" s="327" t="s">
        <v>85</v>
      </c>
      <c r="F530" s="327" t="s">
        <v>764</v>
      </c>
      <c r="G530" s="327" t="s">
        <v>1284</v>
      </c>
      <c r="H530" s="328" t="s">
        <v>1851</v>
      </c>
      <c r="I530" s="328" t="s">
        <v>3870</v>
      </c>
      <c r="J530" s="328" t="s">
        <v>1372</v>
      </c>
      <c r="K530" s="327" t="s">
        <v>72</v>
      </c>
      <c r="L530" s="293">
        <v>54.698700000000002</v>
      </c>
      <c r="M530" s="328" t="s">
        <v>3307</v>
      </c>
      <c r="N530" s="328" t="s">
        <v>3871</v>
      </c>
      <c r="O530" s="328" t="s">
        <v>3872</v>
      </c>
      <c r="P530" s="328" t="s">
        <v>3873</v>
      </c>
      <c r="Q530" s="327" t="s">
        <v>72</v>
      </c>
      <c r="R530" s="328" t="s">
        <v>1372</v>
      </c>
      <c r="S530" s="328" t="s">
        <v>1372</v>
      </c>
      <c r="T530" s="327" t="s">
        <v>87</v>
      </c>
      <c r="U530" s="327" t="s">
        <v>81</v>
      </c>
      <c r="V530" s="327" t="s">
        <v>81</v>
      </c>
      <c r="W530" s="327" t="s">
        <v>81</v>
      </c>
      <c r="X530" s="326" t="s">
        <v>81</v>
      </c>
    </row>
    <row r="531" spans="1:24" x14ac:dyDescent="0.3">
      <c r="A531" s="219">
        <v>254219</v>
      </c>
      <c r="B531" s="327" t="s">
        <v>431</v>
      </c>
      <c r="C531" s="327" t="s">
        <v>88</v>
      </c>
      <c r="D531" s="327" t="s">
        <v>79</v>
      </c>
      <c r="E531" s="327" t="s">
        <v>85</v>
      </c>
      <c r="F531" s="327" t="s">
        <v>782</v>
      </c>
      <c r="G531" s="327" t="s">
        <v>962</v>
      </c>
      <c r="H531" s="328" t="s">
        <v>1658</v>
      </c>
      <c r="I531" s="328" t="s">
        <v>3874</v>
      </c>
      <c r="J531" s="328" t="s">
        <v>1372</v>
      </c>
      <c r="K531" s="327" t="s">
        <v>72</v>
      </c>
      <c r="L531" s="293">
        <v>1.1212</v>
      </c>
      <c r="M531" s="328" t="s">
        <v>1418</v>
      </c>
      <c r="N531" s="328" t="s">
        <v>3875</v>
      </c>
      <c r="O531" s="328" t="s">
        <v>3291</v>
      </c>
      <c r="P531" s="328" t="s">
        <v>3876</v>
      </c>
      <c r="Q531" s="327" t="s">
        <v>72</v>
      </c>
      <c r="R531" s="328" t="s">
        <v>1375</v>
      </c>
      <c r="S531" s="328" t="s">
        <v>1372</v>
      </c>
      <c r="T531" s="327" t="s">
        <v>112</v>
      </c>
      <c r="U531" s="327" t="s">
        <v>81</v>
      </c>
      <c r="V531" s="327" t="s">
        <v>81</v>
      </c>
      <c r="W531" s="327" t="s">
        <v>81</v>
      </c>
      <c r="X531" s="326" t="s">
        <v>81</v>
      </c>
    </row>
    <row r="532" spans="1:24" x14ac:dyDescent="0.3">
      <c r="A532" s="327" t="s">
        <v>432</v>
      </c>
      <c r="B532" s="327" t="s">
        <v>433</v>
      </c>
      <c r="C532" s="327" t="s">
        <v>88</v>
      </c>
      <c r="D532" s="327" t="s">
        <v>79</v>
      </c>
      <c r="E532" s="327" t="s">
        <v>85</v>
      </c>
      <c r="F532" s="327" t="s">
        <v>764</v>
      </c>
      <c r="G532" s="327" t="s">
        <v>434</v>
      </c>
      <c r="H532" s="328" t="s">
        <v>1857</v>
      </c>
      <c r="I532" s="328" t="s">
        <v>3877</v>
      </c>
      <c r="J532" s="328" t="s">
        <v>1372</v>
      </c>
      <c r="K532" s="327" t="s">
        <v>72</v>
      </c>
      <c r="L532" s="293">
        <v>43.617800000000003</v>
      </c>
      <c r="M532" s="328" t="s">
        <v>3307</v>
      </c>
      <c r="N532" s="328" t="s">
        <v>3878</v>
      </c>
      <c r="O532" s="328" t="s">
        <v>3879</v>
      </c>
      <c r="P532" s="328" t="s">
        <v>3880</v>
      </c>
      <c r="Q532" s="327" t="s">
        <v>72</v>
      </c>
      <c r="R532" s="328" t="s">
        <v>1372</v>
      </c>
      <c r="S532" s="328" t="s">
        <v>1372</v>
      </c>
      <c r="T532" s="327" t="s">
        <v>87</v>
      </c>
      <c r="U532" s="327" t="s">
        <v>81</v>
      </c>
      <c r="V532" s="327" t="s">
        <v>81</v>
      </c>
      <c r="W532" s="327" t="s">
        <v>81</v>
      </c>
      <c r="X532" s="326" t="s">
        <v>81</v>
      </c>
    </row>
    <row r="533" spans="1:24" x14ac:dyDescent="0.3">
      <c r="A533" s="219">
        <v>894224</v>
      </c>
      <c r="B533" s="327" t="s">
        <v>438</v>
      </c>
      <c r="C533" s="327" t="s">
        <v>88</v>
      </c>
      <c r="D533" s="327" t="s">
        <v>79</v>
      </c>
      <c r="E533" s="327" t="s">
        <v>85</v>
      </c>
      <c r="F533" s="327" t="s">
        <v>782</v>
      </c>
      <c r="G533" s="327" t="s">
        <v>966</v>
      </c>
      <c r="H533" s="328" t="s">
        <v>1862</v>
      </c>
      <c r="I533" s="328" t="s">
        <v>3881</v>
      </c>
      <c r="J533" s="328" t="s">
        <v>1372</v>
      </c>
      <c r="K533" s="327" t="s">
        <v>72</v>
      </c>
      <c r="L533" s="293">
        <v>18.900200000000002</v>
      </c>
      <c r="M533" s="328" t="s">
        <v>1418</v>
      </c>
      <c r="N533" s="328" t="s">
        <v>3882</v>
      </c>
      <c r="O533" s="328" t="s">
        <v>3883</v>
      </c>
      <c r="P533" s="328" t="s">
        <v>3884</v>
      </c>
      <c r="Q533" s="327" t="s">
        <v>72</v>
      </c>
      <c r="R533" s="328" t="s">
        <v>1372</v>
      </c>
      <c r="S533" s="328" t="s">
        <v>1372</v>
      </c>
      <c r="T533" s="327" t="s">
        <v>112</v>
      </c>
      <c r="U533" s="327" t="s">
        <v>81</v>
      </c>
      <c r="V533" s="327" t="s">
        <v>81</v>
      </c>
      <c r="W533" s="327" t="s">
        <v>81</v>
      </c>
      <c r="X533" s="326" t="s">
        <v>81</v>
      </c>
    </row>
    <row r="534" spans="1:24" x14ac:dyDescent="0.3">
      <c r="A534" s="327" t="s">
        <v>3885</v>
      </c>
      <c r="B534" s="327" t="s">
        <v>3886</v>
      </c>
      <c r="C534" s="327" t="s">
        <v>88</v>
      </c>
      <c r="D534" s="327" t="s">
        <v>79</v>
      </c>
      <c r="E534" s="327" t="s">
        <v>85</v>
      </c>
      <c r="F534" s="327" t="s">
        <v>782</v>
      </c>
      <c r="G534" s="327" t="s">
        <v>3885</v>
      </c>
      <c r="H534" s="328" t="s">
        <v>1573</v>
      </c>
      <c r="I534" s="328" t="s">
        <v>1959</v>
      </c>
      <c r="J534" s="328" t="s">
        <v>1372</v>
      </c>
      <c r="K534" s="327" t="s">
        <v>72</v>
      </c>
      <c r="L534" s="293">
        <v>17.5718</v>
      </c>
      <c r="M534" s="328" t="s">
        <v>1418</v>
      </c>
      <c r="N534" s="328" t="s">
        <v>3887</v>
      </c>
      <c r="O534" s="328" t="s">
        <v>3888</v>
      </c>
      <c r="P534" s="328" t="s">
        <v>3889</v>
      </c>
      <c r="Q534" s="327" t="s">
        <v>72</v>
      </c>
      <c r="R534" s="328" t="s">
        <v>1375</v>
      </c>
      <c r="S534" s="328" t="s">
        <v>1372</v>
      </c>
      <c r="T534" s="327" t="s">
        <v>112</v>
      </c>
      <c r="U534" s="327" t="s">
        <v>81</v>
      </c>
      <c r="V534" s="327" t="s">
        <v>81</v>
      </c>
      <c r="W534" s="327" t="s">
        <v>81</v>
      </c>
      <c r="X534" s="326" t="s">
        <v>81</v>
      </c>
    </row>
    <row r="535" spans="1:24" x14ac:dyDescent="0.3">
      <c r="A535" s="327" t="s">
        <v>36</v>
      </c>
      <c r="B535" s="327" t="s">
        <v>967</v>
      </c>
      <c r="C535" s="327" t="s">
        <v>88</v>
      </c>
      <c r="D535" s="327" t="s">
        <v>79</v>
      </c>
      <c r="E535" s="327" t="s">
        <v>85</v>
      </c>
      <c r="F535" s="327" t="s">
        <v>782</v>
      </c>
      <c r="G535" s="327" t="s">
        <v>439</v>
      </c>
      <c r="H535" s="328" t="s">
        <v>1863</v>
      </c>
      <c r="I535" s="328" t="s">
        <v>3890</v>
      </c>
      <c r="J535" s="328" t="s">
        <v>1372</v>
      </c>
      <c r="K535" s="327" t="s">
        <v>72</v>
      </c>
      <c r="L535" s="293">
        <v>13.279500000000001</v>
      </c>
      <c r="M535" s="328" t="s">
        <v>1418</v>
      </c>
      <c r="N535" s="328" t="s">
        <v>3891</v>
      </c>
      <c r="O535" s="328" t="s">
        <v>3892</v>
      </c>
      <c r="P535" s="328" t="s">
        <v>3893</v>
      </c>
      <c r="Q535" s="327" t="s">
        <v>72</v>
      </c>
      <c r="R535" s="328" t="s">
        <v>1514</v>
      </c>
      <c r="S535" s="328" t="s">
        <v>1514</v>
      </c>
      <c r="T535" s="327" t="s">
        <v>112</v>
      </c>
      <c r="U535" s="327" t="s">
        <v>82</v>
      </c>
      <c r="V535" s="327" t="s">
        <v>81</v>
      </c>
      <c r="W535" s="327" t="s">
        <v>82</v>
      </c>
      <c r="X535" s="326" t="s">
        <v>81</v>
      </c>
    </row>
    <row r="536" spans="1:24" x14ac:dyDescent="0.3">
      <c r="A536" s="327" t="s">
        <v>440</v>
      </c>
      <c r="B536" s="327" t="s">
        <v>441</v>
      </c>
      <c r="C536" s="327" t="s">
        <v>88</v>
      </c>
      <c r="D536" s="327" t="s">
        <v>79</v>
      </c>
      <c r="E536" s="327" t="s">
        <v>85</v>
      </c>
      <c r="F536" s="327" t="s">
        <v>782</v>
      </c>
      <c r="G536" s="327" t="s">
        <v>442</v>
      </c>
      <c r="H536" s="328" t="s">
        <v>1863</v>
      </c>
      <c r="I536" s="328" t="s">
        <v>3894</v>
      </c>
      <c r="J536" s="328" t="s">
        <v>1372</v>
      </c>
      <c r="K536" s="327" t="s">
        <v>72</v>
      </c>
      <c r="L536" s="293">
        <v>18.3947</v>
      </c>
      <c r="M536" s="328" t="s">
        <v>1418</v>
      </c>
      <c r="N536" s="328" t="s">
        <v>3895</v>
      </c>
      <c r="O536" s="328" t="s">
        <v>3896</v>
      </c>
      <c r="P536" s="328" t="s">
        <v>3897</v>
      </c>
      <c r="Q536" s="327" t="s">
        <v>72</v>
      </c>
      <c r="R536" s="328" t="s">
        <v>1514</v>
      </c>
      <c r="S536" s="328" t="s">
        <v>1514</v>
      </c>
      <c r="T536" s="327" t="s">
        <v>112</v>
      </c>
      <c r="U536" s="327" t="s">
        <v>81</v>
      </c>
      <c r="V536" s="327" t="s">
        <v>81</v>
      </c>
      <c r="W536" s="327" t="s">
        <v>81</v>
      </c>
      <c r="X536" s="326" t="s">
        <v>81</v>
      </c>
    </row>
    <row r="537" spans="1:24" x14ac:dyDescent="0.3">
      <c r="A537" s="327" t="s">
        <v>443</v>
      </c>
      <c r="B537" s="327" t="s">
        <v>444</v>
      </c>
      <c r="C537" s="327" t="s">
        <v>88</v>
      </c>
      <c r="D537" s="327" t="s">
        <v>79</v>
      </c>
      <c r="E537" s="327" t="s">
        <v>85</v>
      </c>
      <c r="F537" s="327" t="s">
        <v>782</v>
      </c>
      <c r="G537" s="327" t="s">
        <v>442</v>
      </c>
      <c r="H537" s="328" t="s">
        <v>1863</v>
      </c>
      <c r="I537" s="328" t="s">
        <v>3898</v>
      </c>
      <c r="J537" s="328" t="s">
        <v>1372</v>
      </c>
      <c r="K537" s="327" t="s">
        <v>72</v>
      </c>
      <c r="L537" s="293">
        <v>16.657</v>
      </c>
      <c r="M537" s="328" t="s">
        <v>1418</v>
      </c>
      <c r="N537" s="328" t="s">
        <v>3899</v>
      </c>
      <c r="O537" s="328" t="s">
        <v>2826</v>
      </c>
      <c r="P537" s="328" t="s">
        <v>3900</v>
      </c>
      <c r="Q537" s="327" t="s">
        <v>72</v>
      </c>
      <c r="R537" s="328" t="s">
        <v>1416</v>
      </c>
      <c r="S537" s="328" t="s">
        <v>1416</v>
      </c>
      <c r="T537" s="327" t="s">
        <v>112</v>
      </c>
      <c r="U537" s="327" t="s">
        <v>81</v>
      </c>
      <c r="V537" s="327" t="s">
        <v>81</v>
      </c>
      <c r="W537" s="327" t="s">
        <v>81</v>
      </c>
      <c r="X537" s="326" t="s">
        <v>81</v>
      </c>
    </row>
    <row r="538" spans="1:24" x14ac:dyDescent="0.3">
      <c r="A538" s="327" t="s">
        <v>445</v>
      </c>
      <c r="B538" s="327" t="s">
        <v>446</v>
      </c>
      <c r="C538" s="327" t="s">
        <v>88</v>
      </c>
      <c r="D538" s="327" t="s">
        <v>79</v>
      </c>
      <c r="E538" s="327" t="s">
        <v>85</v>
      </c>
      <c r="F538" s="327" t="s">
        <v>782</v>
      </c>
      <c r="G538" s="327" t="s">
        <v>447</v>
      </c>
      <c r="H538" s="328" t="s">
        <v>1573</v>
      </c>
      <c r="I538" s="328" t="s">
        <v>3901</v>
      </c>
      <c r="J538" s="328" t="s">
        <v>1372</v>
      </c>
      <c r="K538" s="327" t="s">
        <v>72</v>
      </c>
      <c r="L538" s="293">
        <v>38.615299999999998</v>
      </c>
      <c r="M538" s="328" t="s">
        <v>1418</v>
      </c>
      <c r="N538" s="328" t="s">
        <v>3902</v>
      </c>
      <c r="O538" s="328" t="s">
        <v>3903</v>
      </c>
      <c r="P538" s="328" t="s">
        <v>3904</v>
      </c>
      <c r="Q538" s="327" t="s">
        <v>72</v>
      </c>
      <c r="R538" s="328" t="s">
        <v>1377</v>
      </c>
      <c r="S538" s="328" t="s">
        <v>1377</v>
      </c>
      <c r="T538" s="327" t="s">
        <v>112</v>
      </c>
      <c r="U538" s="327" t="s">
        <v>81</v>
      </c>
      <c r="V538" s="327" t="s">
        <v>81</v>
      </c>
      <c r="W538" s="327" t="s">
        <v>81</v>
      </c>
      <c r="X538" s="326" t="s">
        <v>81</v>
      </c>
    </row>
    <row r="539" spans="1:24" x14ac:dyDescent="0.3">
      <c r="A539" s="327" t="s">
        <v>451</v>
      </c>
      <c r="B539" s="327" t="s">
        <v>449</v>
      </c>
      <c r="C539" s="327" t="s">
        <v>88</v>
      </c>
      <c r="D539" s="327" t="s">
        <v>79</v>
      </c>
      <c r="E539" s="327" t="s">
        <v>85</v>
      </c>
      <c r="F539" s="327" t="s">
        <v>782</v>
      </c>
      <c r="G539" s="327" t="s">
        <v>1356</v>
      </c>
      <c r="H539" s="328" t="s">
        <v>1866</v>
      </c>
      <c r="I539" s="328" t="s">
        <v>3558</v>
      </c>
      <c r="J539" s="328" t="s">
        <v>1372</v>
      </c>
      <c r="K539" s="327" t="s">
        <v>72</v>
      </c>
      <c r="L539" s="293">
        <v>54.889800000000001</v>
      </c>
      <c r="M539" s="328" t="s">
        <v>1418</v>
      </c>
      <c r="N539" s="328" t="s">
        <v>3559</v>
      </c>
      <c r="O539" s="328" t="s">
        <v>3560</v>
      </c>
      <c r="P539" s="328" t="s">
        <v>3561</v>
      </c>
      <c r="Q539" s="327" t="s">
        <v>72</v>
      </c>
      <c r="R539" s="328" t="s">
        <v>1377</v>
      </c>
      <c r="S539" s="328" t="s">
        <v>1372</v>
      </c>
      <c r="T539" s="327" t="s">
        <v>112</v>
      </c>
      <c r="U539" s="327" t="s">
        <v>81</v>
      </c>
      <c r="V539" s="327" t="s">
        <v>81</v>
      </c>
      <c r="W539" s="327" t="s">
        <v>81</v>
      </c>
      <c r="X539" s="326" t="s">
        <v>81</v>
      </c>
    </row>
    <row r="540" spans="1:24" x14ac:dyDescent="0.3">
      <c r="A540" s="327" t="s">
        <v>448</v>
      </c>
      <c r="B540" s="327" t="s">
        <v>449</v>
      </c>
      <c r="C540" s="327" t="s">
        <v>88</v>
      </c>
      <c r="D540" s="327" t="s">
        <v>79</v>
      </c>
      <c r="E540" s="327" t="s">
        <v>85</v>
      </c>
      <c r="F540" s="327" t="s">
        <v>782</v>
      </c>
      <c r="G540" s="327" t="s">
        <v>450</v>
      </c>
      <c r="H540" s="328" t="s">
        <v>1865</v>
      </c>
      <c r="I540" s="328" t="s">
        <v>3558</v>
      </c>
      <c r="J540" s="328" t="s">
        <v>1372</v>
      </c>
      <c r="K540" s="327" t="s">
        <v>72</v>
      </c>
      <c r="L540" s="293">
        <v>54.889800000000001</v>
      </c>
      <c r="M540" s="328" t="s">
        <v>1418</v>
      </c>
      <c r="N540" s="328" t="s">
        <v>3559</v>
      </c>
      <c r="O540" s="328" t="s">
        <v>3560</v>
      </c>
      <c r="P540" s="328" t="s">
        <v>3561</v>
      </c>
      <c r="Q540" s="327" t="s">
        <v>72</v>
      </c>
      <c r="R540" s="328" t="s">
        <v>1372</v>
      </c>
      <c r="S540" s="328" t="s">
        <v>1372</v>
      </c>
      <c r="T540" s="327" t="s">
        <v>112</v>
      </c>
      <c r="U540" s="327" t="s">
        <v>81</v>
      </c>
      <c r="V540" s="327" t="s">
        <v>81</v>
      </c>
      <c r="W540" s="327" t="s">
        <v>81</v>
      </c>
      <c r="X540" s="326" t="s">
        <v>81</v>
      </c>
    </row>
    <row r="541" spans="1:24" x14ac:dyDescent="0.3">
      <c r="A541" s="327" t="s">
        <v>452</v>
      </c>
      <c r="B541" s="327" t="s">
        <v>453</v>
      </c>
      <c r="C541" s="327" t="s">
        <v>88</v>
      </c>
      <c r="D541" s="327" t="s">
        <v>79</v>
      </c>
      <c r="E541" s="327" t="s">
        <v>85</v>
      </c>
      <c r="F541" s="327" t="s">
        <v>782</v>
      </c>
      <c r="G541" s="327" t="s">
        <v>1292</v>
      </c>
      <c r="H541" s="328" t="s">
        <v>1866</v>
      </c>
      <c r="I541" s="328" t="s">
        <v>3558</v>
      </c>
      <c r="J541" s="328" t="s">
        <v>1372</v>
      </c>
      <c r="K541" s="327" t="s">
        <v>72</v>
      </c>
      <c r="L541" s="293">
        <v>54.889800000000001</v>
      </c>
      <c r="M541" s="328" t="s">
        <v>1418</v>
      </c>
      <c r="N541" s="328" t="s">
        <v>3559</v>
      </c>
      <c r="O541" s="328" t="s">
        <v>3560</v>
      </c>
      <c r="P541" s="328" t="s">
        <v>3561</v>
      </c>
      <c r="Q541" s="327" t="s">
        <v>72</v>
      </c>
      <c r="R541" s="328" t="s">
        <v>1387</v>
      </c>
      <c r="S541" s="328" t="s">
        <v>1387</v>
      </c>
      <c r="T541" s="327" t="s">
        <v>112</v>
      </c>
      <c r="U541" s="327" t="s">
        <v>81</v>
      </c>
      <c r="V541" s="327" t="s">
        <v>81</v>
      </c>
      <c r="W541" s="327" t="s">
        <v>81</v>
      </c>
      <c r="X541" s="326" t="s">
        <v>81</v>
      </c>
    </row>
    <row r="542" spans="1:24" x14ac:dyDescent="0.3">
      <c r="A542" s="327" t="s">
        <v>455</v>
      </c>
      <c r="B542" s="327" t="s">
        <v>456</v>
      </c>
      <c r="C542" s="327" t="s">
        <v>88</v>
      </c>
      <c r="D542" s="327" t="s">
        <v>79</v>
      </c>
      <c r="E542" s="327" t="s">
        <v>85</v>
      </c>
      <c r="F542" s="327" t="s">
        <v>782</v>
      </c>
      <c r="G542" s="327" t="s">
        <v>457</v>
      </c>
      <c r="H542" s="328" t="s">
        <v>1867</v>
      </c>
      <c r="I542" s="328" t="s">
        <v>3905</v>
      </c>
      <c r="J542" s="328" t="s">
        <v>1372</v>
      </c>
      <c r="K542" s="327" t="s">
        <v>72</v>
      </c>
      <c r="L542" s="293">
        <v>58.811500000000002</v>
      </c>
      <c r="M542" s="328" t="s">
        <v>1418</v>
      </c>
      <c r="N542" s="328" t="s">
        <v>3906</v>
      </c>
      <c r="O542" s="328" t="s">
        <v>3907</v>
      </c>
      <c r="P542" s="328" t="s">
        <v>3908</v>
      </c>
      <c r="Q542" s="327" t="s">
        <v>72</v>
      </c>
      <c r="R542" s="328" t="s">
        <v>1435</v>
      </c>
      <c r="S542" s="328" t="s">
        <v>1372</v>
      </c>
      <c r="T542" s="327" t="s">
        <v>112</v>
      </c>
      <c r="U542" s="327" t="s">
        <v>81</v>
      </c>
      <c r="V542" s="327" t="s">
        <v>81</v>
      </c>
      <c r="W542" s="327" t="s">
        <v>81</v>
      </c>
      <c r="X542" s="326" t="s">
        <v>81</v>
      </c>
    </row>
    <row r="543" spans="1:24" x14ac:dyDescent="0.3">
      <c r="A543" s="327" t="s">
        <v>458</v>
      </c>
      <c r="B543" s="327" t="s">
        <v>459</v>
      </c>
      <c r="C543" s="327" t="s">
        <v>88</v>
      </c>
      <c r="D543" s="327" t="s">
        <v>79</v>
      </c>
      <c r="E543" s="327" t="s">
        <v>85</v>
      </c>
      <c r="F543" s="327" t="s">
        <v>782</v>
      </c>
      <c r="G543" s="327" t="s">
        <v>460</v>
      </c>
      <c r="H543" s="328" t="s">
        <v>1867</v>
      </c>
      <c r="I543" s="328" t="s">
        <v>3905</v>
      </c>
      <c r="J543" s="328" t="s">
        <v>1372</v>
      </c>
      <c r="K543" s="327" t="s">
        <v>72</v>
      </c>
      <c r="L543" s="293">
        <v>58.811500000000002</v>
      </c>
      <c r="M543" s="328" t="s">
        <v>1418</v>
      </c>
      <c r="N543" s="328" t="s">
        <v>3906</v>
      </c>
      <c r="O543" s="328" t="s">
        <v>3907</v>
      </c>
      <c r="P543" s="328" t="s">
        <v>3908</v>
      </c>
      <c r="Q543" s="327" t="s">
        <v>72</v>
      </c>
      <c r="R543" s="328" t="s">
        <v>1377</v>
      </c>
      <c r="S543" s="328" t="s">
        <v>1372</v>
      </c>
      <c r="T543" s="327" t="s">
        <v>112</v>
      </c>
      <c r="U543" s="327" t="s">
        <v>81</v>
      </c>
      <c r="V543" s="327" t="s">
        <v>81</v>
      </c>
      <c r="W543" s="327" t="s">
        <v>81</v>
      </c>
      <c r="X543" s="326" t="s">
        <v>81</v>
      </c>
    </row>
    <row r="544" spans="1:24" x14ac:dyDescent="0.3">
      <c r="A544" s="327" t="s">
        <v>461</v>
      </c>
      <c r="B544" s="327" t="s">
        <v>462</v>
      </c>
      <c r="C544" s="327" t="s">
        <v>88</v>
      </c>
      <c r="D544" s="327" t="s">
        <v>79</v>
      </c>
      <c r="E544" s="327" t="s">
        <v>85</v>
      </c>
      <c r="F544" s="327" t="s">
        <v>782</v>
      </c>
      <c r="G544" s="327" t="s">
        <v>1357</v>
      </c>
      <c r="H544" s="328" t="s">
        <v>1867</v>
      </c>
      <c r="I544" s="328" t="s">
        <v>3905</v>
      </c>
      <c r="J544" s="328" t="s">
        <v>1372</v>
      </c>
      <c r="K544" s="327" t="s">
        <v>72</v>
      </c>
      <c r="L544" s="293">
        <v>58.811500000000002</v>
      </c>
      <c r="M544" s="328" t="s">
        <v>1418</v>
      </c>
      <c r="N544" s="328" t="s">
        <v>3906</v>
      </c>
      <c r="O544" s="328" t="s">
        <v>3907</v>
      </c>
      <c r="P544" s="328" t="s">
        <v>3908</v>
      </c>
      <c r="Q544" s="327" t="s">
        <v>72</v>
      </c>
      <c r="R544" s="328" t="s">
        <v>1377</v>
      </c>
      <c r="S544" s="328" t="s">
        <v>1372</v>
      </c>
      <c r="T544" s="327" t="s">
        <v>112</v>
      </c>
      <c r="U544" s="327" t="s">
        <v>81</v>
      </c>
      <c r="V544" s="327" t="s">
        <v>81</v>
      </c>
      <c r="W544" s="327" t="s">
        <v>81</v>
      </c>
      <c r="X544" s="326" t="s">
        <v>81</v>
      </c>
    </row>
    <row r="545" spans="1:24" x14ac:dyDescent="0.3">
      <c r="A545" s="327" t="s">
        <v>463</v>
      </c>
      <c r="B545" s="327" t="s">
        <v>464</v>
      </c>
      <c r="C545" s="327" t="s">
        <v>88</v>
      </c>
      <c r="D545" s="327" t="s">
        <v>79</v>
      </c>
      <c r="E545" s="327" t="s">
        <v>85</v>
      </c>
      <c r="F545" s="327" t="s">
        <v>782</v>
      </c>
      <c r="G545" s="327" t="s">
        <v>1358</v>
      </c>
      <c r="H545" s="328" t="s">
        <v>1867</v>
      </c>
      <c r="I545" s="328" t="s">
        <v>3905</v>
      </c>
      <c r="J545" s="328" t="s">
        <v>1372</v>
      </c>
      <c r="K545" s="327" t="s">
        <v>72</v>
      </c>
      <c r="L545" s="293">
        <v>58.811500000000002</v>
      </c>
      <c r="M545" s="328" t="s">
        <v>1418</v>
      </c>
      <c r="N545" s="328" t="s">
        <v>3906</v>
      </c>
      <c r="O545" s="328" t="s">
        <v>3907</v>
      </c>
      <c r="P545" s="328" t="s">
        <v>3908</v>
      </c>
      <c r="Q545" s="327" t="s">
        <v>72</v>
      </c>
      <c r="R545" s="328" t="s">
        <v>1377</v>
      </c>
      <c r="S545" s="328" t="s">
        <v>1372</v>
      </c>
      <c r="T545" s="327" t="s">
        <v>112</v>
      </c>
      <c r="U545" s="327" t="s">
        <v>81</v>
      </c>
      <c r="V545" s="327" t="s">
        <v>81</v>
      </c>
      <c r="W545" s="327" t="s">
        <v>81</v>
      </c>
      <c r="X545" s="326" t="s">
        <v>81</v>
      </c>
    </row>
    <row r="546" spans="1:24" x14ac:dyDescent="0.3">
      <c r="A546" s="327" t="s">
        <v>465</v>
      </c>
      <c r="B546" s="327" t="s">
        <v>466</v>
      </c>
      <c r="C546" s="327" t="s">
        <v>88</v>
      </c>
      <c r="D546" s="327" t="s">
        <v>79</v>
      </c>
      <c r="E546" s="327" t="s">
        <v>85</v>
      </c>
      <c r="F546" s="327" t="s">
        <v>782</v>
      </c>
      <c r="G546" s="327" t="s">
        <v>1293</v>
      </c>
      <c r="H546" s="328" t="s">
        <v>1763</v>
      </c>
      <c r="I546" s="328" t="s">
        <v>3905</v>
      </c>
      <c r="J546" s="328" t="s">
        <v>1372</v>
      </c>
      <c r="K546" s="327" t="s">
        <v>72</v>
      </c>
      <c r="L546" s="293">
        <v>58.811500000000002</v>
      </c>
      <c r="M546" s="328" t="s">
        <v>1418</v>
      </c>
      <c r="N546" s="328" t="s">
        <v>3906</v>
      </c>
      <c r="O546" s="328" t="s">
        <v>3907</v>
      </c>
      <c r="P546" s="328" t="s">
        <v>3908</v>
      </c>
      <c r="Q546" s="327" t="s">
        <v>72</v>
      </c>
      <c r="R546" s="328" t="s">
        <v>1435</v>
      </c>
      <c r="S546" s="328" t="s">
        <v>1372</v>
      </c>
      <c r="T546" s="327" t="s">
        <v>112</v>
      </c>
      <c r="U546" s="327" t="s">
        <v>82</v>
      </c>
      <c r="V546" s="327" t="s">
        <v>81</v>
      </c>
      <c r="W546" s="327" t="s">
        <v>81</v>
      </c>
      <c r="X546" s="326" t="s">
        <v>81</v>
      </c>
    </row>
    <row r="547" spans="1:24" x14ac:dyDescent="0.3">
      <c r="A547" s="327" t="s">
        <v>467</v>
      </c>
      <c r="B547" s="327" t="s">
        <v>468</v>
      </c>
      <c r="C547" s="327" t="s">
        <v>88</v>
      </c>
      <c r="D547" s="327" t="s">
        <v>79</v>
      </c>
      <c r="E547" s="327" t="s">
        <v>85</v>
      </c>
      <c r="F547" s="327" t="s">
        <v>782</v>
      </c>
      <c r="G547" s="327" t="s">
        <v>469</v>
      </c>
      <c r="H547" s="328" t="s">
        <v>1763</v>
      </c>
      <c r="I547" s="328" t="s">
        <v>3905</v>
      </c>
      <c r="J547" s="328" t="s">
        <v>1372</v>
      </c>
      <c r="K547" s="327" t="s">
        <v>72</v>
      </c>
      <c r="L547" s="293">
        <v>58.811500000000002</v>
      </c>
      <c r="M547" s="328" t="s">
        <v>1418</v>
      </c>
      <c r="N547" s="328" t="s">
        <v>3906</v>
      </c>
      <c r="O547" s="328" t="s">
        <v>3907</v>
      </c>
      <c r="P547" s="328" t="s">
        <v>3908</v>
      </c>
      <c r="Q547" s="327" t="s">
        <v>72</v>
      </c>
      <c r="R547" s="328" t="s">
        <v>1868</v>
      </c>
      <c r="S547" s="328" t="s">
        <v>1377</v>
      </c>
      <c r="T547" s="327" t="s">
        <v>112</v>
      </c>
      <c r="U547" s="327" t="s">
        <v>81</v>
      </c>
      <c r="V547" s="327" t="s">
        <v>81</v>
      </c>
      <c r="W547" s="327" t="s">
        <v>81</v>
      </c>
      <c r="X547" s="326" t="s">
        <v>81</v>
      </c>
    </row>
    <row r="548" spans="1:24" x14ac:dyDescent="0.3">
      <c r="A548" s="327" t="s">
        <v>470</v>
      </c>
      <c r="B548" s="327" t="s">
        <v>471</v>
      </c>
      <c r="C548" s="327" t="s">
        <v>88</v>
      </c>
      <c r="D548" s="327" t="s">
        <v>79</v>
      </c>
      <c r="E548" s="327" t="s">
        <v>85</v>
      </c>
      <c r="F548" s="327" t="s">
        <v>782</v>
      </c>
      <c r="G548" s="327" t="s">
        <v>472</v>
      </c>
      <c r="H548" s="328" t="s">
        <v>1763</v>
      </c>
      <c r="I548" s="328" t="s">
        <v>3905</v>
      </c>
      <c r="J548" s="328" t="s">
        <v>1372</v>
      </c>
      <c r="K548" s="327" t="s">
        <v>72</v>
      </c>
      <c r="L548" s="293">
        <v>58.811500000000002</v>
      </c>
      <c r="M548" s="328" t="s">
        <v>1418</v>
      </c>
      <c r="N548" s="328" t="s">
        <v>3906</v>
      </c>
      <c r="O548" s="328" t="s">
        <v>3907</v>
      </c>
      <c r="P548" s="328" t="s">
        <v>3908</v>
      </c>
      <c r="Q548" s="327" t="s">
        <v>72</v>
      </c>
      <c r="R548" s="328" t="s">
        <v>1377</v>
      </c>
      <c r="S548" s="328" t="s">
        <v>1372</v>
      </c>
      <c r="T548" s="327" t="s">
        <v>112</v>
      </c>
      <c r="U548" s="327" t="s">
        <v>81</v>
      </c>
      <c r="V548" s="327" t="s">
        <v>81</v>
      </c>
      <c r="W548" s="327" t="s">
        <v>81</v>
      </c>
      <c r="X548" s="326" t="s">
        <v>81</v>
      </c>
    </row>
    <row r="549" spans="1:24" x14ac:dyDescent="0.3">
      <c r="A549" s="327" t="s">
        <v>473</v>
      </c>
      <c r="B549" s="327" t="s">
        <v>474</v>
      </c>
      <c r="C549" s="327" t="s">
        <v>88</v>
      </c>
      <c r="D549" s="327" t="s">
        <v>79</v>
      </c>
      <c r="E549" s="327" t="s">
        <v>85</v>
      </c>
      <c r="F549" s="327" t="s">
        <v>782</v>
      </c>
      <c r="G549" s="327" t="s">
        <v>1359</v>
      </c>
      <c r="H549" s="328" t="s">
        <v>1763</v>
      </c>
      <c r="I549" s="328" t="s">
        <v>3905</v>
      </c>
      <c r="J549" s="328" t="s">
        <v>1372</v>
      </c>
      <c r="K549" s="327" t="s">
        <v>72</v>
      </c>
      <c r="L549" s="293">
        <v>58.811500000000002</v>
      </c>
      <c r="M549" s="328" t="s">
        <v>1418</v>
      </c>
      <c r="N549" s="328" t="s">
        <v>3906</v>
      </c>
      <c r="O549" s="328" t="s">
        <v>3907</v>
      </c>
      <c r="P549" s="328" t="s">
        <v>3908</v>
      </c>
      <c r="Q549" s="327" t="s">
        <v>72</v>
      </c>
      <c r="R549" s="328" t="s">
        <v>1377</v>
      </c>
      <c r="S549" s="328" t="s">
        <v>1372</v>
      </c>
      <c r="T549" s="327" t="s">
        <v>112</v>
      </c>
      <c r="U549" s="327" t="s">
        <v>81</v>
      </c>
      <c r="V549" s="327" t="s">
        <v>81</v>
      </c>
      <c r="W549" s="327" t="s">
        <v>81</v>
      </c>
      <c r="X549" s="326" t="s">
        <v>81</v>
      </c>
    </row>
    <row r="550" spans="1:24" x14ac:dyDescent="0.3">
      <c r="A550" s="327" t="s">
        <v>475</v>
      </c>
      <c r="B550" s="327" t="s">
        <v>476</v>
      </c>
      <c r="C550" s="327" t="s">
        <v>88</v>
      </c>
      <c r="D550" s="327" t="s">
        <v>79</v>
      </c>
      <c r="E550" s="327" t="s">
        <v>85</v>
      </c>
      <c r="F550" s="327" t="s">
        <v>782</v>
      </c>
      <c r="G550" s="327" t="s">
        <v>475</v>
      </c>
      <c r="H550" s="328" t="s">
        <v>1869</v>
      </c>
      <c r="I550" s="328" t="s">
        <v>3909</v>
      </c>
      <c r="J550" s="328" t="s">
        <v>1372</v>
      </c>
      <c r="K550" s="327" t="s">
        <v>72</v>
      </c>
      <c r="L550" s="293">
        <v>54.890599999999999</v>
      </c>
      <c r="M550" s="328" t="s">
        <v>1418</v>
      </c>
      <c r="N550" s="328" t="s">
        <v>3910</v>
      </c>
      <c r="O550" s="328" t="s">
        <v>3560</v>
      </c>
      <c r="P550" s="328" t="s">
        <v>3911</v>
      </c>
      <c r="Q550" s="327" t="s">
        <v>72</v>
      </c>
      <c r="R550" s="328" t="s">
        <v>1375</v>
      </c>
      <c r="S550" s="328" t="s">
        <v>1377</v>
      </c>
      <c r="T550" s="327" t="s">
        <v>112</v>
      </c>
      <c r="U550" s="327" t="s">
        <v>81</v>
      </c>
      <c r="V550" s="327" t="s">
        <v>81</v>
      </c>
      <c r="W550" s="327" t="s">
        <v>81</v>
      </c>
      <c r="X550" s="326" t="s">
        <v>81</v>
      </c>
    </row>
    <row r="551" spans="1:24" x14ac:dyDescent="0.3">
      <c r="A551" s="327" t="s">
        <v>477</v>
      </c>
      <c r="B551" s="327" t="s">
        <v>478</v>
      </c>
      <c r="C551" s="327" t="s">
        <v>88</v>
      </c>
      <c r="D551" s="327" t="s">
        <v>79</v>
      </c>
      <c r="E551" s="327" t="s">
        <v>85</v>
      </c>
      <c r="F551" s="327" t="s">
        <v>782</v>
      </c>
      <c r="G551" s="327" t="s">
        <v>2797</v>
      </c>
      <c r="H551" s="328" t="s">
        <v>1870</v>
      </c>
      <c r="I551" s="328" t="s">
        <v>3905</v>
      </c>
      <c r="J551" s="328" t="s">
        <v>1372</v>
      </c>
      <c r="K551" s="327" t="s">
        <v>72</v>
      </c>
      <c r="L551" s="293">
        <v>58.811500000000002</v>
      </c>
      <c r="M551" s="328" t="s">
        <v>1418</v>
      </c>
      <c r="N551" s="328" t="s">
        <v>3912</v>
      </c>
      <c r="O551" s="328" t="s">
        <v>3913</v>
      </c>
      <c r="P551" s="328" t="s">
        <v>3908</v>
      </c>
      <c r="Q551" s="327" t="s">
        <v>72</v>
      </c>
      <c r="R551" s="328" t="s">
        <v>1387</v>
      </c>
      <c r="S551" s="328" t="s">
        <v>1387</v>
      </c>
      <c r="T551" s="327" t="s">
        <v>112</v>
      </c>
      <c r="U551" s="327" t="s">
        <v>81</v>
      </c>
      <c r="V551" s="327" t="s">
        <v>81</v>
      </c>
      <c r="W551" s="327" t="s">
        <v>81</v>
      </c>
      <c r="X551" s="326" t="s">
        <v>81</v>
      </c>
    </row>
    <row r="552" spans="1:24" x14ac:dyDescent="0.3">
      <c r="A552" s="327" t="s">
        <v>480</v>
      </c>
      <c r="B552" s="327" t="s">
        <v>481</v>
      </c>
      <c r="C552" s="327" t="s">
        <v>88</v>
      </c>
      <c r="D552" s="327" t="s">
        <v>79</v>
      </c>
      <c r="E552" s="327" t="s">
        <v>85</v>
      </c>
      <c r="F552" s="327" t="s">
        <v>782</v>
      </c>
      <c r="G552" s="327" t="s">
        <v>1294</v>
      </c>
      <c r="H552" s="328" t="s">
        <v>1763</v>
      </c>
      <c r="I552" s="328" t="s">
        <v>3905</v>
      </c>
      <c r="J552" s="328" t="s">
        <v>1372</v>
      </c>
      <c r="K552" s="327" t="s">
        <v>72</v>
      </c>
      <c r="L552" s="293">
        <v>58.811500000000002</v>
      </c>
      <c r="M552" s="328" t="s">
        <v>1418</v>
      </c>
      <c r="N552" s="328" t="s">
        <v>3906</v>
      </c>
      <c r="O552" s="328" t="s">
        <v>3907</v>
      </c>
      <c r="P552" s="328" t="s">
        <v>3908</v>
      </c>
      <c r="Q552" s="327" t="s">
        <v>72</v>
      </c>
      <c r="R552" s="328" t="s">
        <v>1377</v>
      </c>
      <c r="S552" s="328" t="s">
        <v>1372</v>
      </c>
      <c r="T552" s="327" t="s">
        <v>112</v>
      </c>
      <c r="U552" s="327" t="s">
        <v>81</v>
      </c>
      <c r="V552" s="327" t="s">
        <v>81</v>
      </c>
      <c r="W552" s="327" t="s">
        <v>81</v>
      </c>
      <c r="X552" s="326" t="s">
        <v>81</v>
      </c>
    </row>
    <row r="553" spans="1:24" x14ac:dyDescent="0.3">
      <c r="A553" s="327" t="s">
        <v>485</v>
      </c>
      <c r="B553" s="327" t="s">
        <v>968</v>
      </c>
      <c r="C553" s="327" t="s">
        <v>88</v>
      </c>
      <c r="D553" s="327" t="s">
        <v>79</v>
      </c>
      <c r="E553" s="327" t="s">
        <v>85</v>
      </c>
      <c r="F553" s="327" t="s">
        <v>782</v>
      </c>
      <c r="G553" s="327" t="s">
        <v>486</v>
      </c>
      <c r="H553" s="328" t="s">
        <v>1867</v>
      </c>
      <c r="I553" s="328" t="s">
        <v>3905</v>
      </c>
      <c r="J553" s="328" t="s">
        <v>1372</v>
      </c>
      <c r="K553" s="327" t="s">
        <v>72</v>
      </c>
      <c r="L553" s="293">
        <v>58.811500000000002</v>
      </c>
      <c r="M553" s="328" t="s">
        <v>1418</v>
      </c>
      <c r="N553" s="328" t="s">
        <v>3906</v>
      </c>
      <c r="O553" s="328" t="s">
        <v>3907</v>
      </c>
      <c r="P553" s="328" t="s">
        <v>3908</v>
      </c>
      <c r="Q553" s="327" t="s">
        <v>72</v>
      </c>
      <c r="R553" s="328" t="s">
        <v>1871</v>
      </c>
      <c r="S553" s="328" t="s">
        <v>1377</v>
      </c>
      <c r="T553" s="327" t="s">
        <v>112</v>
      </c>
      <c r="U553" s="327" t="s">
        <v>81</v>
      </c>
      <c r="V553" s="327" t="s">
        <v>81</v>
      </c>
      <c r="W553" s="327" t="s">
        <v>81</v>
      </c>
      <c r="X553" s="326" t="s">
        <v>81</v>
      </c>
    </row>
    <row r="554" spans="1:24" x14ac:dyDescent="0.3">
      <c r="A554" s="327" t="s">
        <v>482</v>
      </c>
      <c r="B554" s="327" t="s">
        <v>483</v>
      </c>
      <c r="C554" s="327" t="s">
        <v>88</v>
      </c>
      <c r="D554" s="327" t="s">
        <v>79</v>
      </c>
      <c r="E554" s="327" t="s">
        <v>85</v>
      </c>
      <c r="F554" s="327" t="s">
        <v>782</v>
      </c>
      <c r="G554" s="327" t="s">
        <v>484</v>
      </c>
      <c r="H554" s="328" t="s">
        <v>1867</v>
      </c>
      <c r="I554" s="328" t="s">
        <v>3905</v>
      </c>
      <c r="J554" s="328" t="s">
        <v>1372</v>
      </c>
      <c r="K554" s="327" t="s">
        <v>72</v>
      </c>
      <c r="L554" s="293">
        <v>58.811500000000002</v>
      </c>
      <c r="M554" s="328" t="s">
        <v>1418</v>
      </c>
      <c r="N554" s="328" t="s">
        <v>3906</v>
      </c>
      <c r="O554" s="328" t="s">
        <v>3907</v>
      </c>
      <c r="P554" s="328" t="s">
        <v>3908</v>
      </c>
      <c r="Q554" s="327" t="s">
        <v>72</v>
      </c>
      <c r="R554" s="328" t="s">
        <v>1871</v>
      </c>
      <c r="S554" s="328" t="s">
        <v>1377</v>
      </c>
      <c r="T554" s="327" t="s">
        <v>112</v>
      </c>
      <c r="U554" s="327" t="s">
        <v>81</v>
      </c>
      <c r="V554" s="327" t="s">
        <v>81</v>
      </c>
      <c r="W554" s="327" t="s">
        <v>81</v>
      </c>
      <c r="X554" s="326" t="s">
        <v>81</v>
      </c>
    </row>
    <row r="555" spans="1:24" x14ac:dyDescent="0.3">
      <c r="A555" s="327" t="s">
        <v>487</v>
      </c>
      <c r="B555" s="327" t="s">
        <v>488</v>
      </c>
      <c r="C555" s="327" t="s">
        <v>88</v>
      </c>
      <c r="D555" s="327" t="s">
        <v>79</v>
      </c>
      <c r="E555" s="327" t="s">
        <v>85</v>
      </c>
      <c r="F555" s="327" t="s">
        <v>782</v>
      </c>
      <c r="G555" s="327" t="s">
        <v>489</v>
      </c>
      <c r="H555" s="328" t="s">
        <v>1872</v>
      </c>
      <c r="I555" s="328" t="s">
        <v>3914</v>
      </c>
      <c r="J555" s="328" t="s">
        <v>1372</v>
      </c>
      <c r="K555" s="327" t="s">
        <v>72</v>
      </c>
      <c r="L555" s="293">
        <v>167.23089999999999</v>
      </c>
      <c r="M555" s="328" t="s">
        <v>1418</v>
      </c>
      <c r="N555" s="328" t="s">
        <v>3915</v>
      </c>
      <c r="O555" s="328" t="s">
        <v>3916</v>
      </c>
      <c r="P555" s="328" t="s">
        <v>3917</v>
      </c>
      <c r="Q555" s="327" t="s">
        <v>72</v>
      </c>
      <c r="R555" s="328" t="s">
        <v>1372</v>
      </c>
      <c r="S555" s="328" t="s">
        <v>1372</v>
      </c>
      <c r="T555" s="327" t="s">
        <v>112</v>
      </c>
      <c r="U555" s="327" t="s">
        <v>81</v>
      </c>
      <c r="V555" s="327" t="s">
        <v>81</v>
      </c>
      <c r="W555" s="327" t="s">
        <v>81</v>
      </c>
      <c r="X555" s="326" t="s">
        <v>81</v>
      </c>
    </row>
    <row r="556" spans="1:24" x14ac:dyDescent="0.3">
      <c r="A556" s="327" t="s">
        <v>3918</v>
      </c>
      <c r="B556" s="327" t="s">
        <v>3919</v>
      </c>
      <c r="C556" s="327" t="s">
        <v>88</v>
      </c>
      <c r="D556" s="327" t="s">
        <v>79</v>
      </c>
      <c r="E556" s="327" t="s">
        <v>85</v>
      </c>
      <c r="F556" s="327" t="s">
        <v>782</v>
      </c>
      <c r="G556" s="327" t="s">
        <v>3918</v>
      </c>
      <c r="H556" s="328" t="s">
        <v>3920</v>
      </c>
      <c r="I556" s="328" t="s">
        <v>3921</v>
      </c>
      <c r="J556" s="328" t="s">
        <v>1372</v>
      </c>
      <c r="K556" s="327" t="s">
        <v>72</v>
      </c>
      <c r="L556" s="293">
        <v>19.712599999999998</v>
      </c>
      <c r="M556" s="328" t="s">
        <v>1418</v>
      </c>
      <c r="N556" s="328" t="s">
        <v>3922</v>
      </c>
      <c r="O556" s="328" t="s">
        <v>3923</v>
      </c>
      <c r="P556" s="328" t="s">
        <v>3924</v>
      </c>
      <c r="Q556" s="327" t="s">
        <v>72</v>
      </c>
      <c r="R556" s="328" t="s">
        <v>1375</v>
      </c>
      <c r="S556" s="328" t="s">
        <v>1372</v>
      </c>
      <c r="T556" s="327" t="s">
        <v>87</v>
      </c>
      <c r="U556" s="327" t="s">
        <v>81</v>
      </c>
      <c r="V556" s="327" t="s">
        <v>81</v>
      </c>
      <c r="W556" s="327" t="s">
        <v>81</v>
      </c>
      <c r="X556" s="326" t="s">
        <v>81</v>
      </c>
    </row>
    <row r="557" spans="1:24" x14ac:dyDescent="0.3">
      <c r="A557" s="327" t="s">
        <v>3925</v>
      </c>
      <c r="B557" s="327" t="s">
        <v>3926</v>
      </c>
      <c r="C557" s="327" t="s">
        <v>88</v>
      </c>
      <c r="D557" s="327" t="s">
        <v>79</v>
      </c>
      <c r="E557" s="327" t="s">
        <v>85</v>
      </c>
      <c r="F557" s="327" t="s">
        <v>782</v>
      </c>
      <c r="G557" s="327" t="s">
        <v>3925</v>
      </c>
      <c r="H557" s="328" t="s">
        <v>3927</v>
      </c>
      <c r="I557" s="328" t="s">
        <v>3928</v>
      </c>
      <c r="J557" s="328" t="s">
        <v>1372</v>
      </c>
      <c r="K557" s="327" t="s">
        <v>72</v>
      </c>
      <c r="L557" s="293">
        <v>20.178999999999998</v>
      </c>
      <c r="M557" s="328" t="s">
        <v>1418</v>
      </c>
      <c r="N557" s="328" t="s">
        <v>3929</v>
      </c>
      <c r="O557" s="328" t="s">
        <v>3930</v>
      </c>
      <c r="P557" s="328" t="s">
        <v>3931</v>
      </c>
      <c r="Q557" s="327" t="s">
        <v>72</v>
      </c>
      <c r="R557" s="328" t="s">
        <v>1375</v>
      </c>
      <c r="S557" s="328" t="s">
        <v>1372</v>
      </c>
      <c r="T557" s="327" t="s">
        <v>176</v>
      </c>
      <c r="U557" s="327" t="s">
        <v>81</v>
      </c>
      <c r="V557" s="327" t="s">
        <v>81</v>
      </c>
      <c r="W557" s="327" t="s">
        <v>81</v>
      </c>
      <c r="X557" s="326" t="s">
        <v>81</v>
      </c>
    </row>
    <row r="558" spans="1:24" x14ac:dyDescent="0.3">
      <c r="A558" s="327" t="s">
        <v>3932</v>
      </c>
      <c r="B558" s="327" t="s">
        <v>3926</v>
      </c>
      <c r="C558" s="327" t="s">
        <v>88</v>
      </c>
      <c r="D558" s="327" t="s">
        <v>79</v>
      </c>
      <c r="E558" s="327" t="s">
        <v>85</v>
      </c>
      <c r="F558" s="327" t="s">
        <v>782</v>
      </c>
      <c r="G558" s="327" t="s">
        <v>3932</v>
      </c>
      <c r="H558" s="328" t="s">
        <v>3927</v>
      </c>
      <c r="I558" s="328" t="s">
        <v>3928</v>
      </c>
      <c r="J558" s="328" t="s">
        <v>1372</v>
      </c>
      <c r="K558" s="327" t="s">
        <v>72</v>
      </c>
      <c r="L558" s="293">
        <v>20.178999999999998</v>
      </c>
      <c r="M558" s="328" t="s">
        <v>1418</v>
      </c>
      <c r="N558" s="328" t="s">
        <v>3929</v>
      </c>
      <c r="O558" s="328" t="s">
        <v>3930</v>
      </c>
      <c r="P558" s="328" t="s">
        <v>3931</v>
      </c>
      <c r="Q558" s="327" t="s">
        <v>72</v>
      </c>
      <c r="R558" s="328" t="s">
        <v>1375</v>
      </c>
      <c r="S558" s="328" t="s">
        <v>1372</v>
      </c>
      <c r="T558" s="327" t="s">
        <v>176</v>
      </c>
      <c r="U558" s="327" t="s">
        <v>81</v>
      </c>
      <c r="V558" s="327" t="s">
        <v>81</v>
      </c>
      <c r="W558" s="327" t="s">
        <v>81</v>
      </c>
      <c r="X558" s="326" t="s">
        <v>81</v>
      </c>
    </row>
    <row r="559" spans="1:24" x14ac:dyDescent="0.3">
      <c r="A559" s="219">
        <v>313770</v>
      </c>
      <c r="B559" s="327" t="s">
        <v>2945</v>
      </c>
      <c r="C559" s="327" t="s">
        <v>88</v>
      </c>
      <c r="D559" s="327" t="s">
        <v>79</v>
      </c>
      <c r="E559" s="327" t="s">
        <v>85</v>
      </c>
      <c r="F559" s="327" t="s">
        <v>782</v>
      </c>
      <c r="G559" s="327" t="s">
        <v>1005</v>
      </c>
      <c r="H559" s="328" t="s">
        <v>1433</v>
      </c>
      <c r="I559" s="328" t="s">
        <v>3933</v>
      </c>
      <c r="J559" s="328" t="s">
        <v>1372</v>
      </c>
      <c r="K559" s="327" t="s">
        <v>72</v>
      </c>
      <c r="L559" s="293">
        <v>2.1951000000000001</v>
      </c>
      <c r="M559" s="328" t="s">
        <v>1418</v>
      </c>
      <c r="N559" s="328" t="s">
        <v>3934</v>
      </c>
      <c r="O559" s="328" t="s">
        <v>2621</v>
      </c>
      <c r="P559" s="328" t="s">
        <v>3935</v>
      </c>
      <c r="Q559" s="327" t="s">
        <v>72</v>
      </c>
      <c r="R559" s="328" t="s">
        <v>1416</v>
      </c>
      <c r="S559" s="328" t="s">
        <v>1416</v>
      </c>
      <c r="T559" s="327" t="s">
        <v>112</v>
      </c>
      <c r="U559" s="327" t="s">
        <v>81</v>
      </c>
      <c r="V559" s="327" t="s">
        <v>81</v>
      </c>
      <c r="W559" s="327" t="s">
        <v>81</v>
      </c>
      <c r="X559" s="326" t="s">
        <v>81</v>
      </c>
    </row>
    <row r="560" spans="1:24" x14ac:dyDescent="0.3">
      <c r="A560" s="219">
        <v>313725</v>
      </c>
      <c r="B560" s="327" t="s">
        <v>2947</v>
      </c>
      <c r="C560" s="327" t="s">
        <v>88</v>
      </c>
      <c r="D560" s="327" t="s">
        <v>79</v>
      </c>
      <c r="E560" s="327" t="s">
        <v>85</v>
      </c>
      <c r="F560" s="327" t="s">
        <v>782</v>
      </c>
      <c r="G560" s="327" t="s">
        <v>1006</v>
      </c>
      <c r="H560" s="328" t="s">
        <v>1723</v>
      </c>
      <c r="I560" s="328" t="s">
        <v>3936</v>
      </c>
      <c r="J560" s="328" t="s">
        <v>1372</v>
      </c>
      <c r="K560" s="327" t="s">
        <v>72</v>
      </c>
      <c r="L560" s="293">
        <v>2.5977000000000001</v>
      </c>
      <c r="M560" s="328" t="s">
        <v>1418</v>
      </c>
      <c r="N560" s="328" t="s">
        <v>3937</v>
      </c>
      <c r="O560" s="328" t="s">
        <v>3938</v>
      </c>
      <c r="P560" s="328" t="s">
        <v>3939</v>
      </c>
      <c r="Q560" s="327" t="s">
        <v>72</v>
      </c>
      <c r="R560" s="328" t="s">
        <v>1416</v>
      </c>
      <c r="S560" s="328" t="s">
        <v>1416</v>
      </c>
      <c r="T560" s="327" t="s">
        <v>112</v>
      </c>
      <c r="U560" s="327" t="s">
        <v>81</v>
      </c>
      <c r="V560" s="327" t="s">
        <v>81</v>
      </c>
      <c r="W560" s="327" t="s">
        <v>81</v>
      </c>
      <c r="X560" s="326" t="s">
        <v>81</v>
      </c>
    </row>
    <row r="561" spans="1:24" x14ac:dyDescent="0.3">
      <c r="A561" s="327" t="s">
        <v>511</v>
      </c>
      <c r="B561" s="327" t="s">
        <v>2948</v>
      </c>
      <c r="C561" s="327" t="s">
        <v>88</v>
      </c>
      <c r="D561" s="327" t="s">
        <v>79</v>
      </c>
      <c r="E561" s="327" t="s">
        <v>85</v>
      </c>
      <c r="F561" s="327" t="s">
        <v>782</v>
      </c>
      <c r="G561" s="327" t="s">
        <v>511</v>
      </c>
      <c r="H561" s="328" t="s">
        <v>1903</v>
      </c>
      <c r="I561" s="328" t="s">
        <v>3940</v>
      </c>
      <c r="J561" s="328" t="s">
        <v>1372</v>
      </c>
      <c r="K561" s="327" t="s">
        <v>72</v>
      </c>
      <c r="L561" s="293">
        <v>12.643700000000001</v>
      </c>
      <c r="M561" s="328" t="s">
        <v>1418</v>
      </c>
      <c r="N561" s="328" t="s">
        <v>3941</v>
      </c>
      <c r="O561" s="328" t="s">
        <v>3357</v>
      </c>
      <c r="P561" s="328" t="s">
        <v>3942</v>
      </c>
      <c r="Q561" s="327" t="s">
        <v>72</v>
      </c>
      <c r="R561" s="328" t="s">
        <v>1387</v>
      </c>
      <c r="S561" s="328" t="s">
        <v>1387</v>
      </c>
      <c r="T561" s="327" t="s">
        <v>112</v>
      </c>
      <c r="U561" s="327" t="s">
        <v>81</v>
      </c>
      <c r="V561" s="327" t="s">
        <v>81</v>
      </c>
      <c r="W561" s="327" t="s">
        <v>81</v>
      </c>
      <c r="X561" s="326" t="s">
        <v>81</v>
      </c>
    </row>
    <row r="562" spans="1:24" x14ac:dyDescent="0.3">
      <c r="A562" s="327" t="s">
        <v>1998</v>
      </c>
      <c r="B562" s="327" t="s">
        <v>2949</v>
      </c>
      <c r="C562" s="327" t="s">
        <v>88</v>
      </c>
      <c r="D562" s="327" t="s">
        <v>79</v>
      </c>
      <c r="E562" s="327" t="s">
        <v>85</v>
      </c>
      <c r="F562" s="327" t="s">
        <v>782</v>
      </c>
      <c r="G562" s="327" t="s">
        <v>1999</v>
      </c>
      <c r="H562" s="328" t="s">
        <v>2000</v>
      </c>
      <c r="I562" s="328" t="s">
        <v>3943</v>
      </c>
      <c r="J562" s="328" t="s">
        <v>1372</v>
      </c>
      <c r="K562" s="327" t="s">
        <v>72</v>
      </c>
      <c r="L562" s="293">
        <v>92.671899999999994</v>
      </c>
      <c r="M562" s="328" t="s">
        <v>1418</v>
      </c>
      <c r="N562" s="328" t="s">
        <v>3770</v>
      </c>
      <c r="O562" s="328" t="s">
        <v>3944</v>
      </c>
      <c r="P562" s="328" t="s">
        <v>3945</v>
      </c>
      <c r="Q562" s="327" t="s">
        <v>72</v>
      </c>
      <c r="R562" s="328" t="s">
        <v>1375</v>
      </c>
      <c r="S562" s="328" t="s">
        <v>1372</v>
      </c>
      <c r="T562" s="327" t="s">
        <v>112</v>
      </c>
      <c r="U562" s="327" t="s">
        <v>81</v>
      </c>
      <c r="V562" s="327" t="s">
        <v>81</v>
      </c>
      <c r="W562" s="327" t="s">
        <v>81</v>
      </c>
      <c r="X562" s="326" t="s">
        <v>81</v>
      </c>
    </row>
    <row r="563" spans="1:24" x14ac:dyDescent="0.3">
      <c r="A563" s="327" t="s">
        <v>504</v>
      </c>
      <c r="B563" s="327" t="s">
        <v>2964</v>
      </c>
      <c r="C563" s="327" t="s">
        <v>88</v>
      </c>
      <c r="D563" s="327" t="s">
        <v>79</v>
      </c>
      <c r="E563" s="327" t="s">
        <v>85</v>
      </c>
      <c r="F563" s="327" t="s">
        <v>782</v>
      </c>
      <c r="G563" s="327" t="s">
        <v>505</v>
      </c>
      <c r="H563" s="328" t="s">
        <v>1446</v>
      </c>
      <c r="I563" s="328" t="s">
        <v>3946</v>
      </c>
      <c r="J563" s="328" t="s">
        <v>1372</v>
      </c>
      <c r="K563" s="327" t="s">
        <v>72</v>
      </c>
      <c r="L563" s="293">
        <v>20.728999999999999</v>
      </c>
      <c r="M563" s="328" t="s">
        <v>1418</v>
      </c>
      <c r="N563" s="328" t="s">
        <v>3947</v>
      </c>
      <c r="O563" s="328" t="s">
        <v>3948</v>
      </c>
      <c r="P563" s="328" t="s">
        <v>3949</v>
      </c>
      <c r="Q563" s="327" t="s">
        <v>72</v>
      </c>
      <c r="R563" s="328" t="s">
        <v>1387</v>
      </c>
      <c r="S563" s="328" t="s">
        <v>1387</v>
      </c>
      <c r="T563" s="327" t="s">
        <v>112</v>
      </c>
      <c r="U563" s="327" t="s">
        <v>81</v>
      </c>
      <c r="V563" s="327" t="s">
        <v>81</v>
      </c>
      <c r="W563" s="327" t="s">
        <v>81</v>
      </c>
      <c r="X563" s="326" t="s">
        <v>81</v>
      </c>
    </row>
    <row r="564" spans="1:24" x14ac:dyDescent="0.3">
      <c r="A564" s="327" t="s">
        <v>506</v>
      </c>
      <c r="B564" s="327" t="s">
        <v>2965</v>
      </c>
      <c r="C564" s="327" t="s">
        <v>88</v>
      </c>
      <c r="D564" s="327" t="s">
        <v>79</v>
      </c>
      <c r="E564" s="327" t="s">
        <v>85</v>
      </c>
      <c r="F564" s="327" t="s">
        <v>782</v>
      </c>
      <c r="G564" s="327" t="s">
        <v>506</v>
      </c>
      <c r="H564" s="328" t="s">
        <v>1898</v>
      </c>
      <c r="I564" s="328" t="s">
        <v>3950</v>
      </c>
      <c r="J564" s="328" t="s">
        <v>1372</v>
      </c>
      <c r="K564" s="327" t="s">
        <v>72</v>
      </c>
      <c r="L564" s="293">
        <v>6.9648000000000003</v>
      </c>
      <c r="M564" s="328" t="s">
        <v>1418</v>
      </c>
      <c r="N564" s="328" t="s">
        <v>3951</v>
      </c>
      <c r="O564" s="328" t="s">
        <v>3952</v>
      </c>
      <c r="P564" s="328" t="s">
        <v>3953</v>
      </c>
      <c r="Q564" s="327" t="s">
        <v>72</v>
      </c>
      <c r="R564" s="328" t="s">
        <v>1375</v>
      </c>
      <c r="S564" s="328" t="s">
        <v>1372</v>
      </c>
      <c r="T564" s="327" t="s">
        <v>112</v>
      </c>
      <c r="U564" s="327" t="s">
        <v>81</v>
      </c>
      <c r="V564" s="327" t="s">
        <v>81</v>
      </c>
      <c r="W564" s="327" t="s">
        <v>81</v>
      </c>
      <c r="X564" s="326" t="s">
        <v>81</v>
      </c>
    </row>
    <row r="565" spans="1:24" x14ac:dyDescent="0.3">
      <c r="A565" s="327" t="s">
        <v>507</v>
      </c>
      <c r="B565" s="327" t="s">
        <v>2966</v>
      </c>
      <c r="C565" s="327" t="s">
        <v>88</v>
      </c>
      <c r="D565" s="327" t="s">
        <v>79</v>
      </c>
      <c r="E565" s="327" t="s">
        <v>85</v>
      </c>
      <c r="F565" s="327" t="s">
        <v>782</v>
      </c>
      <c r="G565" s="327" t="s">
        <v>508</v>
      </c>
      <c r="H565" s="328" t="s">
        <v>1899</v>
      </c>
      <c r="I565" s="328" t="s">
        <v>3954</v>
      </c>
      <c r="J565" s="328" t="s">
        <v>1372</v>
      </c>
      <c r="K565" s="327" t="s">
        <v>72</v>
      </c>
      <c r="L565" s="293">
        <v>22.549499999999998</v>
      </c>
      <c r="M565" s="328" t="s">
        <v>1418</v>
      </c>
      <c r="N565" s="328" t="s">
        <v>3955</v>
      </c>
      <c r="O565" s="328" t="s">
        <v>3956</v>
      </c>
      <c r="P565" s="328" t="s">
        <v>3957</v>
      </c>
      <c r="Q565" s="327" t="s">
        <v>72</v>
      </c>
      <c r="R565" s="328" t="s">
        <v>1415</v>
      </c>
      <c r="S565" s="328" t="s">
        <v>1415</v>
      </c>
      <c r="T565" s="327" t="s">
        <v>112</v>
      </c>
      <c r="U565" s="327" t="s">
        <v>81</v>
      </c>
      <c r="V565" s="327" t="s">
        <v>81</v>
      </c>
      <c r="W565" s="327" t="s">
        <v>81</v>
      </c>
      <c r="X565" s="326" t="s">
        <v>81</v>
      </c>
    </row>
    <row r="566" spans="1:24" x14ac:dyDescent="0.3">
      <c r="A566" s="219">
        <v>3105262</v>
      </c>
      <c r="B566" s="327" t="s">
        <v>2967</v>
      </c>
      <c r="C566" s="327" t="s">
        <v>88</v>
      </c>
      <c r="D566" s="327" t="s">
        <v>79</v>
      </c>
      <c r="E566" s="327" t="s">
        <v>85</v>
      </c>
      <c r="F566" s="327" t="s">
        <v>854</v>
      </c>
      <c r="G566" s="327" t="s">
        <v>2968</v>
      </c>
      <c r="H566" s="328" t="s">
        <v>1536</v>
      </c>
      <c r="I566" s="328" t="s">
        <v>3958</v>
      </c>
      <c r="J566" s="328" t="s">
        <v>1372</v>
      </c>
      <c r="K566" s="327" t="s">
        <v>72</v>
      </c>
      <c r="L566" s="293">
        <v>2.7204999999999999</v>
      </c>
      <c r="M566" s="328" t="s">
        <v>1423</v>
      </c>
      <c r="N566" s="328" t="s">
        <v>3959</v>
      </c>
      <c r="O566" s="328" t="s">
        <v>2026</v>
      </c>
      <c r="P566" s="328" t="s">
        <v>3960</v>
      </c>
      <c r="Q566" s="327" t="s">
        <v>72</v>
      </c>
      <c r="R566" s="328" t="s">
        <v>1375</v>
      </c>
      <c r="S566" s="328" t="s">
        <v>1372</v>
      </c>
      <c r="T566" s="327" t="s">
        <v>509</v>
      </c>
      <c r="U566" s="327" t="s">
        <v>81</v>
      </c>
      <c r="V566" s="327" t="s">
        <v>81</v>
      </c>
      <c r="W566" s="327" t="s">
        <v>81</v>
      </c>
      <c r="X566" s="326" t="s">
        <v>81</v>
      </c>
    </row>
    <row r="567" spans="1:24" x14ac:dyDescent="0.3">
      <c r="A567" s="219">
        <v>3482342</v>
      </c>
      <c r="B567" s="327" t="s">
        <v>3962</v>
      </c>
      <c r="C567" s="327" t="s">
        <v>88</v>
      </c>
      <c r="D567" s="327" t="s">
        <v>79</v>
      </c>
      <c r="E567" s="327" t="s">
        <v>85</v>
      </c>
      <c r="F567" s="327" t="s">
        <v>854</v>
      </c>
      <c r="G567" s="327" t="s">
        <v>3961</v>
      </c>
      <c r="H567" s="328" t="s">
        <v>3963</v>
      </c>
      <c r="I567" s="328" t="s">
        <v>3964</v>
      </c>
      <c r="J567" s="328" t="s">
        <v>1372</v>
      </c>
      <c r="K567" s="327" t="s">
        <v>72</v>
      </c>
      <c r="L567" s="293">
        <v>8.8018000000000001</v>
      </c>
      <c r="M567" s="328" t="s">
        <v>1423</v>
      </c>
      <c r="N567" s="328" t="s">
        <v>3965</v>
      </c>
      <c r="O567" s="328" t="s">
        <v>3966</v>
      </c>
      <c r="P567" s="328" t="s">
        <v>3967</v>
      </c>
      <c r="Q567" s="327" t="s">
        <v>72</v>
      </c>
      <c r="R567" s="328" t="s">
        <v>1375</v>
      </c>
      <c r="S567" s="328" t="s">
        <v>1372</v>
      </c>
      <c r="T567" s="327" t="s">
        <v>509</v>
      </c>
      <c r="U567" s="327" t="s">
        <v>81</v>
      </c>
      <c r="V567" s="327" t="s">
        <v>81</v>
      </c>
      <c r="W567" s="327" t="s">
        <v>81</v>
      </c>
      <c r="X567" s="326" t="s">
        <v>81</v>
      </c>
    </row>
    <row r="568" spans="1:24" x14ac:dyDescent="0.3">
      <c r="A568" s="219">
        <v>3482341</v>
      </c>
      <c r="B568" s="327" t="s">
        <v>3969</v>
      </c>
      <c r="C568" s="327" t="s">
        <v>88</v>
      </c>
      <c r="D568" s="327" t="s">
        <v>79</v>
      </c>
      <c r="E568" s="327" t="s">
        <v>85</v>
      </c>
      <c r="F568" s="327" t="s">
        <v>854</v>
      </c>
      <c r="G568" s="327" t="s">
        <v>3968</v>
      </c>
      <c r="H568" s="328" t="s">
        <v>3963</v>
      </c>
      <c r="I568" s="328" t="s">
        <v>3970</v>
      </c>
      <c r="J568" s="328" t="s">
        <v>1372</v>
      </c>
      <c r="K568" s="327" t="s">
        <v>72</v>
      </c>
      <c r="L568" s="293">
        <v>8.8772000000000002</v>
      </c>
      <c r="M568" s="328" t="s">
        <v>1423</v>
      </c>
      <c r="N568" s="328" t="s">
        <v>3971</v>
      </c>
      <c r="O568" s="328" t="s">
        <v>3966</v>
      </c>
      <c r="P568" s="328" t="s">
        <v>3972</v>
      </c>
      <c r="Q568" s="327" t="s">
        <v>72</v>
      </c>
      <c r="R568" s="328" t="s">
        <v>1375</v>
      </c>
      <c r="S568" s="328" t="s">
        <v>1372</v>
      </c>
      <c r="T568" s="327" t="s">
        <v>509</v>
      </c>
      <c r="U568" s="327" t="s">
        <v>81</v>
      </c>
      <c r="V568" s="327" t="s">
        <v>81</v>
      </c>
      <c r="W568" s="327" t="s">
        <v>81</v>
      </c>
      <c r="X568" s="326" t="s">
        <v>81</v>
      </c>
    </row>
    <row r="569" spans="1:24" x14ac:dyDescent="0.3">
      <c r="A569" s="219">
        <v>3486406</v>
      </c>
      <c r="B569" s="327" t="s">
        <v>3974</v>
      </c>
      <c r="C569" s="327" t="s">
        <v>88</v>
      </c>
      <c r="D569" s="327" t="s">
        <v>79</v>
      </c>
      <c r="E569" s="327" t="s">
        <v>85</v>
      </c>
      <c r="F569" s="327" t="s">
        <v>854</v>
      </c>
      <c r="G569" s="327" t="s">
        <v>3973</v>
      </c>
      <c r="H569" s="328" t="s">
        <v>3262</v>
      </c>
      <c r="I569" s="328" t="s">
        <v>3262</v>
      </c>
      <c r="J569" s="328" t="s">
        <v>1372</v>
      </c>
      <c r="K569" s="327" t="s">
        <v>72</v>
      </c>
      <c r="L569" s="293">
        <v>0</v>
      </c>
      <c r="M569" s="328" t="s">
        <v>1423</v>
      </c>
      <c r="N569" s="325"/>
      <c r="O569" s="328" t="s">
        <v>1371</v>
      </c>
      <c r="P569" s="328" t="s">
        <v>3262</v>
      </c>
      <c r="Q569" s="325"/>
      <c r="R569" s="328" t="s">
        <v>1375</v>
      </c>
      <c r="S569" s="328" t="s">
        <v>1372</v>
      </c>
      <c r="T569" s="327" t="s">
        <v>509</v>
      </c>
      <c r="U569" s="327" t="s">
        <v>81</v>
      </c>
      <c r="V569" s="327" t="s">
        <v>81</v>
      </c>
      <c r="W569" s="327" t="s">
        <v>81</v>
      </c>
      <c r="X569" s="326" t="s">
        <v>81</v>
      </c>
    </row>
    <row r="570" spans="1:24" x14ac:dyDescent="0.3">
      <c r="A570" s="219">
        <v>3486405</v>
      </c>
      <c r="B570" s="327" t="s">
        <v>3976</v>
      </c>
      <c r="C570" s="327" t="s">
        <v>88</v>
      </c>
      <c r="D570" s="327" t="s">
        <v>79</v>
      </c>
      <c r="E570" s="327" t="s">
        <v>85</v>
      </c>
      <c r="F570" s="327" t="s">
        <v>854</v>
      </c>
      <c r="G570" s="327" t="s">
        <v>3975</v>
      </c>
      <c r="H570" s="328" t="s">
        <v>3262</v>
      </c>
      <c r="I570" s="328" t="s">
        <v>3262</v>
      </c>
      <c r="J570" s="328" t="s">
        <v>1372</v>
      </c>
      <c r="K570" s="327" t="s">
        <v>72</v>
      </c>
      <c r="L570" s="293">
        <v>0</v>
      </c>
      <c r="M570" s="328" t="s">
        <v>1423</v>
      </c>
      <c r="N570" s="325"/>
      <c r="O570" s="328" t="s">
        <v>1371</v>
      </c>
      <c r="P570" s="328" t="s">
        <v>3262</v>
      </c>
      <c r="Q570" s="325"/>
      <c r="R570" s="328" t="s">
        <v>1375</v>
      </c>
      <c r="S570" s="328" t="s">
        <v>1372</v>
      </c>
      <c r="T570" s="327" t="s">
        <v>509</v>
      </c>
      <c r="U570" s="327" t="s">
        <v>81</v>
      </c>
      <c r="V570" s="327" t="s">
        <v>81</v>
      </c>
      <c r="W570" s="327" t="s">
        <v>81</v>
      </c>
      <c r="X570" s="326" t="s">
        <v>81</v>
      </c>
    </row>
    <row r="571" spans="1:24" x14ac:dyDescent="0.3">
      <c r="A571" s="219">
        <v>3110491</v>
      </c>
      <c r="B571" s="327" t="s">
        <v>2972</v>
      </c>
      <c r="C571" s="327" t="s">
        <v>88</v>
      </c>
      <c r="D571" s="327" t="s">
        <v>79</v>
      </c>
      <c r="E571" s="327" t="s">
        <v>85</v>
      </c>
      <c r="F571" s="327" t="s">
        <v>854</v>
      </c>
      <c r="G571" s="327" t="s">
        <v>2973</v>
      </c>
      <c r="H571" s="328" t="s">
        <v>1829</v>
      </c>
      <c r="I571" s="328" t="s">
        <v>3977</v>
      </c>
      <c r="J571" s="328" t="s">
        <v>1372</v>
      </c>
      <c r="K571" s="327" t="s">
        <v>72</v>
      </c>
      <c r="L571" s="293">
        <v>1.6004</v>
      </c>
      <c r="M571" s="328" t="s">
        <v>1423</v>
      </c>
      <c r="N571" s="328" t="s">
        <v>3978</v>
      </c>
      <c r="O571" s="328" t="s">
        <v>3979</v>
      </c>
      <c r="P571" s="328" t="s">
        <v>3980</v>
      </c>
      <c r="Q571" s="327" t="s">
        <v>72</v>
      </c>
      <c r="R571" s="328" t="s">
        <v>1375</v>
      </c>
      <c r="S571" s="328" t="s">
        <v>1372</v>
      </c>
      <c r="T571" s="327" t="s">
        <v>509</v>
      </c>
      <c r="U571" s="327" t="s">
        <v>81</v>
      </c>
      <c r="V571" s="327" t="s">
        <v>81</v>
      </c>
      <c r="W571" s="327" t="s">
        <v>81</v>
      </c>
      <c r="X571" s="326" t="s">
        <v>81</v>
      </c>
    </row>
    <row r="572" spans="1:24" x14ac:dyDescent="0.3">
      <c r="A572" s="219">
        <v>3478558</v>
      </c>
      <c r="B572" s="327" t="s">
        <v>3982</v>
      </c>
      <c r="C572" s="327" t="s">
        <v>88</v>
      </c>
      <c r="D572" s="327" t="s">
        <v>79</v>
      </c>
      <c r="E572" s="327" t="s">
        <v>85</v>
      </c>
      <c r="F572" s="327" t="s">
        <v>854</v>
      </c>
      <c r="G572" s="327" t="s">
        <v>3981</v>
      </c>
      <c r="H572" s="328" t="s">
        <v>3983</v>
      </c>
      <c r="I572" s="328" t="s">
        <v>3984</v>
      </c>
      <c r="J572" s="328" t="s">
        <v>1372</v>
      </c>
      <c r="K572" s="327" t="s">
        <v>72</v>
      </c>
      <c r="L572" s="293">
        <v>38.407600000000002</v>
      </c>
      <c r="M572" s="328" t="s">
        <v>1423</v>
      </c>
      <c r="N572" s="328" t="s">
        <v>3985</v>
      </c>
      <c r="O572" s="328" t="s">
        <v>3986</v>
      </c>
      <c r="P572" s="328" t="s">
        <v>3987</v>
      </c>
      <c r="Q572" s="327" t="s">
        <v>72</v>
      </c>
      <c r="R572" s="328" t="s">
        <v>1375</v>
      </c>
      <c r="S572" s="328" t="s">
        <v>1372</v>
      </c>
      <c r="T572" s="327" t="s">
        <v>509</v>
      </c>
      <c r="U572" s="327" t="s">
        <v>81</v>
      </c>
      <c r="V572" s="327" t="s">
        <v>81</v>
      </c>
      <c r="W572" s="327" t="s">
        <v>81</v>
      </c>
      <c r="X572" s="326" t="s">
        <v>81</v>
      </c>
    </row>
    <row r="573" spans="1:24" x14ac:dyDescent="0.3">
      <c r="A573" s="219">
        <v>3482351</v>
      </c>
      <c r="B573" s="327" t="s">
        <v>3989</v>
      </c>
      <c r="C573" s="327" t="s">
        <v>88</v>
      </c>
      <c r="D573" s="327" t="s">
        <v>79</v>
      </c>
      <c r="E573" s="327" t="s">
        <v>85</v>
      </c>
      <c r="F573" s="327" t="s">
        <v>854</v>
      </c>
      <c r="G573" s="327" t="s">
        <v>3988</v>
      </c>
      <c r="H573" s="328" t="s">
        <v>3990</v>
      </c>
      <c r="I573" s="328" t="s">
        <v>3991</v>
      </c>
      <c r="J573" s="328" t="s">
        <v>1372</v>
      </c>
      <c r="K573" s="327" t="s">
        <v>72</v>
      </c>
      <c r="L573" s="293">
        <v>6.9846000000000004</v>
      </c>
      <c r="M573" s="328" t="s">
        <v>1423</v>
      </c>
      <c r="N573" s="328" t="s">
        <v>3992</v>
      </c>
      <c r="O573" s="328" t="s">
        <v>3993</v>
      </c>
      <c r="P573" s="328" t="s">
        <v>3994</v>
      </c>
      <c r="Q573" s="327" t="s">
        <v>72</v>
      </c>
      <c r="R573" s="328" t="s">
        <v>1514</v>
      </c>
      <c r="S573" s="328" t="s">
        <v>1514</v>
      </c>
      <c r="T573" s="327" t="s">
        <v>509</v>
      </c>
      <c r="U573" s="327" t="s">
        <v>81</v>
      </c>
      <c r="V573" s="327" t="s">
        <v>81</v>
      </c>
      <c r="W573" s="327" t="s">
        <v>81</v>
      </c>
      <c r="X573" s="326" t="s">
        <v>81</v>
      </c>
    </row>
    <row r="574" spans="1:24" x14ac:dyDescent="0.3">
      <c r="A574" s="219">
        <v>895603</v>
      </c>
      <c r="B574" s="327" t="s">
        <v>512</v>
      </c>
      <c r="C574" s="327" t="s">
        <v>88</v>
      </c>
      <c r="D574" s="327" t="s">
        <v>79</v>
      </c>
      <c r="E574" s="327" t="s">
        <v>85</v>
      </c>
      <c r="F574" s="327" t="s">
        <v>818</v>
      </c>
      <c r="G574" s="327" t="s">
        <v>1010</v>
      </c>
      <c r="H574" s="328" t="s">
        <v>1904</v>
      </c>
      <c r="I574" s="328" t="s">
        <v>3995</v>
      </c>
      <c r="J574" s="328" t="s">
        <v>1372</v>
      </c>
      <c r="K574" s="327" t="s">
        <v>72</v>
      </c>
      <c r="L574" s="293">
        <v>0.85899999999999999</v>
      </c>
      <c r="M574" s="328" t="s">
        <v>1423</v>
      </c>
      <c r="N574" s="328" t="s">
        <v>3996</v>
      </c>
      <c r="O574" s="328" t="s">
        <v>1508</v>
      </c>
      <c r="P574" s="328" t="s">
        <v>3997</v>
      </c>
      <c r="Q574" s="327" t="s">
        <v>72</v>
      </c>
      <c r="R574" s="328" t="s">
        <v>1372</v>
      </c>
      <c r="S574" s="328" t="s">
        <v>1372</v>
      </c>
      <c r="T574" s="327" t="s">
        <v>87</v>
      </c>
      <c r="U574" s="327" t="s">
        <v>81</v>
      </c>
      <c r="V574" s="327" t="s">
        <v>81</v>
      </c>
      <c r="W574" s="327" t="s">
        <v>81</v>
      </c>
      <c r="X574" s="326" t="s">
        <v>81</v>
      </c>
    </row>
    <row r="575" spans="1:24" x14ac:dyDescent="0.3">
      <c r="A575" s="327" t="s">
        <v>513</v>
      </c>
      <c r="B575" s="327" t="s">
        <v>514</v>
      </c>
      <c r="C575" s="327" t="s">
        <v>88</v>
      </c>
      <c r="D575" s="327" t="s">
        <v>79</v>
      </c>
      <c r="E575" s="327" t="s">
        <v>85</v>
      </c>
      <c r="F575" s="327" t="s">
        <v>782</v>
      </c>
      <c r="G575" s="327" t="s">
        <v>515</v>
      </c>
      <c r="H575" s="328" t="s">
        <v>1906</v>
      </c>
      <c r="I575" s="328" t="s">
        <v>3998</v>
      </c>
      <c r="J575" s="328" t="s">
        <v>1372</v>
      </c>
      <c r="K575" s="327" t="s">
        <v>72</v>
      </c>
      <c r="L575" s="293">
        <v>2.0392000000000001</v>
      </c>
      <c r="M575" s="328" t="s">
        <v>1418</v>
      </c>
      <c r="N575" s="328" t="s">
        <v>3999</v>
      </c>
      <c r="O575" s="328" t="s">
        <v>4000</v>
      </c>
      <c r="P575" s="328" t="s">
        <v>4001</v>
      </c>
      <c r="Q575" s="327" t="s">
        <v>72</v>
      </c>
      <c r="R575" s="328" t="s">
        <v>1416</v>
      </c>
      <c r="S575" s="328" t="s">
        <v>1416</v>
      </c>
      <c r="T575" s="327" t="s">
        <v>112</v>
      </c>
      <c r="U575" s="327" t="s">
        <v>82</v>
      </c>
      <c r="V575" s="327" t="s">
        <v>81</v>
      </c>
      <c r="W575" s="327" t="s">
        <v>81</v>
      </c>
      <c r="X575" s="326" t="s">
        <v>81</v>
      </c>
    </row>
    <row r="576" spans="1:24" x14ac:dyDescent="0.3">
      <c r="A576" s="219">
        <v>861219</v>
      </c>
      <c r="B576" s="327" t="s">
        <v>516</v>
      </c>
      <c r="C576" s="327" t="s">
        <v>88</v>
      </c>
      <c r="D576" s="327" t="s">
        <v>79</v>
      </c>
      <c r="E576" s="327" t="s">
        <v>85</v>
      </c>
      <c r="F576" s="327" t="s">
        <v>818</v>
      </c>
      <c r="G576" s="327" t="s">
        <v>1011</v>
      </c>
      <c r="H576" s="328" t="s">
        <v>1907</v>
      </c>
      <c r="I576" s="328" t="s">
        <v>4002</v>
      </c>
      <c r="J576" s="328" t="s">
        <v>1372</v>
      </c>
      <c r="K576" s="327" t="s">
        <v>72</v>
      </c>
      <c r="L576" s="293">
        <v>1.8162</v>
      </c>
      <c r="M576" s="328" t="s">
        <v>1423</v>
      </c>
      <c r="N576" s="328" t="s">
        <v>4003</v>
      </c>
      <c r="O576" s="328" t="s">
        <v>1607</v>
      </c>
      <c r="P576" s="328" t="s">
        <v>4004</v>
      </c>
      <c r="Q576" s="327" t="s">
        <v>72</v>
      </c>
      <c r="R576" s="328" t="s">
        <v>1372</v>
      </c>
      <c r="S576" s="328" t="s">
        <v>1372</v>
      </c>
      <c r="T576" s="327" t="s">
        <v>87</v>
      </c>
      <c r="U576" s="327" t="s">
        <v>81</v>
      </c>
      <c r="V576" s="327" t="s">
        <v>81</v>
      </c>
      <c r="W576" s="327" t="s">
        <v>81</v>
      </c>
      <c r="X576" s="326" t="s">
        <v>81</v>
      </c>
    </row>
    <row r="577" spans="1:24" x14ac:dyDescent="0.3">
      <c r="A577" s="327" t="s">
        <v>517</v>
      </c>
      <c r="B577" s="327" t="s">
        <v>518</v>
      </c>
      <c r="C577" s="327" t="s">
        <v>88</v>
      </c>
      <c r="D577" s="327" t="s">
        <v>79</v>
      </c>
      <c r="E577" s="327" t="s">
        <v>85</v>
      </c>
      <c r="F577" s="327" t="s">
        <v>782</v>
      </c>
      <c r="G577" s="327" t="s">
        <v>517</v>
      </c>
      <c r="H577" s="328" t="s">
        <v>1912</v>
      </c>
      <c r="I577" s="328" t="s">
        <v>4005</v>
      </c>
      <c r="J577" s="328" t="s">
        <v>1372</v>
      </c>
      <c r="K577" s="327" t="s">
        <v>72</v>
      </c>
      <c r="L577" s="293">
        <v>0.1923</v>
      </c>
      <c r="M577" s="328" t="s">
        <v>1418</v>
      </c>
      <c r="N577" s="328" t="s">
        <v>4006</v>
      </c>
      <c r="O577" s="328" t="s">
        <v>2990</v>
      </c>
      <c r="P577" s="328" t="s">
        <v>4007</v>
      </c>
      <c r="Q577" s="327" t="s">
        <v>72</v>
      </c>
      <c r="R577" s="328" t="s">
        <v>1490</v>
      </c>
      <c r="S577" s="328" t="s">
        <v>1490</v>
      </c>
      <c r="T577" s="327" t="s">
        <v>112</v>
      </c>
      <c r="U577" s="327" t="s">
        <v>82</v>
      </c>
      <c r="V577" s="327" t="s">
        <v>81</v>
      </c>
      <c r="W577" s="327" t="s">
        <v>82</v>
      </c>
      <c r="X577" s="326" t="s">
        <v>82</v>
      </c>
    </row>
    <row r="578" spans="1:24" x14ac:dyDescent="0.3">
      <c r="A578" s="327" t="s">
        <v>519</v>
      </c>
      <c r="B578" s="327" t="s">
        <v>520</v>
      </c>
      <c r="C578" s="327" t="s">
        <v>88</v>
      </c>
      <c r="D578" s="327" t="s">
        <v>79</v>
      </c>
      <c r="E578" s="327" t="s">
        <v>85</v>
      </c>
      <c r="F578" s="327" t="s">
        <v>782</v>
      </c>
      <c r="G578" s="327" t="s">
        <v>519</v>
      </c>
      <c r="H578" s="328" t="s">
        <v>1912</v>
      </c>
      <c r="I578" s="328" t="s">
        <v>4008</v>
      </c>
      <c r="J578" s="328" t="s">
        <v>1372</v>
      </c>
      <c r="K578" s="327" t="s">
        <v>72</v>
      </c>
      <c r="L578" s="293">
        <v>0.19289999999999999</v>
      </c>
      <c r="M578" s="328" t="s">
        <v>1418</v>
      </c>
      <c r="N578" s="328" t="s">
        <v>4009</v>
      </c>
      <c r="O578" s="328" t="s">
        <v>2990</v>
      </c>
      <c r="P578" s="328" t="s">
        <v>4010</v>
      </c>
      <c r="Q578" s="327" t="s">
        <v>72</v>
      </c>
      <c r="R578" s="328" t="s">
        <v>1375</v>
      </c>
      <c r="S578" s="328" t="s">
        <v>1372</v>
      </c>
      <c r="T578" s="327" t="s">
        <v>112</v>
      </c>
      <c r="U578" s="327" t="s">
        <v>81</v>
      </c>
      <c r="V578" s="327" t="s">
        <v>81</v>
      </c>
      <c r="W578" s="327" t="s">
        <v>81</v>
      </c>
      <c r="X578" s="326" t="s">
        <v>81</v>
      </c>
    </row>
    <row r="579" spans="1:24" x14ac:dyDescent="0.3">
      <c r="A579" s="219">
        <v>303863</v>
      </c>
      <c r="B579" s="327" t="s">
        <v>4011</v>
      </c>
      <c r="C579" s="327" t="s">
        <v>88</v>
      </c>
      <c r="D579" s="327" t="s">
        <v>79</v>
      </c>
      <c r="E579" s="327" t="s">
        <v>85</v>
      </c>
      <c r="F579" s="327" t="s">
        <v>782</v>
      </c>
      <c r="G579" s="327" t="s">
        <v>1529</v>
      </c>
      <c r="H579" s="328" t="s">
        <v>1530</v>
      </c>
      <c r="I579" s="328" t="s">
        <v>3242</v>
      </c>
      <c r="J579" s="328" t="s">
        <v>1372</v>
      </c>
      <c r="K579" s="327" t="s">
        <v>72</v>
      </c>
      <c r="L579" s="293">
        <v>2.2963</v>
      </c>
      <c r="M579" s="328" t="s">
        <v>1418</v>
      </c>
      <c r="N579" s="328" t="s">
        <v>4012</v>
      </c>
      <c r="O579" s="328" t="s">
        <v>4013</v>
      </c>
      <c r="P579" s="328" t="s">
        <v>4014</v>
      </c>
      <c r="Q579" s="327" t="s">
        <v>72</v>
      </c>
      <c r="R579" s="328" t="s">
        <v>1375</v>
      </c>
      <c r="S579" s="328" t="s">
        <v>1372</v>
      </c>
      <c r="T579" s="327" t="s">
        <v>112</v>
      </c>
      <c r="U579" s="327" t="s">
        <v>81</v>
      </c>
      <c r="V579" s="327" t="s">
        <v>81</v>
      </c>
      <c r="W579" s="327" t="s">
        <v>81</v>
      </c>
      <c r="X579" s="326" t="s">
        <v>81</v>
      </c>
    </row>
    <row r="580" spans="1:24" x14ac:dyDescent="0.3">
      <c r="A580" s="327" t="s">
        <v>521</v>
      </c>
      <c r="B580" s="327" t="s">
        <v>522</v>
      </c>
      <c r="C580" s="327" t="s">
        <v>88</v>
      </c>
      <c r="D580" s="327" t="s">
        <v>79</v>
      </c>
      <c r="E580" s="327" t="s">
        <v>85</v>
      </c>
      <c r="F580" s="327" t="s">
        <v>782</v>
      </c>
      <c r="G580" s="327" t="s">
        <v>1299</v>
      </c>
      <c r="H580" s="328" t="s">
        <v>1914</v>
      </c>
      <c r="I580" s="328" t="s">
        <v>4015</v>
      </c>
      <c r="J580" s="328" t="s">
        <v>1372</v>
      </c>
      <c r="K580" s="327" t="s">
        <v>72</v>
      </c>
      <c r="L580" s="293">
        <v>0.21440000000000001</v>
      </c>
      <c r="M580" s="328" t="s">
        <v>1418</v>
      </c>
      <c r="N580" s="328" t="s">
        <v>4016</v>
      </c>
      <c r="O580" s="328" t="s">
        <v>4017</v>
      </c>
      <c r="P580" s="328" t="s">
        <v>2191</v>
      </c>
      <c r="Q580" s="327" t="s">
        <v>72</v>
      </c>
      <c r="R580" s="328" t="s">
        <v>1514</v>
      </c>
      <c r="S580" s="328" t="s">
        <v>1514</v>
      </c>
      <c r="T580" s="327" t="s">
        <v>112</v>
      </c>
      <c r="U580" s="327" t="s">
        <v>81</v>
      </c>
      <c r="V580" s="327" t="s">
        <v>81</v>
      </c>
      <c r="W580" s="327" t="s">
        <v>81</v>
      </c>
      <c r="X580" s="326" t="s">
        <v>81</v>
      </c>
    </row>
    <row r="581" spans="1:24" x14ac:dyDescent="0.3">
      <c r="A581" s="327" t="s">
        <v>4018</v>
      </c>
      <c r="B581" s="327" t="s">
        <v>4019</v>
      </c>
      <c r="C581" s="327" t="s">
        <v>88</v>
      </c>
      <c r="D581" s="327" t="s">
        <v>79</v>
      </c>
      <c r="E581" s="327" t="s">
        <v>85</v>
      </c>
      <c r="F581" s="327" t="s">
        <v>782</v>
      </c>
      <c r="G581" s="327" t="s">
        <v>4018</v>
      </c>
      <c r="H581" s="328" t="s">
        <v>1837</v>
      </c>
      <c r="I581" s="328" t="s">
        <v>4020</v>
      </c>
      <c r="J581" s="328" t="s">
        <v>1372</v>
      </c>
      <c r="K581" s="327" t="s">
        <v>72</v>
      </c>
      <c r="L581" s="293">
        <v>33.015999999999998</v>
      </c>
      <c r="M581" s="328" t="s">
        <v>1418</v>
      </c>
      <c r="N581" s="328" t="s">
        <v>4021</v>
      </c>
      <c r="O581" s="328" t="s">
        <v>4022</v>
      </c>
      <c r="P581" s="328" t="s">
        <v>4023</v>
      </c>
      <c r="Q581" s="327" t="s">
        <v>72</v>
      </c>
      <c r="R581" s="328" t="s">
        <v>1375</v>
      </c>
      <c r="S581" s="328" t="s">
        <v>1372</v>
      </c>
      <c r="T581" s="327" t="s">
        <v>112</v>
      </c>
      <c r="U581" s="327" t="s">
        <v>81</v>
      </c>
      <c r="V581" s="327" t="s">
        <v>81</v>
      </c>
      <c r="W581" s="327" t="s">
        <v>81</v>
      </c>
      <c r="X581" s="326" t="s">
        <v>81</v>
      </c>
    </row>
    <row r="582" spans="1:24" x14ac:dyDescent="0.3">
      <c r="A582" s="327" t="s">
        <v>4024</v>
      </c>
      <c r="B582" s="327" t="s">
        <v>4025</v>
      </c>
      <c r="C582" s="327" t="s">
        <v>88</v>
      </c>
      <c r="D582" s="327" t="s">
        <v>79</v>
      </c>
      <c r="E582" s="327" t="s">
        <v>85</v>
      </c>
      <c r="F582" s="327" t="s">
        <v>782</v>
      </c>
      <c r="G582" s="327" t="s">
        <v>4026</v>
      </c>
      <c r="H582" s="328" t="s">
        <v>1837</v>
      </c>
      <c r="I582" s="328" t="s">
        <v>4027</v>
      </c>
      <c r="J582" s="328" t="s">
        <v>1372</v>
      </c>
      <c r="K582" s="327" t="s">
        <v>72</v>
      </c>
      <c r="L582" s="293">
        <v>33.014800000000001</v>
      </c>
      <c r="M582" s="328" t="s">
        <v>1418</v>
      </c>
      <c r="N582" s="328" t="s">
        <v>4028</v>
      </c>
      <c r="O582" s="328" t="s">
        <v>4022</v>
      </c>
      <c r="P582" s="328" t="s">
        <v>4029</v>
      </c>
      <c r="Q582" s="327" t="s">
        <v>72</v>
      </c>
      <c r="R582" s="328" t="s">
        <v>1372</v>
      </c>
      <c r="S582" s="328" t="s">
        <v>1372</v>
      </c>
      <c r="T582" s="327" t="s">
        <v>112</v>
      </c>
      <c r="U582" s="327" t="s">
        <v>81</v>
      </c>
      <c r="V582" s="327" t="s">
        <v>81</v>
      </c>
      <c r="W582" s="327" t="s">
        <v>81</v>
      </c>
      <c r="X582" s="326" t="s">
        <v>81</v>
      </c>
    </row>
    <row r="583" spans="1:24" x14ac:dyDescent="0.3">
      <c r="A583" s="327" t="s">
        <v>523</v>
      </c>
      <c r="B583" s="327" t="s">
        <v>524</v>
      </c>
      <c r="C583" s="327" t="s">
        <v>88</v>
      </c>
      <c r="D583" s="327" t="s">
        <v>79</v>
      </c>
      <c r="E583" s="327" t="s">
        <v>85</v>
      </c>
      <c r="F583" s="327" t="s">
        <v>782</v>
      </c>
      <c r="G583" s="327" t="s">
        <v>525</v>
      </c>
      <c r="H583" s="328" t="s">
        <v>1450</v>
      </c>
      <c r="I583" s="328" t="s">
        <v>4030</v>
      </c>
      <c r="J583" s="328" t="s">
        <v>1372</v>
      </c>
      <c r="K583" s="327" t="s">
        <v>72</v>
      </c>
      <c r="L583" s="293">
        <v>27.824400000000001</v>
      </c>
      <c r="M583" s="328" t="s">
        <v>1418</v>
      </c>
      <c r="N583" s="328" t="s">
        <v>4031</v>
      </c>
      <c r="O583" s="328" t="s">
        <v>4032</v>
      </c>
      <c r="P583" s="328" t="s">
        <v>4033</v>
      </c>
      <c r="Q583" s="327" t="s">
        <v>72</v>
      </c>
      <c r="R583" s="328" t="s">
        <v>1377</v>
      </c>
      <c r="S583" s="328" t="s">
        <v>1377</v>
      </c>
      <c r="T583" s="327" t="s">
        <v>112</v>
      </c>
      <c r="U583" s="327" t="s">
        <v>81</v>
      </c>
      <c r="V583" s="327" t="s">
        <v>81</v>
      </c>
      <c r="W583" s="327" t="s">
        <v>81</v>
      </c>
      <c r="X583" s="326" t="s">
        <v>81</v>
      </c>
    </row>
    <row r="584" spans="1:24" x14ac:dyDescent="0.3">
      <c r="A584" s="219">
        <v>246986</v>
      </c>
      <c r="B584" s="327" t="s">
        <v>4034</v>
      </c>
      <c r="C584" s="327" t="s">
        <v>88</v>
      </c>
      <c r="D584" s="327" t="s">
        <v>79</v>
      </c>
      <c r="E584" s="327" t="s">
        <v>85</v>
      </c>
      <c r="F584" s="327" t="s">
        <v>782</v>
      </c>
      <c r="G584" s="327" t="s">
        <v>919</v>
      </c>
      <c r="H584" s="328" t="s">
        <v>1917</v>
      </c>
      <c r="I584" s="328" t="s">
        <v>3757</v>
      </c>
      <c r="J584" s="328" t="s">
        <v>1372</v>
      </c>
      <c r="K584" s="327" t="s">
        <v>72</v>
      </c>
      <c r="L584" s="293">
        <v>2.9333999999999998</v>
      </c>
      <c r="M584" s="328" t="s">
        <v>1418</v>
      </c>
      <c r="N584" s="328" t="s">
        <v>3758</v>
      </c>
      <c r="O584" s="328" t="s">
        <v>3759</v>
      </c>
      <c r="P584" s="328" t="s">
        <v>3760</v>
      </c>
      <c r="Q584" s="327" t="s">
        <v>72</v>
      </c>
      <c r="R584" s="328" t="s">
        <v>1387</v>
      </c>
      <c r="S584" s="328" t="s">
        <v>1387</v>
      </c>
      <c r="T584" s="327" t="s">
        <v>112</v>
      </c>
      <c r="U584" s="327" t="s">
        <v>82</v>
      </c>
      <c r="V584" s="327" t="s">
        <v>81</v>
      </c>
      <c r="W584" s="327" t="s">
        <v>82</v>
      </c>
      <c r="X584" s="326" t="s">
        <v>82</v>
      </c>
    </row>
    <row r="585" spans="1:24" x14ac:dyDescent="0.3">
      <c r="A585" s="327" t="s">
        <v>529</v>
      </c>
      <c r="B585" s="327" t="s">
        <v>530</v>
      </c>
      <c r="C585" s="327" t="s">
        <v>88</v>
      </c>
      <c r="D585" s="327" t="s">
        <v>79</v>
      </c>
      <c r="E585" s="327" t="s">
        <v>85</v>
      </c>
      <c r="F585" s="327" t="s">
        <v>782</v>
      </c>
      <c r="G585" s="327" t="s">
        <v>1300</v>
      </c>
      <c r="H585" s="328" t="s">
        <v>1585</v>
      </c>
      <c r="I585" s="328" t="s">
        <v>4035</v>
      </c>
      <c r="J585" s="328" t="s">
        <v>1372</v>
      </c>
      <c r="K585" s="327" t="s">
        <v>72</v>
      </c>
      <c r="L585" s="293">
        <v>3.8603000000000001</v>
      </c>
      <c r="M585" s="328" t="s">
        <v>1418</v>
      </c>
      <c r="N585" s="328" t="s">
        <v>4036</v>
      </c>
      <c r="O585" s="328" t="s">
        <v>4037</v>
      </c>
      <c r="P585" s="328" t="s">
        <v>4038</v>
      </c>
      <c r="Q585" s="327" t="s">
        <v>72</v>
      </c>
      <c r="R585" s="328" t="s">
        <v>1387</v>
      </c>
      <c r="S585" s="328" t="s">
        <v>1387</v>
      </c>
      <c r="T585" s="327" t="s">
        <v>112</v>
      </c>
      <c r="U585" s="327" t="s">
        <v>81</v>
      </c>
      <c r="V585" s="327" t="s">
        <v>81</v>
      </c>
      <c r="W585" s="327" t="s">
        <v>81</v>
      </c>
      <c r="X585" s="326" t="s">
        <v>81</v>
      </c>
    </row>
    <row r="586" spans="1:24" x14ac:dyDescent="0.3">
      <c r="A586" s="327" t="s">
        <v>4039</v>
      </c>
      <c r="B586" s="327" t="s">
        <v>4040</v>
      </c>
      <c r="C586" s="327" t="s">
        <v>88</v>
      </c>
      <c r="D586" s="327" t="s">
        <v>79</v>
      </c>
      <c r="E586" s="327" t="s">
        <v>85</v>
      </c>
      <c r="F586" s="327" t="s">
        <v>782</v>
      </c>
      <c r="G586" s="327" t="s">
        <v>4039</v>
      </c>
      <c r="H586" s="328" t="s">
        <v>1548</v>
      </c>
      <c r="I586" s="328" t="s">
        <v>4041</v>
      </c>
      <c r="J586" s="328" t="s">
        <v>1372</v>
      </c>
      <c r="K586" s="327" t="s">
        <v>72</v>
      </c>
      <c r="L586" s="293">
        <v>1.5059</v>
      </c>
      <c r="M586" s="328" t="s">
        <v>1418</v>
      </c>
      <c r="N586" s="328" t="s">
        <v>4042</v>
      </c>
      <c r="O586" s="328" t="s">
        <v>4043</v>
      </c>
      <c r="P586" s="328" t="s">
        <v>4044</v>
      </c>
      <c r="Q586" s="327" t="s">
        <v>72</v>
      </c>
      <c r="R586" s="328" t="s">
        <v>1375</v>
      </c>
      <c r="S586" s="328" t="s">
        <v>1372</v>
      </c>
      <c r="T586" s="327" t="s">
        <v>112</v>
      </c>
      <c r="U586" s="327" t="s">
        <v>81</v>
      </c>
      <c r="V586" s="327" t="s">
        <v>81</v>
      </c>
      <c r="W586" s="327" t="s">
        <v>81</v>
      </c>
      <c r="X586" s="326" t="s">
        <v>81</v>
      </c>
    </row>
    <row r="587" spans="1:24" x14ac:dyDescent="0.3">
      <c r="A587" s="327" t="s">
        <v>531</v>
      </c>
      <c r="B587" s="327" t="s">
        <v>532</v>
      </c>
      <c r="C587" s="327" t="s">
        <v>88</v>
      </c>
      <c r="D587" s="327" t="s">
        <v>79</v>
      </c>
      <c r="E587" s="327" t="s">
        <v>85</v>
      </c>
      <c r="F587" s="327" t="s">
        <v>782</v>
      </c>
      <c r="G587" s="327" t="s">
        <v>1301</v>
      </c>
      <c r="H587" s="328" t="s">
        <v>1548</v>
      </c>
      <c r="I587" s="328" t="s">
        <v>4045</v>
      </c>
      <c r="J587" s="328" t="s">
        <v>1372</v>
      </c>
      <c r="K587" s="327" t="s">
        <v>72</v>
      </c>
      <c r="L587" s="293">
        <v>1.5062</v>
      </c>
      <c r="M587" s="328" t="s">
        <v>1418</v>
      </c>
      <c r="N587" s="328" t="s">
        <v>4046</v>
      </c>
      <c r="O587" s="328" t="s">
        <v>4047</v>
      </c>
      <c r="P587" s="328" t="s">
        <v>4048</v>
      </c>
      <c r="Q587" s="327" t="s">
        <v>72</v>
      </c>
      <c r="R587" s="328" t="s">
        <v>1416</v>
      </c>
      <c r="S587" s="328" t="s">
        <v>1416</v>
      </c>
      <c r="T587" s="327" t="s">
        <v>112</v>
      </c>
      <c r="U587" s="327" t="s">
        <v>81</v>
      </c>
      <c r="V587" s="327" t="s">
        <v>81</v>
      </c>
      <c r="W587" s="327" t="s">
        <v>81</v>
      </c>
      <c r="X587" s="326" t="s">
        <v>81</v>
      </c>
    </row>
    <row r="588" spans="1:24" x14ac:dyDescent="0.3">
      <c r="A588" s="327" t="s">
        <v>4049</v>
      </c>
      <c r="B588" s="327" t="s">
        <v>4050</v>
      </c>
      <c r="C588" s="327" t="s">
        <v>88</v>
      </c>
      <c r="D588" s="327" t="s">
        <v>79</v>
      </c>
      <c r="E588" s="327" t="s">
        <v>85</v>
      </c>
      <c r="F588" s="327" t="s">
        <v>782</v>
      </c>
      <c r="G588" s="327" t="s">
        <v>4049</v>
      </c>
      <c r="H588" s="328" t="s">
        <v>1548</v>
      </c>
      <c r="I588" s="328" t="s">
        <v>4041</v>
      </c>
      <c r="J588" s="328" t="s">
        <v>1372</v>
      </c>
      <c r="K588" s="327" t="s">
        <v>72</v>
      </c>
      <c r="L588" s="293">
        <v>1.5059</v>
      </c>
      <c r="M588" s="328" t="s">
        <v>1418</v>
      </c>
      <c r="N588" s="328" t="s">
        <v>4051</v>
      </c>
      <c r="O588" s="328" t="s">
        <v>4052</v>
      </c>
      <c r="P588" s="328" t="s">
        <v>4044</v>
      </c>
      <c r="Q588" s="327" t="s">
        <v>72</v>
      </c>
      <c r="R588" s="328" t="s">
        <v>1375</v>
      </c>
      <c r="S588" s="328" t="s">
        <v>1372</v>
      </c>
      <c r="T588" s="327" t="s">
        <v>112</v>
      </c>
      <c r="U588" s="327" t="s">
        <v>81</v>
      </c>
      <c r="V588" s="327" t="s">
        <v>81</v>
      </c>
      <c r="W588" s="327" t="s">
        <v>81</v>
      </c>
      <c r="X588" s="326" t="s">
        <v>81</v>
      </c>
    </row>
    <row r="589" spans="1:24" x14ac:dyDescent="0.3">
      <c r="A589" s="327" t="s">
        <v>534</v>
      </c>
      <c r="B589" s="327" t="s">
        <v>535</v>
      </c>
      <c r="C589" s="327" t="s">
        <v>88</v>
      </c>
      <c r="D589" s="327" t="s">
        <v>79</v>
      </c>
      <c r="E589" s="327" t="s">
        <v>85</v>
      </c>
      <c r="F589" s="327" t="s">
        <v>818</v>
      </c>
      <c r="G589" s="327" t="s">
        <v>534</v>
      </c>
      <c r="H589" s="328" t="s">
        <v>1924</v>
      </c>
      <c r="I589" s="328" t="s">
        <v>4053</v>
      </c>
      <c r="J589" s="328" t="s">
        <v>1372</v>
      </c>
      <c r="K589" s="327" t="s">
        <v>72</v>
      </c>
      <c r="L589" s="293">
        <v>66.253</v>
      </c>
      <c r="M589" s="328" t="s">
        <v>1423</v>
      </c>
      <c r="N589" s="328" t="s">
        <v>4054</v>
      </c>
      <c r="O589" s="328" t="s">
        <v>4055</v>
      </c>
      <c r="P589" s="328" t="s">
        <v>4056</v>
      </c>
      <c r="Q589" s="327" t="s">
        <v>72</v>
      </c>
      <c r="R589" s="328" t="s">
        <v>1372</v>
      </c>
      <c r="S589" s="328" t="s">
        <v>1372</v>
      </c>
      <c r="T589" s="327" t="s">
        <v>87</v>
      </c>
      <c r="U589" s="327" t="s">
        <v>81</v>
      </c>
      <c r="V589" s="327" t="s">
        <v>81</v>
      </c>
      <c r="W589" s="327" t="s">
        <v>81</v>
      </c>
      <c r="X589" s="326" t="s">
        <v>81</v>
      </c>
    </row>
    <row r="590" spans="1:24" x14ac:dyDescent="0.3">
      <c r="A590" s="327" t="s">
        <v>1302</v>
      </c>
      <c r="B590" s="327" t="s">
        <v>1303</v>
      </c>
      <c r="C590" s="327" t="s">
        <v>88</v>
      </c>
      <c r="D590" s="327" t="s">
        <v>79</v>
      </c>
      <c r="E590" s="327" t="s">
        <v>85</v>
      </c>
      <c r="F590" s="327" t="s">
        <v>818</v>
      </c>
      <c r="G590" s="327" t="s">
        <v>1302</v>
      </c>
      <c r="H590" s="328" t="s">
        <v>1924</v>
      </c>
      <c r="I590" s="328" t="s">
        <v>4057</v>
      </c>
      <c r="J590" s="328" t="s">
        <v>1372</v>
      </c>
      <c r="K590" s="327" t="s">
        <v>72</v>
      </c>
      <c r="L590" s="293">
        <v>66.501800000000003</v>
      </c>
      <c r="M590" s="328" t="s">
        <v>1423</v>
      </c>
      <c r="N590" s="328" t="s">
        <v>4058</v>
      </c>
      <c r="O590" s="328" t="s">
        <v>4059</v>
      </c>
      <c r="P590" s="328" t="s">
        <v>4060</v>
      </c>
      <c r="Q590" s="327" t="s">
        <v>72</v>
      </c>
      <c r="R590" s="328" t="s">
        <v>1375</v>
      </c>
      <c r="S590" s="328" t="s">
        <v>1372</v>
      </c>
      <c r="T590" s="327" t="s">
        <v>87</v>
      </c>
      <c r="U590" s="327" t="s">
        <v>81</v>
      </c>
      <c r="V590" s="327" t="s">
        <v>81</v>
      </c>
      <c r="W590" s="327" t="s">
        <v>81</v>
      </c>
      <c r="X590" s="326" t="s">
        <v>81</v>
      </c>
    </row>
    <row r="591" spans="1:24" x14ac:dyDescent="0.3">
      <c r="A591" s="327" t="s">
        <v>536</v>
      </c>
      <c r="B591" s="327" t="s">
        <v>537</v>
      </c>
      <c r="C591" s="327" t="s">
        <v>88</v>
      </c>
      <c r="D591" s="327" t="s">
        <v>79</v>
      </c>
      <c r="E591" s="327" t="s">
        <v>85</v>
      </c>
      <c r="F591" s="327" t="s">
        <v>818</v>
      </c>
      <c r="G591" s="327" t="s">
        <v>536</v>
      </c>
      <c r="H591" s="328" t="s">
        <v>1925</v>
      </c>
      <c r="I591" s="328" t="s">
        <v>4061</v>
      </c>
      <c r="J591" s="328" t="s">
        <v>1372</v>
      </c>
      <c r="K591" s="327" t="s">
        <v>72</v>
      </c>
      <c r="L591" s="293">
        <v>66.253100000000003</v>
      </c>
      <c r="M591" s="328" t="s">
        <v>1423</v>
      </c>
      <c r="N591" s="328" t="s">
        <v>4062</v>
      </c>
      <c r="O591" s="328" t="s">
        <v>4063</v>
      </c>
      <c r="P591" s="328" t="s">
        <v>4064</v>
      </c>
      <c r="Q591" s="327" t="s">
        <v>72</v>
      </c>
      <c r="R591" s="328" t="s">
        <v>1372</v>
      </c>
      <c r="S591" s="328" t="s">
        <v>1372</v>
      </c>
      <c r="T591" s="327" t="s">
        <v>87</v>
      </c>
      <c r="U591" s="327" t="s">
        <v>81</v>
      </c>
      <c r="V591" s="327" t="s">
        <v>81</v>
      </c>
      <c r="W591" s="327" t="s">
        <v>81</v>
      </c>
      <c r="X591" s="326" t="s">
        <v>81</v>
      </c>
    </row>
    <row r="592" spans="1:24" x14ac:dyDescent="0.3">
      <c r="A592" s="327" t="s">
        <v>540</v>
      </c>
      <c r="B592" s="327" t="s">
        <v>541</v>
      </c>
      <c r="C592" s="327" t="s">
        <v>83</v>
      </c>
      <c r="D592" s="327" t="s">
        <v>79</v>
      </c>
      <c r="E592" s="327" t="s">
        <v>85</v>
      </c>
      <c r="F592" s="327" t="s">
        <v>819</v>
      </c>
      <c r="G592" s="327" t="s">
        <v>542</v>
      </c>
      <c r="H592" s="328" t="s">
        <v>1933</v>
      </c>
      <c r="I592" s="328" t="s">
        <v>4065</v>
      </c>
      <c r="J592" s="328" t="s">
        <v>1372</v>
      </c>
      <c r="K592" s="327" t="s">
        <v>72</v>
      </c>
      <c r="L592" s="293">
        <v>101.9905</v>
      </c>
      <c r="M592" s="328" t="s">
        <v>3297</v>
      </c>
      <c r="N592" s="328" t="s">
        <v>4066</v>
      </c>
      <c r="O592" s="328" t="s">
        <v>4067</v>
      </c>
      <c r="P592" s="328" t="s">
        <v>4068</v>
      </c>
      <c r="Q592" s="327" t="s">
        <v>72</v>
      </c>
      <c r="R592" s="328" t="s">
        <v>1372</v>
      </c>
      <c r="S592" s="328" t="s">
        <v>1372</v>
      </c>
      <c r="T592" s="327" t="s">
        <v>87</v>
      </c>
      <c r="U592" s="327" t="s">
        <v>81</v>
      </c>
      <c r="V592" s="327" t="s">
        <v>81</v>
      </c>
      <c r="W592" s="327" t="s">
        <v>81</v>
      </c>
      <c r="X592" s="326" t="s">
        <v>81</v>
      </c>
    </row>
    <row r="593" spans="1:24" x14ac:dyDescent="0.3">
      <c r="A593" s="327" t="s">
        <v>543</v>
      </c>
      <c r="B593" s="327" t="s">
        <v>544</v>
      </c>
      <c r="C593" s="327" t="s">
        <v>83</v>
      </c>
      <c r="D593" s="327" t="s">
        <v>79</v>
      </c>
      <c r="E593" s="327" t="s">
        <v>85</v>
      </c>
      <c r="F593" s="327" t="s">
        <v>819</v>
      </c>
      <c r="G593" s="327" t="s">
        <v>543</v>
      </c>
      <c r="H593" s="328" t="s">
        <v>1934</v>
      </c>
      <c r="I593" s="328" t="s">
        <v>4069</v>
      </c>
      <c r="J593" s="328" t="s">
        <v>1372</v>
      </c>
      <c r="K593" s="327" t="s">
        <v>72</v>
      </c>
      <c r="L593" s="293">
        <v>80.994900000000001</v>
      </c>
      <c r="M593" s="328" t="s">
        <v>3297</v>
      </c>
      <c r="N593" s="328" t="s">
        <v>4070</v>
      </c>
      <c r="O593" s="328" t="s">
        <v>4071</v>
      </c>
      <c r="P593" s="328" t="s">
        <v>4072</v>
      </c>
      <c r="Q593" s="327" t="s">
        <v>72</v>
      </c>
      <c r="R593" s="328" t="s">
        <v>1372</v>
      </c>
      <c r="S593" s="328" t="s">
        <v>1372</v>
      </c>
      <c r="T593" s="327" t="s">
        <v>87</v>
      </c>
      <c r="U593" s="327" t="s">
        <v>81</v>
      </c>
      <c r="V593" s="327" t="s">
        <v>81</v>
      </c>
      <c r="W593" s="327" t="s">
        <v>81</v>
      </c>
      <c r="X593" s="326" t="s">
        <v>81</v>
      </c>
    </row>
    <row r="594" spans="1:24" x14ac:dyDescent="0.3">
      <c r="A594" s="327" t="s">
        <v>545</v>
      </c>
      <c r="B594" s="327" t="s">
        <v>546</v>
      </c>
      <c r="C594" s="327" t="s">
        <v>83</v>
      </c>
      <c r="D594" s="327" t="s">
        <v>79</v>
      </c>
      <c r="E594" s="327" t="s">
        <v>85</v>
      </c>
      <c r="F594" s="327" t="s">
        <v>819</v>
      </c>
      <c r="G594" s="327" t="s">
        <v>545</v>
      </c>
      <c r="H594" s="328" t="s">
        <v>1935</v>
      </c>
      <c r="I594" s="328" t="s">
        <v>4073</v>
      </c>
      <c r="J594" s="328" t="s">
        <v>1372</v>
      </c>
      <c r="K594" s="327" t="s">
        <v>72</v>
      </c>
      <c r="L594" s="293">
        <v>66.663700000000006</v>
      </c>
      <c r="M594" s="328" t="s">
        <v>3297</v>
      </c>
      <c r="N594" s="328" t="s">
        <v>4074</v>
      </c>
      <c r="O594" s="328" t="s">
        <v>4075</v>
      </c>
      <c r="P594" s="328" t="s">
        <v>4076</v>
      </c>
      <c r="Q594" s="327" t="s">
        <v>72</v>
      </c>
      <c r="R594" s="328" t="s">
        <v>1372</v>
      </c>
      <c r="S594" s="328" t="s">
        <v>1372</v>
      </c>
      <c r="T594" s="327" t="s">
        <v>87</v>
      </c>
      <c r="U594" s="327" t="s">
        <v>81</v>
      </c>
      <c r="V594" s="327" t="s">
        <v>81</v>
      </c>
      <c r="W594" s="327" t="s">
        <v>81</v>
      </c>
      <c r="X594" s="326" t="s">
        <v>81</v>
      </c>
    </row>
    <row r="595" spans="1:24" x14ac:dyDescent="0.3">
      <c r="A595" s="327" t="s">
        <v>547</v>
      </c>
      <c r="B595" s="327" t="s">
        <v>548</v>
      </c>
      <c r="C595" s="327" t="s">
        <v>83</v>
      </c>
      <c r="D595" s="327" t="s">
        <v>79</v>
      </c>
      <c r="E595" s="327" t="s">
        <v>85</v>
      </c>
      <c r="F595" s="327" t="s">
        <v>819</v>
      </c>
      <c r="G595" s="327" t="s">
        <v>549</v>
      </c>
      <c r="H595" s="328" t="s">
        <v>1936</v>
      </c>
      <c r="I595" s="328" t="s">
        <v>4077</v>
      </c>
      <c r="J595" s="328" t="s">
        <v>1372</v>
      </c>
      <c r="K595" s="327" t="s">
        <v>72</v>
      </c>
      <c r="L595" s="293">
        <v>75.036900000000003</v>
      </c>
      <c r="M595" s="328" t="s">
        <v>3297</v>
      </c>
      <c r="N595" s="328" t="s">
        <v>4078</v>
      </c>
      <c r="O595" s="328" t="s">
        <v>4079</v>
      </c>
      <c r="P595" s="328" t="s">
        <v>4080</v>
      </c>
      <c r="Q595" s="327" t="s">
        <v>72</v>
      </c>
      <c r="R595" s="328" t="s">
        <v>1372</v>
      </c>
      <c r="S595" s="328" t="s">
        <v>1372</v>
      </c>
      <c r="T595" s="327" t="s">
        <v>87</v>
      </c>
      <c r="U595" s="327" t="s">
        <v>81</v>
      </c>
      <c r="V595" s="327" t="s">
        <v>81</v>
      </c>
      <c r="W595" s="327" t="s">
        <v>81</v>
      </c>
      <c r="X595" s="326" t="s">
        <v>81</v>
      </c>
    </row>
    <row r="596" spans="1:24" x14ac:dyDescent="0.3">
      <c r="A596" s="327" t="s">
        <v>550</v>
      </c>
      <c r="B596" s="327" t="s">
        <v>551</v>
      </c>
      <c r="C596" s="327" t="s">
        <v>83</v>
      </c>
      <c r="D596" s="327" t="s">
        <v>79</v>
      </c>
      <c r="E596" s="327" t="s">
        <v>85</v>
      </c>
      <c r="F596" s="327" t="s">
        <v>819</v>
      </c>
      <c r="G596" s="327" t="s">
        <v>1304</v>
      </c>
      <c r="H596" s="328" t="s">
        <v>1937</v>
      </c>
      <c r="I596" s="328" t="s">
        <v>4081</v>
      </c>
      <c r="J596" s="328" t="s">
        <v>1372</v>
      </c>
      <c r="K596" s="327" t="s">
        <v>72</v>
      </c>
      <c r="L596" s="293">
        <v>86.946299999999994</v>
      </c>
      <c r="M596" s="328" t="s">
        <v>3297</v>
      </c>
      <c r="N596" s="328" t="s">
        <v>4082</v>
      </c>
      <c r="O596" s="328" t="s">
        <v>4083</v>
      </c>
      <c r="P596" s="328" t="s">
        <v>4084</v>
      </c>
      <c r="Q596" s="327" t="s">
        <v>72</v>
      </c>
      <c r="R596" s="328" t="s">
        <v>1372</v>
      </c>
      <c r="S596" s="328" t="s">
        <v>1372</v>
      </c>
      <c r="T596" s="327" t="s">
        <v>87</v>
      </c>
      <c r="U596" s="327" t="s">
        <v>81</v>
      </c>
      <c r="V596" s="327" t="s">
        <v>81</v>
      </c>
      <c r="W596" s="327" t="s">
        <v>81</v>
      </c>
      <c r="X596" s="326" t="s">
        <v>81</v>
      </c>
    </row>
    <row r="597" spans="1:24" x14ac:dyDescent="0.3">
      <c r="A597" s="327" t="s">
        <v>552</v>
      </c>
      <c r="B597" s="327" t="s">
        <v>553</v>
      </c>
      <c r="C597" s="327" t="s">
        <v>88</v>
      </c>
      <c r="D597" s="327" t="s">
        <v>79</v>
      </c>
      <c r="E597" s="327" t="s">
        <v>85</v>
      </c>
      <c r="F597" s="327" t="s">
        <v>819</v>
      </c>
      <c r="G597" s="327" t="s">
        <v>554</v>
      </c>
      <c r="H597" s="328" t="s">
        <v>1938</v>
      </c>
      <c r="I597" s="328" t="s">
        <v>4085</v>
      </c>
      <c r="J597" s="328" t="s">
        <v>1372</v>
      </c>
      <c r="K597" s="327" t="s">
        <v>72</v>
      </c>
      <c r="L597" s="293">
        <v>144.34360000000001</v>
      </c>
      <c r="M597" s="328" t="s">
        <v>3297</v>
      </c>
      <c r="N597" s="328" t="s">
        <v>4086</v>
      </c>
      <c r="O597" s="328" t="s">
        <v>4087</v>
      </c>
      <c r="P597" s="328" t="s">
        <v>4088</v>
      </c>
      <c r="Q597" s="327" t="s">
        <v>72</v>
      </c>
      <c r="R597" s="328" t="s">
        <v>1375</v>
      </c>
      <c r="S597" s="328" t="s">
        <v>1372</v>
      </c>
      <c r="T597" s="327" t="s">
        <v>87</v>
      </c>
      <c r="U597" s="327" t="s">
        <v>81</v>
      </c>
      <c r="V597" s="327" t="s">
        <v>81</v>
      </c>
      <c r="W597" s="327" t="s">
        <v>81</v>
      </c>
      <c r="X597" s="326" t="s">
        <v>81</v>
      </c>
    </row>
    <row r="598" spans="1:24" x14ac:dyDescent="0.3">
      <c r="A598" s="327" t="s">
        <v>555</v>
      </c>
      <c r="B598" s="327" t="s">
        <v>556</v>
      </c>
      <c r="C598" s="327" t="s">
        <v>88</v>
      </c>
      <c r="D598" s="327" t="s">
        <v>79</v>
      </c>
      <c r="E598" s="327" t="s">
        <v>85</v>
      </c>
      <c r="F598" s="327" t="s">
        <v>819</v>
      </c>
      <c r="G598" s="327" t="s">
        <v>555</v>
      </c>
      <c r="H598" s="328" t="s">
        <v>1939</v>
      </c>
      <c r="I598" s="328" t="s">
        <v>4089</v>
      </c>
      <c r="J598" s="328" t="s">
        <v>1372</v>
      </c>
      <c r="K598" s="327" t="s">
        <v>72</v>
      </c>
      <c r="L598" s="293">
        <v>76.286299999999997</v>
      </c>
      <c r="M598" s="328" t="s">
        <v>3297</v>
      </c>
      <c r="N598" s="328" t="s">
        <v>4090</v>
      </c>
      <c r="O598" s="328" t="s">
        <v>4091</v>
      </c>
      <c r="P598" s="328" t="s">
        <v>4092</v>
      </c>
      <c r="Q598" s="327" t="s">
        <v>72</v>
      </c>
      <c r="R598" s="328" t="s">
        <v>1372</v>
      </c>
      <c r="S598" s="328" t="s">
        <v>1372</v>
      </c>
      <c r="T598" s="327" t="s">
        <v>112</v>
      </c>
      <c r="U598" s="327" t="s">
        <v>81</v>
      </c>
      <c r="V598" s="327" t="s">
        <v>81</v>
      </c>
      <c r="W598" s="327" t="s">
        <v>81</v>
      </c>
      <c r="X598" s="326" t="s">
        <v>81</v>
      </c>
    </row>
    <row r="599" spans="1:24" x14ac:dyDescent="0.3">
      <c r="A599" s="327" t="s">
        <v>557</v>
      </c>
      <c r="B599" s="327" t="s">
        <v>558</v>
      </c>
      <c r="C599" s="327" t="s">
        <v>88</v>
      </c>
      <c r="D599" s="327" t="s">
        <v>79</v>
      </c>
      <c r="E599" s="327" t="s">
        <v>85</v>
      </c>
      <c r="F599" s="327" t="s">
        <v>819</v>
      </c>
      <c r="G599" s="327" t="s">
        <v>557</v>
      </c>
      <c r="H599" s="328" t="s">
        <v>1940</v>
      </c>
      <c r="I599" s="328" t="s">
        <v>4093</v>
      </c>
      <c r="J599" s="328" t="s">
        <v>1372</v>
      </c>
      <c r="K599" s="327" t="s">
        <v>72</v>
      </c>
      <c r="L599" s="293">
        <v>58.587000000000003</v>
      </c>
      <c r="M599" s="328" t="s">
        <v>3297</v>
      </c>
      <c r="N599" s="328" t="s">
        <v>4094</v>
      </c>
      <c r="O599" s="328" t="s">
        <v>4095</v>
      </c>
      <c r="P599" s="328" t="s">
        <v>4096</v>
      </c>
      <c r="Q599" s="327" t="s">
        <v>72</v>
      </c>
      <c r="R599" s="328" t="s">
        <v>1375</v>
      </c>
      <c r="S599" s="328" t="s">
        <v>1372</v>
      </c>
      <c r="T599" s="327" t="s">
        <v>112</v>
      </c>
      <c r="U599" s="327" t="s">
        <v>81</v>
      </c>
      <c r="V599" s="327" t="s">
        <v>81</v>
      </c>
      <c r="W599" s="327" t="s">
        <v>81</v>
      </c>
      <c r="X599" s="326" t="s">
        <v>81</v>
      </c>
    </row>
    <row r="600" spans="1:24" x14ac:dyDescent="0.3">
      <c r="A600" s="327" t="s">
        <v>559</v>
      </c>
      <c r="B600" s="327" t="s">
        <v>560</v>
      </c>
      <c r="C600" s="327" t="s">
        <v>88</v>
      </c>
      <c r="D600" s="327" t="s">
        <v>79</v>
      </c>
      <c r="E600" s="327" t="s">
        <v>85</v>
      </c>
      <c r="F600" s="327" t="s">
        <v>819</v>
      </c>
      <c r="G600" s="327" t="s">
        <v>559</v>
      </c>
      <c r="H600" s="328" t="s">
        <v>1941</v>
      </c>
      <c r="I600" s="328" t="s">
        <v>4097</v>
      </c>
      <c r="J600" s="328" t="s">
        <v>1372</v>
      </c>
      <c r="K600" s="327" t="s">
        <v>72</v>
      </c>
      <c r="L600" s="293">
        <v>47.290700000000001</v>
      </c>
      <c r="M600" s="328" t="s">
        <v>3297</v>
      </c>
      <c r="N600" s="328" t="s">
        <v>4098</v>
      </c>
      <c r="O600" s="328" t="s">
        <v>4099</v>
      </c>
      <c r="P600" s="328" t="s">
        <v>4100</v>
      </c>
      <c r="Q600" s="327" t="s">
        <v>72</v>
      </c>
      <c r="R600" s="328" t="s">
        <v>1372</v>
      </c>
      <c r="S600" s="328" t="s">
        <v>1372</v>
      </c>
      <c r="T600" s="327" t="s">
        <v>112</v>
      </c>
      <c r="U600" s="327" t="s">
        <v>81</v>
      </c>
      <c r="V600" s="327" t="s">
        <v>81</v>
      </c>
      <c r="W600" s="327" t="s">
        <v>81</v>
      </c>
      <c r="X600" s="326" t="s">
        <v>81</v>
      </c>
    </row>
    <row r="601" spans="1:24" x14ac:dyDescent="0.3">
      <c r="A601" s="327" t="s">
        <v>561</v>
      </c>
      <c r="B601" s="327" t="s">
        <v>562</v>
      </c>
      <c r="C601" s="327" t="s">
        <v>88</v>
      </c>
      <c r="D601" s="327" t="s">
        <v>79</v>
      </c>
      <c r="E601" s="327" t="s">
        <v>85</v>
      </c>
      <c r="F601" s="327" t="s">
        <v>839</v>
      </c>
      <c r="G601" s="327" t="s">
        <v>561</v>
      </c>
      <c r="H601" s="328" t="s">
        <v>1942</v>
      </c>
      <c r="I601" s="328" t="s">
        <v>1943</v>
      </c>
      <c r="J601" s="328" t="s">
        <v>1372</v>
      </c>
      <c r="K601" s="327" t="s">
        <v>72</v>
      </c>
      <c r="L601" s="293">
        <v>99.353800000000007</v>
      </c>
      <c r="M601" s="328" t="s">
        <v>3302</v>
      </c>
      <c r="N601" s="328" t="s">
        <v>4101</v>
      </c>
      <c r="O601" s="328" t="s">
        <v>4102</v>
      </c>
      <c r="P601" s="328" t="s">
        <v>4103</v>
      </c>
      <c r="Q601" s="327" t="s">
        <v>72</v>
      </c>
      <c r="R601" s="328" t="s">
        <v>1372</v>
      </c>
      <c r="S601" s="328" t="s">
        <v>1372</v>
      </c>
      <c r="T601" s="327" t="s">
        <v>112</v>
      </c>
      <c r="U601" s="327" t="s">
        <v>81</v>
      </c>
      <c r="V601" s="327" t="s">
        <v>81</v>
      </c>
      <c r="W601" s="327" t="s">
        <v>81</v>
      </c>
      <c r="X601" s="326" t="s">
        <v>81</v>
      </c>
    </row>
    <row r="602" spans="1:24" x14ac:dyDescent="0.3">
      <c r="A602" s="327" t="s">
        <v>4104</v>
      </c>
      <c r="B602" s="327" t="s">
        <v>4105</v>
      </c>
      <c r="C602" s="327" t="s">
        <v>88</v>
      </c>
      <c r="D602" s="327" t="s">
        <v>79</v>
      </c>
      <c r="E602" s="327" t="s">
        <v>85</v>
      </c>
      <c r="F602" s="327" t="s">
        <v>764</v>
      </c>
      <c r="G602" s="327" t="s">
        <v>4104</v>
      </c>
      <c r="H602" s="328" t="s">
        <v>4106</v>
      </c>
      <c r="I602" s="328" t="s">
        <v>4107</v>
      </c>
      <c r="J602" s="328" t="s">
        <v>1372</v>
      </c>
      <c r="K602" s="327" t="s">
        <v>72</v>
      </c>
      <c r="L602" s="293">
        <v>8.1829000000000001</v>
      </c>
      <c r="M602" s="328" t="s">
        <v>3307</v>
      </c>
      <c r="N602" s="328" t="s">
        <v>4108</v>
      </c>
      <c r="O602" s="328" t="s">
        <v>4109</v>
      </c>
      <c r="P602" s="328" t="s">
        <v>4110</v>
      </c>
      <c r="Q602" s="327" t="s">
        <v>72</v>
      </c>
      <c r="R602" s="328" t="s">
        <v>1375</v>
      </c>
      <c r="S602" s="328" t="s">
        <v>1372</v>
      </c>
      <c r="T602" s="327" t="s">
        <v>87</v>
      </c>
      <c r="U602" s="327" t="s">
        <v>81</v>
      </c>
      <c r="V602" s="327" t="s">
        <v>81</v>
      </c>
      <c r="W602" s="327" t="s">
        <v>81</v>
      </c>
      <c r="X602" s="326" t="s">
        <v>81</v>
      </c>
    </row>
    <row r="603" spans="1:24" x14ac:dyDescent="0.3">
      <c r="A603" s="327" t="s">
        <v>1947</v>
      </c>
      <c r="B603" s="327" t="s">
        <v>1948</v>
      </c>
      <c r="C603" s="327" t="s">
        <v>88</v>
      </c>
      <c r="D603" s="327" t="s">
        <v>79</v>
      </c>
      <c r="E603" s="327" t="s">
        <v>85</v>
      </c>
      <c r="F603" s="327" t="s">
        <v>782</v>
      </c>
      <c r="G603" s="327" t="s">
        <v>3014</v>
      </c>
      <c r="H603" s="328" t="s">
        <v>1949</v>
      </c>
      <c r="I603" s="328" t="s">
        <v>4111</v>
      </c>
      <c r="J603" s="328" t="s">
        <v>1372</v>
      </c>
      <c r="K603" s="327" t="s">
        <v>72</v>
      </c>
      <c r="L603" s="293">
        <v>191.2064</v>
      </c>
      <c r="M603" s="328" t="s">
        <v>1418</v>
      </c>
      <c r="N603" s="328" t="s">
        <v>4112</v>
      </c>
      <c r="O603" s="328" t="s">
        <v>4113</v>
      </c>
      <c r="P603" s="328" t="s">
        <v>4114</v>
      </c>
      <c r="Q603" s="327" t="s">
        <v>72</v>
      </c>
      <c r="R603" s="328" t="s">
        <v>1375</v>
      </c>
      <c r="S603" s="328" t="s">
        <v>1372</v>
      </c>
      <c r="T603" s="327" t="s">
        <v>112</v>
      </c>
      <c r="U603" s="327" t="s">
        <v>81</v>
      </c>
      <c r="V603" s="327" t="s">
        <v>81</v>
      </c>
      <c r="W603" s="327" t="s">
        <v>81</v>
      </c>
      <c r="X603" s="326" t="s">
        <v>81</v>
      </c>
    </row>
    <row r="604" spans="1:24" x14ac:dyDescent="0.3">
      <c r="A604" s="327" t="s">
        <v>1950</v>
      </c>
      <c r="B604" s="327" t="s">
        <v>1951</v>
      </c>
      <c r="C604" s="327" t="s">
        <v>88</v>
      </c>
      <c r="D604" s="327" t="s">
        <v>79</v>
      </c>
      <c r="E604" s="327" t="s">
        <v>85</v>
      </c>
      <c r="F604" s="327" t="s">
        <v>782</v>
      </c>
      <c r="G604" s="327" t="s">
        <v>3015</v>
      </c>
      <c r="H604" s="328" t="s">
        <v>1949</v>
      </c>
      <c r="I604" s="328" t="s">
        <v>4115</v>
      </c>
      <c r="J604" s="328" t="s">
        <v>1372</v>
      </c>
      <c r="K604" s="327" t="s">
        <v>72</v>
      </c>
      <c r="L604" s="293">
        <v>191.2209</v>
      </c>
      <c r="M604" s="328" t="s">
        <v>1418</v>
      </c>
      <c r="N604" s="328" t="s">
        <v>4116</v>
      </c>
      <c r="O604" s="328" t="s">
        <v>4117</v>
      </c>
      <c r="P604" s="328" t="s">
        <v>4118</v>
      </c>
      <c r="Q604" s="327" t="s">
        <v>72</v>
      </c>
      <c r="R604" s="328" t="s">
        <v>1375</v>
      </c>
      <c r="S604" s="328" t="s">
        <v>1372</v>
      </c>
      <c r="T604" s="327" t="s">
        <v>112</v>
      </c>
      <c r="U604" s="327" t="s">
        <v>81</v>
      </c>
      <c r="V604" s="327" t="s">
        <v>81</v>
      </c>
      <c r="W604" s="327" t="s">
        <v>81</v>
      </c>
      <c r="X604" s="326" t="s">
        <v>81</v>
      </c>
    </row>
    <row r="605" spans="1:24" x14ac:dyDescent="0.3">
      <c r="A605" s="327" t="s">
        <v>565</v>
      </c>
      <c r="B605" s="327" t="s">
        <v>566</v>
      </c>
      <c r="C605" s="327" t="s">
        <v>88</v>
      </c>
      <c r="D605" s="327" t="s">
        <v>79</v>
      </c>
      <c r="E605" s="327" t="s">
        <v>137</v>
      </c>
      <c r="F605" s="327" t="s">
        <v>1019</v>
      </c>
      <c r="G605" s="327" t="s">
        <v>567</v>
      </c>
      <c r="H605" s="328" t="s">
        <v>1952</v>
      </c>
      <c r="I605" s="328" t="s">
        <v>4119</v>
      </c>
      <c r="J605" s="328" t="s">
        <v>1372</v>
      </c>
      <c r="K605" s="327" t="s">
        <v>72</v>
      </c>
      <c r="L605" s="293">
        <v>26.3782</v>
      </c>
      <c r="M605" s="328" t="s">
        <v>4120</v>
      </c>
      <c r="N605" s="328" t="s">
        <v>4121</v>
      </c>
      <c r="O605" s="328" t="s">
        <v>4122</v>
      </c>
      <c r="P605" s="328" t="s">
        <v>4123</v>
      </c>
      <c r="Q605" s="327" t="s">
        <v>72</v>
      </c>
      <c r="R605" s="328" t="s">
        <v>1377</v>
      </c>
      <c r="S605" s="328" t="s">
        <v>1377</v>
      </c>
      <c r="T605" s="327" t="s">
        <v>112</v>
      </c>
      <c r="U605" s="327" t="s">
        <v>81</v>
      </c>
      <c r="V605" s="327" t="s">
        <v>81</v>
      </c>
      <c r="W605" s="327" t="s">
        <v>81</v>
      </c>
      <c r="X605" s="326" t="s">
        <v>81</v>
      </c>
    </row>
    <row r="606" spans="1:24" x14ac:dyDescent="0.3">
      <c r="A606" s="327" t="s">
        <v>568</v>
      </c>
      <c r="B606" s="327" t="s">
        <v>1953</v>
      </c>
      <c r="C606" s="327" t="s">
        <v>88</v>
      </c>
      <c r="D606" s="327" t="s">
        <v>79</v>
      </c>
      <c r="E606" s="327" t="s">
        <v>85</v>
      </c>
      <c r="F606" s="327" t="s">
        <v>764</v>
      </c>
      <c r="G606" s="327" t="s">
        <v>1954</v>
      </c>
      <c r="H606" s="328" t="s">
        <v>1955</v>
      </c>
      <c r="I606" s="328" t="s">
        <v>4124</v>
      </c>
      <c r="J606" s="328" t="s">
        <v>1372</v>
      </c>
      <c r="K606" s="327" t="s">
        <v>72</v>
      </c>
      <c r="L606" s="293">
        <v>60.956099999999999</v>
      </c>
      <c r="M606" s="328" t="s">
        <v>3307</v>
      </c>
      <c r="N606" s="328" t="s">
        <v>4125</v>
      </c>
      <c r="O606" s="328" t="s">
        <v>4126</v>
      </c>
      <c r="P606" s="328" t="s">
        <v>4127</v>
      </c>
      <c r="Q606" s="327" t="s">
        <v>72</v>
      </c>
      <c r="R606" s="328" t="s">
        <v>1372</v>
      </c>
      <c r="S606" s="328" t="s">
        <v>1372</v>
      </c>
      <c r="T606" s="327" t="s">
        <v>87</v>
      </c>
      <c r="U606" s="327" t="s">
        <v>81</v>
      </c>
      <c r="V606" s="327" t="s">
        <v>81</v>
      </c>
      <c r="W606" s="327" t="s">
        <v>81</v>
      </c>
      <c r="X606" s="326" t="s">
        <v>81</v>
      </c>
    </row>
    <row r="607" spans="1:24" x14ac:dyDescent="0.3">
      <c r="A607" s="327" t="s">
        <v>569</v>
      </c>
      <c r="B607" s="327" t="s">
        <v>570</v>
      </c>
      <c r="C607" s="327" t="s">
        <v>88</v>
      </c>
      <c r="D607" s="327" t="s">
        <v>79</v>
      </c>
      <c r="E607" s="327" t="s">
        <v>85</v>
      </c>
      <c r="F607" s="327" t="s">
        <v>764</v>
      </c>
      <c r="G607" s="327" t="s">
        <v>569</v>
      </c>
      <c r="H607" s="328" t="s">
        <v>1956</v>
      </c>
      <c r="I607" s="328" t="s">
        <v>4128</v>
      </c>
      <c r="J607" s="328" t="s">
        <v>1372</v>
      </c>
      <c r="K607" s="327" t="s">
        <v>72</v>
      </c>
      <c r="L607" s="293">
        <v>27.1435</v>
      </c>
      <c r="M607" s="328" t="s">
        <v>3307</v>
      </c>
      <c r="N607" s="328" t="s">
        <v>4129</v>
      </c>
      <c r="O607" s="328" t="s">
        <v>4130</v>
      </c>
      <c r="P607" s="328" t="s">
        <v>4131</v>
      </c>
      <c r="Q607" s="327" t="s">
        <v>72</v>
      </c>
      <c r="R607" s="328" t="s">
        <v>1372</v>
      </c>
      <c r="S607" s="328" t="s">
        <v>1372</v>
      </c>
      <c r="T607" s="327" t="s">
        <v>87</v>
      </c>
      <c r="U607" s="327" t="s">
        <v>81</v>
      </c>
      <c r="V607" s="327" t="s">
        <v>81</v>
      </c>
      <c r="W607" s="327" t="s">
        <v>81</v>
      </c>
      <c r="X607" s="326" t="s">
        <v>81</v>
      </c>
    </row>
    <row r="608" spans="1:24" x14ac:dyDescent="0.3">
      <c r="A608" s="327" t="s">
        <v>4132</v>
      </c>
      <c r="B608" s="327" t="s">
        <v>4133</v>
      </c>
      <c r="C608" s="327" t="s">
        <v>88</v>
      </c>
      <c r="D608" s="327" t="s">
        <v>79</v>
      </c>
      <c r="E608" s="327" t="s">
        <v>85</v>
      </c>
      <c r="F608" s="327" t="s">
        <v>818</v>
      </c>
      <c r="G608" s="327" t="s">
        <v>4132</v>
      </c>
      <c r="H608" s="328" t="s">
        <v>3262</v>
      </c>
      <c r="I608" s="328" t="s">
        <v>3262</v>
      </c>
      <c r="J608" s="328" t="s">
        <v>1372</v>
      </c>
      <c r="K608" s="327" t="s">
        <v>72</v>
      </c>
      <c r="L608" s="293">
        <v>0</v>
      </c>
      <c r="M608" s="328" t="s">
        <v>1423</v>
      </c>
      <c r="N608" s="325"/>
      <c r="O608" s="328" t="s">
        <v>1371</v>
      </c>
      <c r="P608" s="328" t="s">
        <v>3262</v>
      </c>
      <c r="Q608" s="325"/>
      <c r="R608" s="328" t="s">
        <v>1375</v>
      </c>
      <c r="S608" s="328" t="s">
        <v>1372</v>
      </c>
      <c r="T608" s="327" t="s">
        <v>87</v>
      </c>
      <c r="U608" s="327" t="s">
        <v>81</v>
      </c>
      <c r="V608" s="327" t="s">
        <v>81</v>
      </c>
      <c r="W608" s="327" t="s">
        <v>81</v>
      </c>
      <c r="X608" s="326" t="s">
        <v>81</v>
      </c>
    </row>
    <row r="609" spans="1:24" x14ac:dyDescent="0.3">
      <c r="A609" s="327" t="s">
        <v>571</v>
      </c>
      <c r="B609" s="327" t="s">
        <v>572</v>
      </c>
      <c r="C609" s="327" t="s">
        <v>88</v>
      </c>
      <c r="D609" s="327" t="s">
        <v>79</v>
      </c>
      <c r="E609" s="327" t="s">
        <v>85</v>
      </c>
      <c r="F609" s="327" t="s">
        <v>818</v>
      </c>
      <c r="G609" s="327" t="s">
        <v>573</v>
      </c>
      <c r="H609" s="328" t="s">
        <v>1957</v>
      </c>
      <c r="I609" s="328" t="s">
        <v>4134</v>
      </c>
      <c r="J609" s="328" t="s">
        <v>1372</v>
      </c>
      <c r="K609" s="327" t="s">
        <v>72</v>
      </c>
      <c r="L609" s="293">
        <v>31.1998</v>
      </c>
      <c r="M609" s="328" t="s">
        <v>1423</v>
      </c>
      <c r="N609" s="328" t="s">
        <v>4135</v>
      </c>
      <c r="O609" s="328" t="s">
        <v>4136</v>
      </c>
      <c r="P609" s="328" t="s">
        <v>4137</v>
      </c>
      <c r="Q609" s="327" t="s">
        <v>72</v>
      </c>
      <c r="R609" s="328" t="s">
        <v>1377</v>
      </c>
      <c r="S609" s="328" t="s">
        <v>1377</v>
      </c>
      <c r="T609" s="327" t="s">
        <v>87</v>
      </c>
      <c r="U609" s="327" t="s">
        <v>81</v>
      </c>
      <c r="V609" s="327" t="s">
        <v>81</v>
      </c>
      <c r="W609" s="327" t="s">
        <v>81</v>
      </c>
      <c r="X609" s="326" t="s">
        <v>81</v>
      </c>
    </row>
    <row r="610" spans="1:24" x14ac:dyDescent="0.3">
      <c r="A610" s="327" t="s">
        <v>574</v>
      </c>
      <c r="B610" s="327" t="s">
        <v>1020</v>
      </c>
      <c r="C610" s="327" t="s">
        <v>88</v>
      </c>
      <c r="D610" s="327" t="s">
        <v>79</v>
      </c>
      <c r="E610" s="327" t="s">
        <v>85</v>
      </c>
      <c r="F610" s="327" t="s">
        <v>782</v>
      </c>
      <c r="G610" s="327" t="s">
        <v>1305</v>
      </c>
      <c r="H610" s="328" t="s">
        <v>1958</v>
      </c>
      <c r="I610" s="328" t="s">
        <v>4138</v>
      </c>
      <c r="J610" s="328" t="s">
        <v>1372</v>
      </c>
      <c r="K610" s="327" t="s">
        <v>72</v>
      </c>
      <c r="L610" s="293">
        <v>21.772099999999998</v>
      </c>
      <c r="M610" s="328" t="s">
        <v>1418</v>
      </c>
      <c r="N610" s="328" t="s">
        <v>4139</v>
      </c>
      <c r="O610" s="328" t="s">
        <v>4140</v>
      </c>
      <c r="P610" s="328" t="s">
        <v>4141</v>
      </c>
      <c r="Q610" s="327" t="s">
        <v>72</v>
      </c>
      <c r="R610" s="328" t="s">
        <v>1375</v>
      </c>
      <c r="S610" s="328" t="s">
        <v>1372</v>
      </c>
      <c r="T610" s="327" t="s">
        <v>112</v>
      </c>
      <c r="U610" s="327" t="s">
        <v>81</v>
      </c>
      <c r="V610" s="327" t="s">
        <v>81</v>
      </c>
      <c r="W610" s="327" t="s">
        <v>81</v>
      </c>
      <c r="X610" s="326" t="s">
        <v>81</v>
      </c>
    </row>
    <row r="611" spans="1:24" x14ac:dyDescent="0.3">
      <c r="A611" s="327" t="s">
        <v>575</v>
      </c>
      <c r="B611" s="327" t="s">
        <v>576</v>
      </c>
      <c r="C611" s="327" t="s">
        <v>88</v>
      </c>
      <c r="D611" s="327" t="s">
        <v>79</v>
      </c>
      <c r="E611" s="327" t="s">
        <v>85</v>
      </c>
      <c r="F611" s="327" t="s">
        <v>782</v>
      </c>
      <c r="G611" s="327" t="s">
        <v>577</v>
      </c>
      <c r="H611" s="328" t="s">
        <v>1960</v>
      </c>
      <c r="I611" s="328" t="s">
        <v>4142</v>
      </c>
      <c r="J611" s="328" t="s">
        <v>1372</v>
      </c>
      <c r="K611" s="327" t="s">
        <v>72</v>
      </c>
      <c r="L611" s="293">
        <v>48.725200000000001</v>
      </c>
      <c r="M611" s="328" t="s">
        <v>1418</v>
      </c>
      <c r="N611" s="328" t="s">
        <v>4143</v>
      </c>
      <c r="O611" s="328" t="s">
        <v>4144</v>
      </c>
      <c r="P611" s="328" t="s">
        <v>4145</v>
      </c>
      <c r="Q611" s="327" t="s">
        <v>72</v>
      </c>
      <c r="R611" s="328" t="s">
        <v>1416</v>
      </c>
      <c r="S611" s="328" t="s">
        <v>1416</v>
      </c>
      <c r="T611" s="327" t="s">
        <v>112</v>
      </c>
      <c r="U611" s="327" t="s">
        <v>81</v>
      </c>
      <c r="V611" s="327" t="s">
        <v>81</v>
      </c>
      <c r="W611" s="327" t="s">
        <v>81</v>
      </c>
      <c r="X611" s="326" t="s">
        <v>81</v>
      </c>
    </row>
    <row r="612" spans="1:24" x14ac:dyDescent="0.3">
      <c r="A612" s="327" t="s">
        <v>578</v>
      </c>
      <c r="B612" s="327" t="s">
        <v>579</v>
      </c>
      <c r="C612" s="327" t="s">
        <v>88</v>
      </c>
      <c r="D612" s="327" t="s">
        <v>79</v>
      </c>
      <c r="E612" s="327" t="s">
        <v>85</v>
      </c>
      <c r="F612" s="327" t="s">
        <v>818</v>
      </c>
      <c r="G612" s="327" t="s">
        <v>580</v>
      </c>
      <c r="H612" s="328" t="s">
        <v>1961</v>
      </c>
      <c r="I612" s="328" t="s">
        <v>4146</v>
      </c>
      <c r="J612" s="328" t="s">
        <v>1372</v>
      </c>
      <c r="K612" s="327" t="s">
        <v>72</v>
      </c>
      <c r="L612" s="293">
        <v>27.69</v>
      </c>
      <c r="M612" s="328" t="s">
        <v>1423</v>
      </c>
      <c r="N612" s="328" t="s">
        <v>4147</v>
      </c>
      <c r="O612" s="328" t="s">
        <v>4148</v>
      </c>
      <c r="P612" s="328" t="s">
        <v>4149</v>
      </c>
      <c r="Q612" s="327" t="s">
        <v>72</v>
      </c>
      <c r="R612" s="328" t="s">
        <v>1377</v>
      </c>
      <c r="S612" s="328" t="s">
        <v>1377</v>
      </c>
      <c r="T612" s="327" t="s">
        <v>87</v>
      </c>
      <c r="U612" s="327" t="s">
        <v>81</v>
      </c>
      <c r="V612" s="327" t="s">
        <v>81</v>
      </c>
      <c r="W612" s="327" t="s">
        <v>81</v>
      </c>
      <c r="X612" s="326" t="s">
        <v>81</v>
      </c>
    </row>
    <row r="613" spans="1:24" x14ac:dyDescent="0.3">
      <c r="A613" s="327" t="s">
        <v>581</v>
      </c>
      <c r="B613" s="327" t="s">
        <v>4150</v>
      </c>
      <c r="C613" s="327" t="s">
        <v>88</v>
      </c>
      <c r="D613" s="327" t="s">
        <v>79</v>
      </c>
      <c r="E613" s="327" t="s">
        <v>85</v>
      </c>
      <c r="F613" s="327" t="s">
        <v>818</v>
      </c>
      <c r="G613" s="327" t="s">
        <v>582</v>
      </c>
      <c r="H613" s="328" t="s">
        <v>1961</v>
      </c>
      <c r="I613" s="328" t="s">
        <v>4151</v>
      </c>
      <c r="J613" s="328" t="s">
        <v>1372</v>
      </c>
      <c r="K613" s="327" t="s">
        <v>72</v>
      </c>
      <c r="L613" s="293">
        <v>27.6815</v>
      </c>
      <c r="M613" s="328" t="s">
        <v>1423</v>
      </c>
      <c r="N613" s="328" t="s">
        <v>4152</v>
      </c>
      <c r="O613" s="328" t="s">
        <v>2928</v>
      </c>
      <c r="P613" s="328" t="s">
        <v>4153</v>
      </c>
      <c r="Q613" s="327" t="s">
        <v>72</v>
      </c>
      <c r="R613" s="328" t="s">
        <v>1377</v>
      </c>
      <c r="S613" s="328" t="s">
        <v>1377</v>
      </c>
      <c r="T613" s="327" t="s">
        <v>87</v>
      </c>
      <c r="U613" s="327" t="s">
        <v>81</v>
      </c>
      <c r="V613" s="327" t="s">
        <v>81</v>
      </c>
      <c r="W613" s="327" t="s">
        <v>81</v>
      </c>
      <c r="X613" s="326" t="s">
        <v>81</v>
      </c>
    </row>
    <row r="614" spans="1:24" x14ac:dyDescent="0.3">
      <c r="A614" s="327" t="s">
        <v>591</v>
      </c>
      <c r="B614" s="327" t="s">
        <v>592</v>
      </c>
      <c r="C614" s="327" t="s">
        <v>88</v>
      </c>
      <c r="D614" s="327" t="s">
        <v>79</v>
      </c>
      <c r="E614" s="327" t="s">
        <v>85</v>
      </c>
      <c r="F614" s="327" t="s">
        <v>782</v>
      </c>
      <c r="G614" s="327" t="s">
        <v>591</v>
      </c>
      <c r="H614" s="328" t="s">
        <v>1532</v>
      </c>
      <c r="I614" s="328" t="s">
        <v>4154</v>
      </c>
      <c r="J614" s="328" t="s">
        <v>1372</v>
      </c>
      <c r="K614" s="327" t="s">
        <v>72</v>
      </c>
      <c r="L614" s="293">
        <v>33.837400000000002</v>
      </c>
      <c r="M614" s="328" t="s">
        <v>1418</v>
      </c>
      <c r="N614" s="328" t="s">
        <v>4155</v>
      </c>
      <c r="O614" s="328" t="s">
        <v>4156</v>
      </c>
      <c r="P614" s="328" t="s">
        <v>4157</v>
      </c>
      <c r="Q614" s="327" t="s">
        <v>72</v>
      </c>
      <c r="R614" s="328" t="s">
        <v>1375</v>
      </c>
      <c r="S614" s="328" t="s">
        <v>1377</v>
      </c>
      <c r="T614" s="327" t="s">
        <v>112</v>
      </c>
      <c r="U614" s="327" t="s">
        <v>81</v>
      </c>
      <c r="V614" s="327" t="s">
        <v>81</v>
      </c>
      <c r="W614" s="327" t="s">
        <v>81</v>
      </c>
      <c r="X614" s="326" t="s">
        <v>81</v>
      </c>
    </row>
    <row r="615" spans="1:24" x14ac:dyDescent="0.3">
      <c r="A615" s="327" t="s">
        <v>593</v>
      </c>
      <c r="B615" s="327" t="s">
        <v>594</v>
      </c>
      <c r="C615" s="327" t="s">
        <v>88</v>
      </c>
      <c r="D615" s="327" t="s">
        <v>79</v>
      </c>
      <c r="E615" s="327" t="s">
        <v>85</v>
      </c>
      <c r="F615" s="327" t="s">
        <v>782</v>
      </c>
      <c r="G615" s="327" t="s">
        <v>595</v>
      </c>
      <c r="H615" s="328" t="s">
        <v>1973</v>
      </c>
      <c r="I615" s="328" t="s">
        <v>4158</v>
      </c>
      <c r="J615" s="328" t="s">
        <v>1372</v>
      </c>
      <c r="K615" s="327" t="s">
        <v>72</v>
      </c>
      <c r="L615" s="293">
        <v>32.120199999999997</v>
      </c>
      <c r="M615" s="328" t="s">
        <v>1418</v>
      </c>
      <c r="N615" s="328" t="s">
        <v>4159</v>
      </c>
      <c r="O615" s="328" t="s">
        <v>4160</v>
      </c>
      <c r="P615" s="328" t="s">
        <v>4161</v>
      </c>
      <c r="Q615" s="327" t="s">
        <v>72</v>
      </c>
      <c r="R615" s="328" t="s">
        <v>1963</v>
      </c>
      <c r="S615" s="328" t="s">
        <v>1377</v>
      </c>
      <c r="T615" s="327" t="s">
        <v>112</v>
      </c>
      <c r="U615" s="327" t="s">
        <v>81</v>
      </c>
      <c r="V615" s="327" t="s">
        <v>81</v>
      </c>
      <c r="W615" s="327" t="s">
        <v>81</v>
      </c>
      <c r="X615" s="326" t="s">
        <v>81</v>
      </c>
    </row>
    <row r="616" spans="1:24" x14ac:dyDescent="0.3">
      <c r="A616" s="327" t="s">
        <v>596</v>
      </c>
      <c r="B616" s="327" t="s">
        <v>597</v>
      </c>
      <c r="C616" s="327" t="s">
        <v>88</v>
      </c>
      <c r="D616" s="327" t="s">
        <v>79</v>
      </c>
      <c r="E616" s="327" t="s">
        <v>85</v>
      </c>
      <c r="F616" s="327" t="s">
        <v>782</v>
      </c>
      <c r="G616" s="327" t="s">
        <v>596</v>
      </c>
      <c r="H616" s="328" t="s">
        <v>1532</v>
      </c>
      <c r="I616" s="328" t="s">
        <v>4154</v>
      </c>
      <c r="J616" s="328" t="s">
        <v>1372</v>
      </c>
      <c r="K616" s="327" t="s">
        <v>72</v>
      </c>
      <c r="L616" s="293">
        <v>33.837400000000002</v>
      </c>
      <c r="M616" s="328" t="s">
        <v>1418</v>
      </c>
      <c r="N616" s="328" t="s">
        <v>4155</v>
      </c>
      <c r="O616" s="328" t="s">
        <v>4156</v>
      </c>
      <c r="P616" s="328" t="s">
        <v>4157</v>
      </c>
      <c r="Q616" s="327" t="s">
        <v>72</v>
      </c>
      <c r="R616" s="328" t="s">
        <v>1377</v>
      </c>
      <c r="S616" s="328" t="s">
        <v>1377</v>
      </c>
      <c r="T616" s="327" t="s">
        <v>112</v>
      </c>
      <c r="U616" s="327" t="s">
        <v>81</v>
      </c>
      <c r="V616" s="327" t="s">
        <v>81</v>
      </c>
      <c r="W616" s="327" t="s">
        <v>81</v>
      </c>
      <c r="X616" s="326" t="s">
        <v>81</v>
      </c>
    </row>
    <row r="617" spans="1:24" x14ac:dyDescent="0.3">
      <c r="A617" s="327" t="s">
        <v>4162</v>
      </c>
      <c r="B617" s="327" t="s">
        <v>4163</v>
      </c>
      <c r="C617" s="327" t="s">
        <v>88</v>
      </c>
      <c r="D617" s="327" t="s">
        <v>79</v>
      </c>
      <c r="E617" s="327" t="s">
        <v>85</v>
      </c>
      <c r="F617" s="327" t="s">
        <v>782</v>
      </c>
      <c r="G617" s="327" t="s">
        <v>4162</v>
      </c>
      <c r="H617" s="328" t="s">
        <v>1532</v>
      </c>
      <c r="I617" s="328" t="s">
        <v>4154</v>
      </c>
      <c r="J617" s="328" t="s">
        <v>1372</v>
      </c>
      <c r="K617" s="327" t="s">
        <v>72</v>
      </c>
      <c r="L617" s="293">
        <v>33.837400000000002</v>
      </c>
      <c r="M617" s="328" t="s">
        <v>1418</v>
      </c>
      <c r="N617" s="328" t="s">
        <v>4164</v>
      </c>
      <c r="O617" s="328" t="s">
        <v>4165</v>
      </c>
      <c r="P617" s="328" t="s">
        <v>4157</v>
      </c>
      <c r="Q617" s="327" t="s">
        <v>72</v>
      </c>
      <c r="R617" s="328" t="s">
        <v>1375</v>
      </c>
      <c r="S617" s="328" t="s">
        <v>1372</v>
      </c>
      <c r="T617" s="327" t="s">
        <v>112</v>
      </c>
      <c r="U617" s="327" t="s">
        <v>81</v>
      </c>
      <c r="V617" s="327" t="s">
        <v>81</v>
      </c>
      <c r="W617" s="327" t="s">
        <v>81</v>
      </c>
      <c r="X617" s="326" t="s">
        <v>81</v>
      </c>
    </row>
    <row r="618" spans="1:24" x14ac:dyDescent="0.3">
      <c r="A618" s="327" t="s">
        <v>7</v>
      </c>
      <c r="B618" s="327" t="s">
        <v>598</v>
      </c>
      <c r="C618" s="327" t="s">
        <v>88</v>
      </c>
      <c r="D618" s="327" t="s">
        <v>79</v>
      </c>
      <c r="E618" s="327" t="s">
        <v>85</v>
      </c>
      <c r="F618" s="327" t="s">
        <v>782</v>
      </c>
      <c r="G618" s="327" t="s">
        <v>7</v>
      </c>
      <c r="H618" s="328" t="s">
        <v>1520</v>
      </c>
      <c r="I618" s="328" t="s">
        <v>4166</v>
      </c>
      <c r="J618" s="328" t="s">
        <v>1372</v>
      </c>
      <c r="K618" s="327" t="s">
        <v>72</v>
      </c>
      <c r="L618" s="293">
        <v>8.7279</v>
      </c>
      <c r="M618" s="328" t="s">
        <v>1418</v>
      </c>
      <c r="N618" s="328" t="s">
        <v>4167</v>
      </c>
      <c r="O618" s="328" t="s">
        <v>4168</v>
      </c>
      <c r="P618" s="328" t="s">
        <v>4169</v>
      </c>
      <c r="Q618" s="327" t="s">
        <v>72</v>
      </c>
      <c r="R618" s="328" t="s">
        <v>1377</v>
      </c>
      <c r="S618" s="328" t="s">
        <v>1377</v>
      </c>
      <c r="T618" s="327" t="s">
        <v>112</v>
      </c>
      <c r="U618" s="327" t="s">
        <v>82</v>
      </c>
      <c r="V618" s="327" t="s">
        <v>81</v>
      </c>
      <c r="W618" s="327" t="s">
        <v>82</v>
      </c>
      <c r="X618" s="326" t="s">
        <v>82</v>
      </c>
    </row>
    <row r="619" spans="1:24" x14ac:dyDescent="0.3">
      <c r="A619" s="327" t="s">
        <v>8</v>
      </c>
      <c r="B619" s="327" t="s">
        <v>1039</v>
      </c>
      <c r="C619" s="327" t="s">
        <v>88</v>
      </c>
      <c r="D619" s="327" t="s">
        <v>79</v>
      </c>
      <c r="E619" s="327" t="s">
        <v>85</v>
      </c>
      <c r="F619" s="327" t="s">
        <v>782</v>
      </c>
      <c r="G619" s="327" t="s">
        <v>8</v>
      </c>
      <c r="H619" s="328" t="s">
        <v>1974</v>
      </c>
      <c r="I619" s="328" t="s">
        <v>4170</v>
      </c>
      <c r="J619" s="328" t="s">
        <v>1372</v>
      </c>
      <c r="K619" s="327" t="s">
        <v>72</v>
      </c>
      <c r="L619" s="293">
        <v>8.7440999999999995</v>
      </c>
      <c r="M619" s="328" t="s">
        <v>1418</v>
      </c>
      <c r="N619" s="328" t="s">
        <v>4171</v>
      </c>
      <c r="O619" s="328" t="s">
        <v>4172</v>
      </c>
      <c r="P619" s="328" t="s">
        <v>4173</v>
      </c>
      <c r="Q619" s="327" t="s">
        <v>72</v>
      </c>
      <c r="R619" s="328" t="s">
        <v>1377</v>
      </c>
      <c r="S619" s="328" t="s">
        <v>1377</v>
      </c>
      <c r="T619" s="327" t="s">
        <v>112</v>
      </c>
      <c r="U619" s="327" t="s">
        <v>82</v>
      </c>
      <c r="V619" s="327" t="s">
        <v>81</v>
      </c>
      <c r="W619" s="327" t="s">
        <v>82</v>
      </c>
      <c r="X619" s="326" t="s">
        <v>81</v>
      </c>
    </row>
    <row r="620" spans="1:24" x14ac:dyDescent="0.3">
      <c r="A620" s="327" t="s">
        <v>24</v>
      </c>
      <c r="B620" s="327" t="s">
        <v>599</v>
      </c>
      <c r="C620" s="327" t="s">
        <v>88</v>
      </c>
      <c r="D620" s="327" t="s">
        <v>79</v>
      </c>
      <c r="E620" s="327" t="s">
        <v>85</v>
      </c>
      <c r="F620" s="327" t="s">
        <v>782</v>
      </c>
      <c r="G620" s="327" t="s">
        <v>24</v>
      </c>
      <c r="H620" s="328" t="s">
        <v>3067</v>
      </c>
      <c r="I620" s="328" t="s">
        <v>4174</v>
      </c>
      <c r="J620" s="328" t="s">
        <v>1372</v>
      </c>
      <c r="K620" s="327" t="s">
        <v>72</v>
      </c>
      <c r="L620" s="293">
        <v>7.8338999999999999</v>
      </c>
      <c r="M620" s="328" t="s">
        <v>1418</v>
      </c>
      <c r="N620" s="328" t="s">
        <v>4175</v>
      </c>
      <c r="O620" s="328" t="s">
        <v>4176</v>
      </c>
      <c r="P620" s="328" t="s">
        <v>4177</v>
      </c>
      <c r="Q620" s="327" t="s">
        <v>72</v>
      </c>
      <c r="R620" s="328" t="s">
        <v>1377</v>
      </c>
      <c r="S620" s="328" t="s">
        <v>1377</v>
      </c>
      <c r="T620" s="327" t="s">
        <v>112</v>
      </c>
      <c r="U620" s="327" t="s">
        <v>82</v>
      </c>
      <c r="V620" s="327" t="s">
        <v>81</v>
      </c>
      <c r="W620" s="327" t="s">
        <v>82</v>
      </c>
      <c r="X620" s="326" t="s">
        <v>81</v>
      </c>
    </row>
    <row r="621" spans="1:24" x14ac:dyDescent="0.3">
      <c r="A621" s="327" t="s">
        <v>600</v>
      </c>
      <c r="B621" s="327" t="s">
        <v>601</v>
      </c>
      <c r="C621" s="327" t="s">
        <v>88</v>
      </c>
      <c r="D621" s="327" t="s">
        <v>79</v>
      </c>
      <c r="E621" s="327" t="s">
        <v>85</v>
      </c>
      <c r="F621" s="327" t="s">
        <v>782</v>
      </c>
      <c r="G621" s="327" t="s">
        <v>600</v>
      </c>
      <c r="H621" s="328" t="s">
        <v>2019</v>
      </c>
      <c r="I621" s="328" t="s">
        <v>4178</v>
      </c>
      <c r="J621" s="328" t="s">
        <v>1372</v>
      </c>
      <c r="K621" s="327" t="s">
        <v>72</v>
      </c>
      <c r="L621" s="293">
        <v>9.3204999999999991</v>
      </c>
      <c r="M621" s="328" t="s">
        <v>1418</v>
      </c>
      <c r="N621" s="328" t="s">
        <v>4179</v>
      </c>
      <c r="O621" s="328" t="s">
        <v>4180</v>
      </c>
      <c r="P621" s="328" t="s">
        <v>4181</v>
      </c>
      <c r="Q621" s="327" t="s">
        <v>72</v>
      </c>
      <c r="R621" s="328" t="s">
        <v>1377</v>
      </c>
      <c r="S621" s="328" t="s">
        <v>1377</v>
      </c>
      <c r="T621" s="327" t="s">
        <v>112</v>
      </c>
      <c r="U621" s="327" t="s">
        <v>82</v>
      </c>
      <c r="V621" s="327" t="s">
        <v>81</v>
      </c>
      <c r="W621" s="327" t="s">
        <v>81</v>
      </c>
      <c r="X621" s="326" t="s">
        <v>81</v>
      </c>
    </row>
    <row r="622" spans="1:24" x14ac:dyDescent="0.3">
      <c r="A622" s="327" t="s">
        <v>602</v>
      </c>
      <c r="B622" s="327" t="s">
        <v>603</v>
      </c>
      <c r="C622" s="327" t="s">
        <v>88</v>
      </c>
      <c r="D622" s="327" t="s">
        <v>79</v>
      </c>
      <c r="E622" s="327" t="s">
        <v>85</v>
      </c>
      <c r="F622" s="327" t="s">
        <v>782</v>
      </c>
      <c r="G622" s="327" t="s">
        <v>604</v>
      </c>
      <c r="H622" s="328" t="s">
        <v>1787</v>
      </c>
      <c r="I622" s="328" t="s">
        <v>4182</v>
      </c>
      <c r="J622" s="328" t="s">
        <v>1372</v>
      </c>
      <c r="K622" s="327" t="s">
        <v>72</v>
      </c>
      <c r="L622" s="293">
        <v>44.264699999999998</v>
      </c>
      <c r="M622" s="328" t="s">
        <v>1418</v>
      </c>
      <c r="N622" s="328" t="s">
        <v>4183</v>
      </c>
      <c r="O622" s="328" t="s">
        <v>4184</v>
      </c>
      <c r="P622" s="328" t="s">
        <v>4185</v>
      </c>
      <c r="Q622" s="327" t="s">
        <v>72</v>
      </c>
      <c r="R622" s="328" t="s">
        <v>1377</v>
      </c>
      <c r="S622" s="328" t="s">
        <v>1377</v>
      </c>
      <c r="T622" s="327" t="s">
        <v>112</v>
      </c>
      <c r="U622" s="327" t="s">
        <v>81</v>
      </c>
      <c r="V622" s="327" t="s">
        <v>81</v>
      </c>
      <c r="W622" s="327" t="s">
        <v>81</v>
      </c>
      <c r="X622" s="326" t="s">
        <v>81</v>
      </c>
    </row>
    <row r="623" spans="1:24" x14ac:dyDescent="0.3">
      <c r="A623" s="219">
        <v>865484</v>
      </c>
      <c r="B623" s="327" t="s">
        <v>605</v>
      </c>
      <c r="C623" s="327" t="s">
        <v>88</v>
      </c>
      <c r="D623" s="327" t="s">
        <v>79</v>
      </c>
      <c r="E623" s="327" t="s">
        <v>85</v>
      </c>
      <c r="F623" s="327" t="s">
        <v>782</v>
      </c>
      <c r="G623" s="327" t="s">
        <v>1040</v>
      </c>
      <c r="H623" s="328" t="s">
        <v>1977</v>
      </c>
      <c r="I623" s="328" t="s">
        <v>4186</v>
      </c>
      <c r="J623" s="328" t="s">
        <v>1372</v>
      </c>
      <c r="K623" s="327" t="s">
        <v>72</v>
      </c>
      <c r="L623" s="293">
        <v>26.601600000000001</v>
      </c>
      <c r="M623" s="328" t="s">
        <v>1418</v>
      </c>
      <c r="N623" s="328" t="s">
        <v>4187</v>
      </c>
      <c r="O623" s="328" t="s">
        <v>4188</v>
      </c>
      <c r="P623" s="328" t="s">
        <v>4189</v>
      </c>
      <c r="Q623" s="327" t="s">
        <v>72</v>
      </c>
      <c r="R623" s="328" t="s">
        <v>1377</v>
      </c>
      <c r="S623" s="328" t="s">
        <v>1377</v>
      </c>
      <c r="T623" s="327" t="s">
        <v>112</v>
      </c>
      <c r="U623" s="327" t="s">
        <v>81</v>
      </c>
      <c r="V623" s="327" t="s">
        <v>81</v>
      </c>
      <c r="W623" s="327" t="s">
        <v>81</v>
      </c>
      <c r="X623" s="326" t="s">
        <v>81</v>
      </c>
    </row>
    <row r="624" spans="1:24" x14ac:dyDescent="0.3">
      <c r="A624" s="327" t="s">
        <v>1317</v>
      </c>
      <c r="B624" s="327" t="s">
        <v>1318</v>
      </c>
      <c r="C624" s="327" t="s">
        <v>88</v>
      </c>
      <c r="D624" s="327" t="s">
        <v>79</v>
      </c>
      <c r="E624" s="327" t="s">
        <v>85</v>
      </c>
      <c r="F624" s="327" t="s">
        <v>782</v>
      </c>
      <c r="G624" s="327" t="s">
        <v>1317</v>
      </c>
      <c r="H624" s="328" t="s">
        <v>1957</v>
      </c>
      <c r="I624" s="328" t="s">
        <v>4190</v>
      </c>
      <c r="J624" s="328" t="s">
        <v>1372</v>
      </c>
      <c r="K624" s="327" t="s">
        <v>72</v>
      </c>
      <c r="L624" s="293">
        <v>27.653500000000001</v>
      </c>
      <c r="M624" s="328" t="s">
        <v>1418</v>
      </c>
      <c r="N624" s="328" t="s">
        <v>4191</v>
      </c>
      <c r="O624" s="328" t="s">
        <v>4192</v>
      </c>
      <c r="P624" s="328" t="s">
        <v>4193</v>
      </c>
      <c r="Q624" s="327" t="s">
        <v>72</v>
      </c>
      <c r="R624" s="328" t="s">
        <v>1375</v>
      </c>
      <c r="S624" s="328" t="s">
        <v>1372</v>
      </c>
      <c r="T624" s="327" t="s">
        <v>112</v>
      </c>
      <c r="U624" s="327" t="s">
        <v>81</v>
      </c>
      <c r="V624" s="327" t="s">
        <v>81</v>
      </c>
      <c r="W624" s="327" t="s">
        <v>81</v>
      </c>
      <c r="X624" s="326" t="s">
        <v>81</v>
      </c>
    </row>
    <row r="625" spans="1:24" x14ac:dyDescent="0.3">
      <c r="A625" s="327" t="s">
        <v>1319</v>
      </c>
      <c r="B625" s="327" t="s">
        <v>1320</v>
      </c>
      <c r="C625" s="327" t="s">
        <v>88</v>
      </c>
      <c r="D625" s="327" t="s">
        <v>79</v>
      </c>
      <c r="E625" s="327" t="s">
        <v>85</v>
      </c>
      <c r="F625" s="327" t="s">
        <v>782</v>
      </c>
      <c r="G625" s="327" t="s">
        <v>1363</v>
      </c>
      <c r="H625" s="328" t="s">
        <v>1978</v>
      </c>
      <c r="I625" s="328" t="s">
        <v>4194</v>
      </c>
      <c r="J625" s="328" t="s">
        <v>1372</v>
      </c>
      <c r="K625" s="327" t="s">
        <v>72</v>
      </c>
      <c r="L625" s="293">
        <v>72.1387</v>
      </c>
      <c r="M625" s="328" t="s">
        <v>1418</v>
      </c>
      <c r="N625" s="328" t="s">
        <v>4195</v>
      </c>
      <c r="O625" s="328" t="s">
        <v>4196</v>
      </c>
      <c r="P625" s="328" t="s">
        <v>4197</v>
      </c>
      <c r="Q625" s="327" t="s">
        <v>72</v>
      </c>
      <c r="R625" s="328" t="s">
        <v>1375</v>
      </c>
      <c r="S625" s="328" t="s">
        <v>1372</v>
      </c>
      <c r="T625" s="327" t="s">
        <v>112</v>
      </c>
      <c r="U625" s="327" t="s">
        <v>81</v>
      </c>
      <c r="V625" s="327" t="s">
        <v>81</v>
      </c>
      <c r="W625" s="327" t="s">
        <v>81</v>
      </c>
      <c r="X625" s="326" t="s">
        <v>81</v>
      </c>
    </row>
    <row r="626" spans="1:24" x14ac:dyDescent="0.3">
      <c r="A626" s="327" t="s">
        <v>1321</v>
      </c>
      <c r="B626" s="327" t="s">
        <v>1322</v>
      </c>
      <c r="C626" s="327" t="s">
        <v>88</v>
      </c>
      <c r="D626" s="327" t="s">
        <v>79</v>
      </c>
      <c r="E626" s="327" t="s">
        <v>85</v>
      </c>
      <c r="F626" s="327" t="s">
        <v>782</v>
      </c>
      <c r="G626" s="327" t="s">
        <v>1321</v>
      </c>
      <c r="H626" s="328" t="s">
        <v>1979</v>
      </c>
      <c r="I626" s="328" t="s">
        <v>4190</v>
      </c>
      <c r="J626" s="328" t="s">
        <v>1372</v>
      </c>
      <c r="K626" s="327" t="s">
        <v>72</v>
      </c>
      <c r="L626" s="293">
        <v>27.653500000000001</v>
      </c>
      <c r="M626" s="328" t="s">
        <v>1418</v>
      </c>
      <c r="N626" s="328" t="s">
        <v>4191</v>
      </c>
      <c r="O626" s="328" t="s">
        <v>4192</v>
      </c>
      <c r="P626" s="328" t="s">
        <v>4193</v>
      </c>
      <c r="Q626" s="327" t="s">
        <v>72</v>
      </c>
      <c r="R626" s="328" t="s">
        <v>1375</v>
      </c>
      <c r="S626" s="328" t="s">
        <v>1372</v>
      </c>
      <c r="T626" s="327" t="s">
        <v>112</v>
      </c>
      <c r="U626" s="327" t="s">
        <v>81</v>
      </c>
      <c r="V626" s="327" t="s">
        <v>81</v>
      </c>
      <c r="W626" s="327" t="s">
        <v>81</v>
      </c>
      <c r="X626" s="326" t="s">
        <v>81</v>
      </c>
    </row>
    <row r="627" spans="1:24" x14ac:dyDescent="0.3">
      <c r="A627" s="327" t="s">
        <v>616</v>
      </c>
      <c r="B627" s="327" t="s">
        <v>1323</v>
      </c>
      <c r="C627" s="327" t="s">
        <v>88</v>
      </c>
      <c r="D627" s="327" t="s">
        <v>79</v>
      </c>
      <c r="E627" s="327" t="s">
        <v>85</v>
      </c>
      <c r="F627" s="327" t="s">
        <v>782</v>
      </c>
      <c r="G627" s="327" t="s">
        <v>1324</v>
      </c>
      <c r="H627" s="328" t="s">
        <v>1980</v>
      </c>
      <c r="I627" s="328" t="s">
        <v>4198</v>
      </c>
      <c r="J627" s="328" t="s">
        <v>1372</v>
      </c>
      <c r="K627" s="327" t="s">
        <v>72</v>
      </c>
      <c r="L627" s="293">
        <v>31.2072</v>
      </c>
      <c r="M627" s="328" t="s">
        <v>1418</v>
      </c>
      <c r="N627" s="328" t="s">
        <v>4199</v>
      </c>
      <c r="O627" s="328" t="s">
        <v>4200</v>
      </c>
      <c r="P627" s="328" t="s">
        <v>4201</v>
      </c>
      <c r="Q627" s="327" t="s">
        <v>72</v>
      </c>
      <c r="R627" s="328" t="s">
        <v>1377</v>
      </c>
      <c r="S627" s="328" t="s">
        <v>1377</v>
      </c>
      <c r="T627" s="327" t="s">
        <v>112</v>
      </c>
      <c r="U627" s="327" t="s">
        <v>81</v>
      </c>
      <c r="V627" s="327" t="s">
        <v>81</v>
      </c>
      <c r="W627" s="327" t="s">
        <v>81</v>
      </c>
      <c r="X627" s="326" t="s">
        <v>81</v>
      </c>
    </row>
    <row r="628" spans="1:24" x14ac:dyDescent="0.3">
      <c r="A628" s="327" t="s">
        <v>4202</v>
      </c>
      <c r="B628" s="327" t="s">
        <v>4203</v>
      </c>
      <c r="C628" s="327" t="s">
        <v>88</v>
      </c>
      <c r="D628" s="327" t="s">
        <v>79</v>
      </c>
      <c r="E628" s="327" t="s">
        <v>85</v>
      </c>
      <c r="F628" s="327" t="s">
        <v>782</v>
      </c>
      <c r="G628" s="327" t="s">
        <v>4202</v>
      </c>
      <c r="H628" s="328" t="s">
        <v>1979</v>
      </c>
      <c r="I628" s="328" t="s">
        <v>4204</v>
      </c>
      <c r="J628" s="328" t="s">
        <v>1372</v>
      </c>
      <c r="K628" s="327" t="s">
        <v>72</v>
      </c>
      <c r="L628" s="293">
        <v>29.541799999999999</v>
      </c>
      <c r="M628" s="328" t="s">
        <v>1418</v>
      </c>
      <c r="N628" s="328" t="s">
        <v>4205</v>
      </c>
      <c r="O628" s="328" t="s">
        <v>4206</v>
      </c>
      <c r="P628" s="328" t="s">
        <v>4207</v>
      </c>
      <c r="Q628" s="327" t="s">
        <v>72</v>
      </c>
      <c r="R628" s="328" t="s">
        <v>1375</v>
      </c>
      <c r="S628" s="328" t="s">
        <v>1372</v>
      </c>
      <c r="T628" s="327" t="s">
        <v>112</v>
      </c>
      <c r="U628" s="327" t="s">
        <v>81</v>
      </c>
      <c r="V628" s="327" t="s">
        <v>81</v>
      </c>
      <c r="W628" s="327" t="s">
        <v>81</v>
      </c>
      <c r="X628" s="326" t="s">
        <v>81</v>
      </c>
    </row>
    <row r="629" spans="1:24" x14ac:dyDescent="0.3">
      <c r="A629" s="327" t="s">
        <v>4208</v>
      </c>
      <c r="B629" s="327" t="s">
        <v>4209</v>
      </c>
      <c r="C629" s="327" t="s">
        <v>88</v>
      </c>
      <c r="D629" s="327" t="s">
        <v>79</v>
      </c>
      <c r="E629" s="327" t="s">
        <v>85</v>
      </c>
      <c r="F629" s="327" t="s">
        <v>782</v>
      </c>
      <c r="G629" s="327" t="s">
        <v>4208</v>
      </c>
      <c r="H629" s="328" t="s">
        <v>1979</v>
      </c>
      <c r="I629" s="328" t="s">
        <v>4190</v>
      </c>
      <c r="J629" s="328" t="s">
        <v>1372</v>
      </c>
      <c r="K629" s="327" t="s">
        <v>72</v>
      </c>
      <c r="L629" s="293">
        <v>27.653500000000001</v>
      </c>
      <c r="M629" s="328" t="s">
        <v>1418</v>
      </c>
      <c r="N629" s="328" t="s">
        <v>4210</v>
      </c>
      <c r="O629" s="328" t="s">
        <v>4206</v>
      </c>
      <c r="P629" s="328" t="s">
        <v>4193</v>
      </c>
      <c r="Q629" s="327" t="s">
        <v>72</v>
      </c>
      <c r="R629" s="328" t="s">
        <v>1375</v>
      </c>
      <c r="S629" s="328" t="s">
        <v>1372</v>
      </c>
      <c r="T629" s="327" t="s">
        <v>112</v>
      </c>
      <c r="U629" s="327" t="s">
        <v>81</v>
      </c>
      <c r="V629" s="327" t="s">
        <v>81</v>
      </c>
      <c r="W629" s="327" t="s">
        <v>81</v>
      </c>
      <c r="X629" s="326" t="s">
        <v>81</v>
      </c>
    </row>
    <row r="630" spans="1:24" x14ac:dyDescent="0.3">
      <c r="A630" s="219">
        <v>869703</v>
      </c>
      <c r="B630" s="327" t="s">
        <v>1041</v>
      </c>
      <c r="C630" s="327" t="s">
        <v>88</v>
      </c>
      <c r="D630" s="327" t="s">
        <v>79</v>
      </c>
      <c r="E630" s="327" t="s">
        <v>85</v>
      </c>
      <c r="F630" s="327" t="s">
        <v>782</v>
      </c>
      <c r="G630" s="327" t="s">
        <v>1042</v>
      </c>
      <c r="H630" s="328" t="s">
        <v>1516</v>
      </c>
      <c r="I630" s="328" t="s">
        <v>4211</v>
      </c>
      <c r="J630" s="328" t="s">
        <v>1372</v>
      </c>
      <c r="K630" s="327" t="s">
        <v>72</v>
      </c>
      <c r="L630" s="293">
        <v>8.5172000000000008</v>
      </c>
      <c r="M630" s="328" t="s">
        <v>1418</v>
      </c>
      <c r="N630" s="328" t="s">
        <v>4212</v>
      </c>
      <c r="O630" s="328" t="s">
        <v>4213</v>
      </c>
      <c r="P630" s="328" t="s">
        <v>4214</v>
      </c>
      <c r="Q630" s="327" t="s">
        <v>72</v>
      </c>
      <c r="R630" s="328" t="s">
        <v>1377</v>
      </c>
      <c r="S630" s="328" t="s">
        <v>1377</v>
      </c>
      <c r="T630" s="327" t="s">
        <v>112</v>
      </c>
      <c r="U630" s="327" t="s">
        <v>82</v>
      </c>
      <c r="V630" s="327" t="s">
        <v>81</v>
      </c>
      <c r="W630" s="327" t="s">
        <v>81</v>
      </c>
      <c r="X630" s="326" t="s">
        <v>81</v>
      </c>
    </row>
    <row r="631" spans="1:24" x14ac:dyDescent="0.3">
      <c r="A631" s="327" t="s">
        <v>606</v>
      </c>
      <c r="B631" s="327" t="s">
        <v>607</v>
      </c>
      <c r="C631" s="327" t="s">
        <v>88</v>
      </c>
      <c r="D631" s="327" t="s">
        <v>79</v>
      </c>
      <c r="E631" s="327" t="s">
        <v>85</v>
      </c>
      <c r="F631" s="327" t="s">
        <v>782</v>
      </c>
      <c r="G631" s="327" t="s">
        <v>608</v>
      </c>
      <c r="H631" s="328" t="s">
        <v>1960</v>
      </c>
      <c r="I631" s="328" t="s">
        <v>4142</v>
      </c>
      <c r="J631" s="328" t="s">
        <v>1372</v>
      </c>
      <c r="K631" s="327" t="s">
        <v>72</v>
      </c>
      <c r="L631" s="293">
        <v>48.725200000000001</v>
      </c>
      <c r="M631" s="328" t="s">
        <v>1418</v>
      </c>
      <c r="N631" s="328" t="s">
        <v>4143</v>
      </c>
      <c r="O631" s="328" t="s">
        <v>4144</v>
      </c>
      <c r="P631" s="328" t="s">
        <v>4145</v>
      </c>
      <c r="Q631" s="327" t="s">
        <v>72</v>
      </c>
      <c r="R631" s="328" t="s">
        <v>1377</v>
      </c>
      <c r="S631" s="328" t="s">
        <v>1377</v>
      </c>
      <c r="T631" s="327" t="s">
        <v>112</v>
      </c>
      <c r="U631" s="327" t="s">
        <v>81</v>
      </c>
      <c r="V631" s="327" t="s">
        <v>81</v>
      </c>
      <c r="W631" s="327" t="s">
        <v>81</v>
      </c>
      <c r="X631" s="326" t="s">
        <v>81</v>
      </c>
    </row>
    <row r="632" spans="1:24" x14ac:dyDescent="0.3">
      <c r="A632" s="327" t="s">
        <v>609</v>
      </c>
      <c r="B632" s="327" t="s">
        <v>1043</v>
      </c>
      <c r="C632" s="327" t="s">
        <v>88</v>
      </c>
      <c r="D632" s="327" t="s">
        <v>79</v>
      </c>
      <c r="E632" s="327" t="s">
        <v>85</v>
      </c>
      <c r="F632" s="327" t="s">
        <v>782</v>
      </c>
      <c r="G632" s="327" t="s">
        <v>610</v>
      </c>
      <c r="H632" s="328" t="s">
        <v>1960</v>
      </c>
      <c r="I632" s="328" t="s">
        <v>4215</v>
      </c>
      <c r="J632" s="328" t="s">
        <v>1372</v>
      </c>
      <c r="K632" s="327" t="s">
        <v>72</v>
      </c>
      <c r="L632" s="293">
        <v>22.1753</v>
      </c>
      <c r="M632" s="328" t="s">
        <v>1418</v>
      </c>
      <c r="N632" s="328" t="s">
        <v>4216</v>
      </c>
      <c r="O632" s="328" t="s">
        <v>4144</v>
      </c>
      <c r="P632" s="328" t="s">
        <v>4217</v>
      </c>
      <c r="Q632" s="327" t="s">
        <v>72</v>
      </c>
      <c r="R632" s="328" t="s">
        <v>1387</v>
      </c>
      <c r="S632" s="328" t="s">
        <v>1387</v>
      </c>
      <c r="T632" s="327" t="s">
        <v>112</v>
      </c>
      <c r="U632" s="327" t="s">
        <v>81</v>
      </c>
      <c r="V632" s="327" t="s">
        <v>81</v>
      </c>
      <c r="W632" s="327" t="s">
        <v>81</v>
      </c>
      <c r="X632" s="326" t="s">
        <v>81</v>
      </c>
    </row>
    <row r="633" spans="1:24" x14ac:dyDescent="0.3">
      <c r="A633" s="327" t="s">
        <v>611</v>
      </c>
      <c r="B633" s="327" t="s">
        <v>612</v>
      </c>
      <c r="C633" s="327" t="s">
        <v>88</v>
      </c>
      <c r="D633" s="327" t="s">
        <v>79</v>
      </c>
      <c r="E633" s="327" t="s">
        <v>85</v>
      </c>
      <c r="F633" s="327" t="s">
        <v>782</v>
      </c>
      <c r="G633" s="327" t="s">
        <v>613</v>
      </c>
      <c r="H633" s="328" t="s">
        <v>1981</v>
      </c>
      <c r="I633" s="328" t="s">
        <v>4218</v>
      </c>
      <c r="J633" s="328" t="s">
        <v>1372</v>
      </c>
      <c r="K633" s="327" t="s">
        <v>72</v>
      </c>
      <c r="L633" s="293">
        <v>50.750599999999999</v>
      </c>
      <c r="M633" s="328" t="s">
        <v>1418</v>
      </c>
      <c r="N633" s="328" t="s">
        <v>4219</v>
      </c>
      <c r="O633" s="328" t="s">
        <v>4220</v>
      </c>
      <c r="P633" s="328" t="s">
        <v>4221</v>
      </c>
      <c r="Q633" s="327" t="s">
        <v>72</v>
      </c>
      <c r="R633" s="328" t="s">
        <v>1375</v>
      </c>
      <c r="S633" s="328" t="s">
        <v>1372</v>
      </c>
      <c r="T633" s="327" t="s">
        <v>112</v>
      </c>
      <c r="U633" s="327" t="s">
        <v>81</v>
      </c>
      <c r="V633" s="327" t="s">
        <v>81</v>
      </c>
      <c r="W633" s="327" t="s">
        <v>81</v>
      </c>
      <c r="X633" s="326" t="s">
        <v>81</v>
      </c>
    </row>
    <row r="634" spans="1:24" x14ac:dyDescent="0.3">
      <c r="A634" s="327" t="s">
        <v>4222</v>
      </c>
      <c r="B634" s="327" t="s">
        <v>4223</v>
      </c>
      <c r="C634" s="327" t="s">
        <v>88</v>
      </c>
      <c r="D634" s="327" t="s">
        <v>79</v>
      </c>
      <c r="E634" s="327" t="s">
        <v>85</v>
      </c>
      <c r="F634" s="327" t="s">
        <v>782</v>
      </c>
      <c r="G634" s="327" t="s">
        <v>4222</v>
      </c>
      <c r="H634" s="328" t="s">
        <v>1982</v>
      </c>
      <c r="I634" s="328" t="s">
        <v>4166</v>
      </c>
      <c r="J634" s="328" t="s">
        <v>1372</v>
      </c>
      <c r="K634" s="327" t="s">
        <v>72</v>
      </c>
      <c r="L634" s="293">
        <v>8.7279</v>
      </c>
      <c r="M634" s="328" t="s">
        <v>1418</v>
      </c>
      <c r="N634" s="328" t="s">
        <v>4224</v>
      </c>
      <c r="O634" s="328" t="s">
        <v>1792</v>
      </c>
      <c r="P634" s="328" t="s">
        <v>4169</v>
      </c>
      <c r="Q634" s="327" t="s">
        <v>72</v>
      </c>
      <c r="R634" s="328" t="s">
        <v>1377</v>
      </c>
      <c r="S634" s="328" t="s">
        <v>1377</v>
      </c>
      <c r="T634" s="327" t="s">
        <v>112</v>
      </c>
      <c r="U634" s="327" t="s">
        <v>81</v>
      </c>
      <c r="V634" s="327" t="s">
        <v>81</v>
      </c>
      <c r="W634" s="327" t="s">
        <v>81</v>
      </c>
      <c r="X634" s="326" t="s">
        <v>81</v>
      </c>
    </row>
    <row r="635" spans="1:24" x14ac:dyDescent="0.3">
      <c r="A635" s="219">
        <v>875407</v>
      </c>
      <c r="B635" s="327" t="s">
        <v>614</v>
      </c>
      <c r="C635" s="327" t="s">
        <v>88</v>
      </c>
      <c r="D635" s="327" t="s">
        <v>79</v>
      </c>
      <c r="E635" s="327" t="s">
        <v>85</v>
      </c>
      <c r="F635" s="327" t="s">
        <v>782</v>
      </c>
      <c r="G635" s="327" t="s">
        <v>1044</v>
      </c>
      <c r="H635" s="328" t="s">
        <v>1983</v>
      </c>
      <c r="I635" s="328" t="s">
        <v>4225</v>
      </c>
      <c r="J635" s="328" t="s">
        <v>1372</v>
      </c>
      <c r="K635" s="327" t="s">
        <v>72</v>
      </c>
      <c r="L635" s="293">
        <v>7.8465999999999996</v>
      </c>
      <c r="M635" s="328" t="s">
        <v>1418</v>
      </c>
      <c r="N635" s="328" t="s">
        <v>4226</v>
      </c>
      <c r="O635" s="328" t="s">
        <v>1526</v>
      </c>
      <c r="P635" s="328" t="s">
        <v>4227</v>
      </c>
      <c r="Q635" s="327" t="s">
        <v>72</v>
      </c>
      <c r="R635" s="328" t="s">
        <v>1963</v>
      </c>
      <c r="S635" s="328" t="s">
        <v>1377</v>
      </c>
      <c r="T635" s="327" t="s">
        <v>112</v>
      </c>
      <c r="U635" s="327" t="s">
        <v>81</v>
      </c>
      <c r="V635" s="327" t="s">
        <v>81</v>
      </c>
      <c r="W635" s="327" t="s">
        <v>81</v>
      </c>
      <c r="X635" s="326" t="s">
        <v>81</v>
      </c>
    </row>
    <row r="636" spans="1:24" x14ac:dyDescent="0.3">
      <c r="A636" s="219">
        <v>865507</v>
      </c>
      <c r="B636" s="327" t="s">
        <v>615</v>
      </c>
      <c r="C636" s="327" t="s">
        <v>88</v>
      </c>
      <c r="D636" s="327" t="s">
        <v>79</v>
      </c>
      <c r="E636" s="327" t="s">
        <v>85</v>
      </c>
      <c r="F636" s="327" t="s">
        <v>782</v>
      </c>
      <c r="G636" s="327" t="s">
        <v>1045</v>
      </c>
      <c r="H636" s="328" t="s">
        <v>1582</v>
      </c>
      <c r="I636" s="328" t="s">
        <v>4228</v>
      </c>
      <c r="J636" s="328" t="s">
        <v>1372</v>
      </c>
      <c r="K636" s="327" t="s">
        <v>72</v>
      </c>
      <c r="L636" s="293">
        <v>8.7415000000000003</v>
      </c>
      <c r="M636" s="328" t="s">
        <v>1418</v>
      </c>
      <c r="N636" s="328" t="s">
        <v>4229</v>
      </c>
      <c r="O636" s="328" t="s">
        <v>4230</v>
      </c>
      <c r="P636" s="328" t="s">
        <v>4231</v>
      </c>
      <c r="Q636" s="327" t="s">
        <v>72</v>
      </c>
      <c r="R636" s="328" t="s">
        <v>1963</v>
      </c>
      <c r="S636" s="328" t="s">
        <v>1377</v>
      </c>
      <c r="T636" s="327" t="s">
        <v>112</v>
      </c>
      <c r="U636" s="327" t="s">
        <v>81</v>
      </c>
      <c r="V636" s="327" t="s">
        <v>81</v>
      </c>
      <c r="W636" s="327" t="s">
        <v>81</v>
      </c>
      <c r="X636" s="326" t="s">
        <v>81</v>
      </c>
    </row>
    <row r="637" spans="1:24" x14ac:dyDescent="0.3">
      <c r="A637" s="219">
        <v>875414</v>
      </c>
      <c r="B637" s="327" t="s">
        <v>1046</v>
      </c>
      <c r="C637" s="327" t="s">
        <v>88</v>
      </c>
      <c r="D637" s="327" t="s">
        <v>79</v>
      </c>
      <c r="E637" s="327" t="s">
        <v>85</v>
      </c>
      <c r="F637" s="327" t="s">
        <v>782</v>
      </c>
      <c r="G637" s="327" t="s">
        <v>1047</v>
      </c>
      <c r="H637" s="328" t="s">
        <v>1984</v>
      </c>
      <c r="I637" s="328" t="s">
        <v>4232</v>
      </c>
      <c r="J637" s="328" t="s">
        <v>1372</v>
      </c>
      <c r="K637" s="327" t="s">
        <v>72</v>
      </c>
      <c r="L637" s="293">
        <v>18.7559</v>
      </c>
      <c r="M637" s="328" t="s">
        <v>1418</v>
      </c>
      <c r="N637" s="328" t="s">
        <v>4233</v>
      </c>
      <c r="O637" s="328" t="s">
        <v>4234</v>
      </c>
      <c r="P637" s="328" t="s">
        <v>4235</v>
      </c>
      <c r="Q637" s="327" t="s">
        <v>72</v>
      </c>
      <c r="R637" s="328" t="s">
        <v>1377</v>
      </c>
      <c r="S637" s="328" t="s">
        <v>1377</v>
      </c>
      <c r="T637" s="327" t="s">
        <v>112</v>
      </c>
      <c r="U637" s="327" t="s">
        <v>81</v>
      </c>
      <c r="V637" s="327" t="s">
        <v>81</v>
      </c>
      <c r="W637" s="327" t="s">
        <v>81</v>
      </c>
      <c r="X637" s="326" t="s">
        <v>81</v>
      </c>
    </row>
    <row r="638" spans="1:24" x14ac:dyDescent="0.3">
      <c r="A638" s="219">
        <v>869819</v>
      </c>
      <c r="B638" s="327" t="s">
        <v>1048</v>
      </c>
      <c r="C638" s="327" t="s">
        <v>88</v>
      </c>
      <c r="D638" s="327" t="s">
        <v>79</v>
      </c>
      <c r="E638" s="327" t="s">
        <v>85</v>
      </c>
      <c r="F638" s="327" t="s">
        <v>782</v>
      </c>
      <c r="G638" s="327" t="s">
        <v>1049</v>
      </c>
      <c r="H638" s="328" t="s">
        <v>1931</v>
      </c>
      <c r="I638" s="328" t="s">
        <v>4236</v>
      </c>
      <c r="J638" s="328" t="s">
        <v>1372</v>
      </c>
      <c r="K638" s="327" t="s">
        <v>72</v>
      </c>
      <c r="L638" s="293">
        <v>88.226900000000001</v>
      </c>
      <c r="M638" s="328" t="s">
        <v>1418</v>
      </c>
      <c r="N638" s="328" t="s">
        <v>4237</v>
      </c>
      <c r="O638" s="328" t="s">
        <v>4238</v>
      </c>
      <c r="P638" s="328" t="s">
        <v>4239</v>
      </c>
      <c r="Q638" s="327" t="s">
        <v>72</v>
      </c>
      <c r="R638" s="328" t="s">
        <v>1377</v>
      </c>
      <c r="S638" s="328" t="s">
        <v>1377</v>
      </c>
      <c r="T638" s="327" t="s">
        <v>112</v>
      </c>
      <c r="U638" s="327" t="s">
        <v>81</v>
      </c>
      <c r="V638" s="327" t="s">
        <v>81</v>
      </c>
      <c r="W638" s="327" t="s">
        <v>81</v>
      </c>
      <c r="X638" s="326" t="s">
        <v>81</v>
      </c>
    </row>
    <row r="639" spans="1:24" x14ac:dyDescent="0.3">
      <c r="A639" s="327" t="s">
        <v>617</v>
      </c>
      <c r="B639" s="327" t="s">
        <v>618</v>
      </c>
      <c r="C639" s="327" t="s">
        <v>88</v>
      </c>
      <c r="D639" s="327" t="s">
        <v>79</v>
      </c>
      <c r="E639" s="327" t="s">
        <v>85</v>
      </c>
      <c r="F639" s="327" t="s">
        <v>782</v>
      </c>
      <c r="G639" s="327" t="s">
        <v>617</v>
      </c>
      <c r="H639" s="328" t="s">
        <v>1985</v>
      </c>
      <c r="I639" s="328" t="s">
        <v>4240</v>
      </c>
      <c r="J639" s="328" t="s">
        <v>1372</v>
      </c>
      <c r="K639" s="327" t="s">
        <v>72</v>
      </c>
      <c r="L639" s="293">
        <v>149.5856</v>
      </c>
      <c r="M639" s="328" t="s">
        <v>1418</v>
      </c>
      <c r="N639" s="328" t="s">
        <v>4241</v>
      </c>
      <c r="O639" s="328" t="s">
        <v>4242</v>
      </c>
      <c r="P639" s="328" t="s">
        <v>4243</v>
      </c>
      <c r="Q639" s="327" t="s">
        <v>72</v>
      </c>
      <c r="R639" s="328" t="s">
        <v>1377</v>
      </c>
      <c r="S639" s="328" t="s">
        <v>1377</v>
      </c>
      <c r="T639" s="327" t="s">
        <v>112</v>
      </c>
      <c r="U639" s="327" t="s">
        <v>81</v>
      </c>
      <c r="V639" s="327" t="s">
        <v>81</v>
      </c>
      <c r="W639" s="327" t="s">
        <v>81</v>
      </c>
      <c r="X639" s="326" t="s">
        <v>81</v>
      </c>
    </row>
    <row r="640" spans="1:24" x14ac:dyDescent="0.3">
      <c r="A640" s="219">
        <v>253021</v>
      </c>
      <c r="B640" s="327" t="s">
        <v>619</v>
      </c>
      <c r="C640" s="327" t="s">
        <v>88</v>
      </c>
      <c r="D640" s="327" t="s">
        <v>79</v>
      </c>
      <c r="E640" s="327" t="s">
        <v>85</v>
      </c>
      <c r="F640" s="327" t="s">
        <v>782</v>
      </c>
      <c r="G640" s="327" t="s">
        <v>1050</v>
      </c>
      <c r="H640" s="328" t="s">
        <v>1986</v>
      </c>
      <c r="I640" s="328" t="s">
        <v>4244</v>
      </c>
      <c r="J640" s="328" t="s">
        <v>1372</v>
      </c>
      <c r="K640" s="327" t="s">
        <v>72</v>
      </c>
      <c r="L640" s="293">
        <v>19.975000000000001</v>
      </c>
      <c r="M640" s="328" t="s">
        <v>1418</v>
      </c>
      <c r="N640" s="328" t="s">
        <v>4245</v>
      </c>
      <c r="O640" s="328" t="s">
        <v>4246</v>
      </c>
      <c r="P640" s="328" t="s">
        <v>4247</v>
      </c>
      <c r="Q640" s="327" t="s">
        <v>72</v>
      </c>
      <c r="R640" s="328" t="s">
        <v>1377</v>
      </c>
      <c r="S640" s="328" t="s">
        <v>1377</v>
      </c>
      <c r="T640" s="327" t="s">
        <v>112</v>
      </c>
      <c r="U640" s="327" t="s">
        <v>81</v>
      </c>
      <c r="V640" s="327" t="s">
        <v>81</v>
      </c>
      <c r="W640" s="327" t="s">
        <v>81</v>
      </c>
      <c r="X640" s="326" t="s">
        <v>81</v>
      </c>
    </row>
    <row r="641" spans="1:24" x14ac:dyDescent="0.3">
      <c r="A641" s="327" t="s">
        <v>621</v>
      </c>
      <c r="B641" s="327" t="s">
        <v>622</v>
      </c>
      <c r="C641" s="327" t="s">
        <v>88</v>
      </c>
      <c r="D641" s="327" t="s">
        <v>79</v>
      </c>
      <c r="E641" s="327" t="s">
        <v>85</v>
      </c>
      <c r="F641" s="327" t="s">
        <v>764</v>
      </c>
      <c r="G641" s="327" t="s">
        <v>1325</v>
      </c>
      <c r="H641" s="328" t="s">
        <v>1987</v>
      </c>
      <c r="I641" s="328" t="s">
        <v>4248</v>
      </c>
      <c r="J641" s="328" t="s">
        <v>1372</v>
      </c>
      <c r="K641" s="327" t="s">
        <v>72</v>
      </c>
      <c r="L641" s="293">
        <v>5.2525000000000004</v>
      </c>
      <c r="M641" s="328" t="s">
        <v>3307</v>
      </c>
      <c r="N641" s="328" t="s">
        <v>4249</v>
      </c>
      <c r="O641" s="328" t="s">
        <v>4250</v>
      </c>
      <c r="P641" s="328" t="s">
        <v>4251</v>
      </c>
      <c r="Q641" s="327" t="s">
        <v>72</v>
      </c>
      <c r="R641" s="328" t="s">
        <v>1377</v>
      </c>
      <c r="S641" s="328" t="s">
        <v>1377</v>
      </c>
      <c r="T641" s="327" t="s">
        <v>87</v>
      </c>
      <c r="U641" s="327" t="s">
        <v>81</v>
      </c>
      <c r="V641" s="327" t="s">
        <v>81</v>
      </c>
      <c r="W641" s="327" t="s">
        <v>81</v>
      </c>
      <c r="X641" s="326" t="s">
        <v>81</v>
      </c>
    </row>
    <row r="642" spans="1:24" x14ac:dyDescent="0.3">
      <c r="A642" s="327" t="s">
        <v>624</v>
      </c>
      <c r="B642" s="327" t="s">
        <v>625</v>
      </c>
      <c r="C642" s="327" t="s">
        <v>88</v>
      </c>
      <c r="D642" s="327" t="s">
        <v>79</v>
      </c>
      <c r="E642" s="327" t="s">
        <v>85</v>
      </c>
      <c r="F642" s="327" t="s">
        <v>782</v>
      </c>
      <c r="G642" s="327" t="s">
        <v>243</v>
      </c>
      <c r="H642" s="328" t="s">
        <v>1993</v>
      </c>
      <c r="I642" s="328" t="s">
        <v>4252</v>
      </c>
      <c r="J642" s="328" t="s">
        <v>1372</v>
      </c>
      <c r="K642" s="327" t="s">
        <v>72</v>
      </c>
      <c r="L642" s="293">
        <v>10.882400000000001</v>
      </c>
      <c r="M642" s="328" t="s">
        <v>1418</v>
      </c>
      <c r="N642" s="328" t="s">
        <v>4253</v>
      </c>
      <c r="O642" s="328" t="s">
        <v>4172</v>
      </c>
      <c r="P642" s="328" t="s">
        <v>4254</v>
      </c>
      <c r="Q642" s="327" t="s">
        <v>72</v>
      </c>
      <c r="R642" s="328" t="s">
        <v>1387</v>
      </c>
      <c r="S642" s="328" t="s">
        <v>1387</v>
      </c>
      <c r="T642" s="327" t="s">
        <v>112</v>
      </c>
      <c r="U642" s="327" t="s">
        <v>81</v>
      </c>
      <c r="V642" s="327" t="s">
        <v>81</v>
      </c>
      <c r="W642" s="327" t="s">
        <v>81</v>
      </c>
      <c r="X642" s="326" t="s">
        <v>81</v>
      </c>
    </row>
    <row r="643" spans="1:24" x14ac:dyDescent="0.3">
      <c r="A643" s="327" t="s">
        <v>30</v>
      </c>
      <c r="B643" s="327" t="s">
        <v>626</v>
      </c>
      <c r="C643" s="327" t="s">
        <v>88</v>
      </c>
      <c r="D643" s="327" t="s">
        <v>79</v>
      </c>
      <c r="E643" s="327" t="s">
        <v>85</v>
      </c>
      <c r="F643" s="327" t="s">
        <v>782</v>
      </c>
      <c r="G643" s="327" t="s">
        <v>627</v>
      </c>
      <c r="H643" s="328" t="s">
        <v>1994</v>
      </c>
      <c r="I643" s="328" t="s">
        <v>4255</v>
      </c>
      <c r="J643" s="328" t="s">
        <v>1372</v>
      </c>
      <c r="K643" s="327" t="s">
        <v>72</v>
      </c>
      <c r="L643" s="293">
        <v>6.2255000000000003</v>
      </c>
      <c r="M643" s="328" t="s">
        <v>1418</v>
      </c>
      <c r="N643" s="328" t="s">
        <v>4256</v>
      </c>
      <c r="O643" s="328" t="s">
        <v>4250</v>
      </c>
      <c r="P643" s="328" t="s">
        <v>4257</v>
      </c>
      <c r="Q643" s="327" t="s">
        <v>72</v>
      </c>
      <c r="R643" s="328" t="s">
        <v>1387</v>
      </c>
      <c r="S643" s="328" t="s">
        <v>1387</v>
      </c>
      <c r="T643" s="327" t="s">
        <v>112</v>
      </c>
      <c r="U643" s="327" t="s">
        <v>81</v>
      </c>
      <c r="V643" s="327" t="s">
        <v>81</v>
      </c>
      <c r="W643" s="327" t="s">
        <v>81</v>
      </c>
      <c r="X643" s="326" t="s">
        <v>81</v>
      </c>
    </row>
    <row r="644" spans="1:24" x14ac:dyDescent="0.3">
      <c r="A644" s="327" t="s">
        <v>628</v>
      </c>
      <c r="B644" s="327" t="s">
        <v>626</v>
      </c>
      <c r="C644" s="327" t="s">
        <v>88</v>
      </c>
      <c r="D644" s="327" t="s">
        <v>79</v>
      </c>
      <c r="E644" s="327" t="s">
        <v>85</v>
      </c>
      <c r="F644" s="327" t="s">
        <v>782</v>
      </c>
      <c r="G644" s="327" t="s">
        <v>454</v>
      </c>
      <c r="H644" s="328" t="s">
        <v>1995</v>
      </c>
      <c r="I644" s="328" t="s">
        <v>4258</v>
      </c>
      <c r="J644" s="328" t="s">
        <v>1372</v>
      </c>
      <c r="K644" s="327" t="s">
        <v>72</v>
      </c>
      <c r="L644" s="293">
        <v>12.745100000000001</v>
      </c>
      <c r="M644" s="328" t="s">
        <v>1418</v>
      </c>
      <c r="N644" s="328" t="s">
        <v>4259</v>
      </c>
      <c r="O644" s="328" t="s">
        <v>4260</v>
      </c>
      <c r="P644" s="328" t="s">
        <v>4261</v>
      </c>
      <c r="Q644" s="327" t="s">
        <v>72</v>
      </c>
      <c r="R644" s="328" t="s">
        <v>1387</v>
      </c>
      <c r="S644" s="328" t="s">
        <v>1387</v>
      </c>
      <c r="T644" s="327" t="s">
        <v>112</v>
      </c>
      <c r="U644" s="327" t="s">
        <v>81</v>
      </c>
      <c r="V644" s="327" t="s">
        <v>81</v>
      </c>
      <c r="W644" s="327" t="s">
        <v>81</v>
      </c>
      <c r="X644" s="326" t="s">
        <v>81</v>
      </c>
    </row>
    <row r="645" spans="1:24" x14ac:dyDescent="0.3">
      <c r="A645" s="327" t="s">
        <v>629</v>
      </c>
      <c r="B645" s="327" t="s">
        <v>630</v>
      </c>
      <c r="C645" s="327" t="s">
        <v>88</v>
      </c>
      <c r="D645" s="327" t="s">
        <v>79</v>
      </c>
      <c r="E645" s="327" t="s">
        <v>85</v>
      </c>
      <c r="F645" s="327" t="s">
        <v>782</v>
      </c>
      <c r="G645" s="327" t="s">
        <v>3083</v>
      </c>
      <c r="H645" s="328" t="s">
        <v>1601</v>
      </c>
      <c r="I645" s="328" t="s">
        <v>4262</v>
      </c>
      <c r="J645" s="328" t="s">
        <v>1372</v>
      </c>
      <c r="K645" s="327" t="s">
        <v>72</v>
      </c>
      <c r="L645" s="293">
        <v>2.4264999999999999</v>
      </c>
      <c r="M645" s="328" t="s">
        <v>1418</v>
      </c>
      <c r="N645" s="328" t="s">
        <v>4263</v>
      </c>
      <c r="O645" s="328" t="s">
        <v>1864</v>
      </c>
      <c r="P645" s="328" t="s">
        <v>4264</v>
      </c>
      <c r="Q645" s="327" t="s">
        <v>72</v>
      </c>
      <c r="R645" s="328" t="s">
        <v>1387</v>
      </c>
      <c r="S645" s="328" t="s">
        <v>1387</v>
      </c>
      <c r="T645" s="327" t="s">
        <v>112</v>
      </c>
      <c r="U645" s="327" t="s">
        <v>81</v>
      </c>
      <c r="V645" s="327" t="s">
        <v>81</v>
      </c>
      <c r="W645" s="327" t="s">
        <v>81</v>
      </c>
      <c r="X645" s="326" t="s">
        <v>81</v>
      </c>
    </row>
    <row r="646" spans="1:24" x14ac:dyDescent="0.3">
      <c r="A646" s="219">
        <v>303917</v>
      </c>
      <c r="B646" s="327" t="s">
        <v>4265</v>
      </c>
      <c r="C646" s="327" t="s">
        <v>88</v>
      </c>
      <c r="D646" s="327" t="s">
        <v>79</v>
      </c>
      <c r="E646" s="327" t="s">
        <v>85</v>
      </c>
      <c r="F646" s="327" t="s">
        <v>782</v>
      </c>
      <c r="G646" s="327" t="s">
        <v>835</v>
      </c>
      <c r="H646" s="328" t="s">
        <v>1535</v>
      </c>
      <c r="I646" s="328" t="s">
        <v>3255</v>
      </c>
      <c r="J646" s="328" t="s">
        <v>1372</v>
      </c>
      <c r="K646" s="327" t="s">
        <v>72</v>
      </c>
      <c r="L646" s="293">
        <v>3.2117</v>
      </c>
      <c r="M646" s="328" t="s">
        <v>1418</v>
      </c>
      <c r="N646" s="328" t="s">
        <v>4266</v>
      </c>
      <c r="O646" s="328" t="s">
        <v>4267</v>
      </c>
      <c r="P646" s="328" t="s">
        <v>3258</v>
      </c>
      <c r="Q646" s="327" t="s">
        <v>72</v>
      </c>
      <c r="R646" s="328" t="s">
        <v>1375</v>
      </c>
      <c r="S646" s="328" t="s">
        <v>1372</v>
      </c>
      <c r="T646" s="327" t="s">
        <v>112</v>
      </c>
      <c r="U646" s="327" t="s">
        <v>81</v>
      </c>
      <c r="V646" s="327" t="s">
        <v>81</v>
      </c>
      <c r="W646" s="327" t="s">
        <v>81</v>
      </c>
      <c r="X646" s="326" t="s">
        <v>81</v>
      </c>
    </row>
    <row r="647" spans="1:24" x14ac:dyDescent="0.3">
      <c r="A647" s="327" t="s">
        <v>0</v>
      </c>
      <c r="B647" s="327" t="s">
        <v>633</v>
      </c>
      <c r="C647" s="327" t="s">
        <v>88</v>
      </c>
      <c r="D647" s="327" t="s">
        <v>79</v>
      </c>
      <c r="E647" s="327" t="s">
        <v>85</v>
      </c>
      <c r="F647" s="327" t="s">
        <v>782</v>
      </c>
      <c r="G647" s="327" t="s">
        <v>0</v>
      </c>
      <c r="H647" s="328" t="s">
        <v>2003</v>
      </c>
      <c r="I647" s="328" t="s">
        <v>4268</v>
      </c>
      <c r="J647" s="328" t="s">
        <v>1372</v>
      </c>
      <c r="K647" s="327" t="s">
        <v>72</v>
      </c>
      <c r="L647" s="293">
        <v>8.0198</v>
      </c>
      <c r="M647" s="328" t="s">
        <v>1418</v>
      </c>
      <c r="N647" s="328" t="s">
        <v>4269</v>
      </c>
      <c r="O647" s="328" t="s">
        <v>3042</v>
      </c>
      <c r="P647" s="328" t="s">
        <v>4270</v>
      </c>
      <c r="Q647" s="327" t="s">
        <v>72</v>
      </c>
      <c r="R647" s="328" t="s">
        <v>2004</v>
      </c>
      <c r="S647" s="328" t="s">
        <v>1387</v>
      </c>
      <c r="T647" s="327" t="s">
        <v>112</v>
      </c>
      <c r="U647" s="327" t="s">
        <v>82</v>
      </c>
      <c r="V647" s="327" t="s">
        <v>81</v>
      </c>
      <c r="W647" s="327" t="s">
        <v>82</v>
      </c>
      <c r="X647" s="326" t="s">
        <v>82</v>
      </c>
    </row>
    <row r="648" spans="1:24" x14ac:dyDescent="0.3">
      <c r="A648" s="327" t="s">
        <v>634</v>
      </c>
      <c r="B648" s="327" t="s">
        <v>635</v>
      </c>
      <c r="C648" s="327" t="s">
        <v>88</v>
      </c>
      <c r="D648" s="327" t="s">
        <v>79</v>
      </c>
      <c r="E648" s="327" t="s">
        <v>85</v>
      </c>
      <c r="F648" s="327" t="s">
        <v>782</v>
      </c>
      <c r="G648" s="327" t="s">
        <v>634</v>
      </c>
      <c r="H648" s="328" t="s">
        <v>2005</v>
      </c>
      <c r="I648" s="328" t="s">
        <v>4271</v>
      </c>
      <c r="J648" s="328" t="s">
        <v>1372</v>
      </c>
      <c r="K648" s="327" t="s">
        <v>72</v>
      </c>
      <c r="L648" s="293">
        <v>10.4559</v>
      </c>
      <c r="M648" s="328" t="s">
        <v>1418</v>
      </c>
      <c r="N648" s="328" t="s">
        <v>4272</v>
      </c>
      <c r="O648" s="328" t="s">
        <v>4273</v>
      </c>
      <c r="P648" s="328" t="s">
        <v>4274</v>
      </c>
      <c r="Q648" s="327" t="s">
        <v>72</v>
      </c>
      <c r="R648" s="328" t="s">
        <v>1387</v>
      </c>
      <c r="S648" s="328" t="s">
        <v>1387</v>
      </c>
      <c r="T648" s="327" t="s">
        <v>112</v>
      </c>
      <c r="U648" s="327" t="s">
        <v>82</v>
      </c>
      <c r="V648" s="327" t="s">
        <v>81</v>
      </c>
      <c r="W648" s="327" t="s">
        <v>82</v>
      </c>
      <c r="X648" s="326" t="s">
        <v>81</v>
      </c>
    </row>
    <row r="649" spans="1:24" x14ac:dyDescent="0.3">
      <c r="A649" s="327" t="s">
        <v>636</v>
      </c>
      <c r="B649" s="327" t="s">
        <v>635</v>
      </c>
      <c r="C649" s="327" t="s">
        <v>88</v>
      </c>
      <c r="D649" s="327" t="s">
        <v>79</v>
      </c>
      <c r="E649" s="327" t="s">
        <v>85</v>
      </c>
      <c r="F649" s="327" t="s">
        <v>782</v>
      </c>
      <c r="G649" s="327" t="s">
        <v>637</v>
      </c>
      <c r="H649" s="328" t="s">
        <v>2006</v>
      </c>
      <c r="I649" s="328" t="s">
        <v>4275</v>
      </c>
      <c r="J649" s="328" t="s">
        <v>1372</v>
      </c>
      <c r="K649" s="327" t="s">
        <v>72</v>
      </c>
      <c r="L649" s="293">
        <v>8.4191000000000003</v>
      </c>
      <c r="M649" s="328" t="s">
        <v>1418</v>
      </c>
      <c r="N649" s="328" t="s">
        <v>4276</v>
      </c>
      <c r="O649" s="328" t="s">
        <v>4277</v>
      </c>
      <c r="P649" s="328" t="s">
        <v>4278</v>
      </c>
      <c r="Q649" s="327" t="s">
        <v>72</v>
      </c>
      <c r="R649" s="328" t="s">
        <v>1387</v>
      </c>
      <c r="S649" s="328" t="s">
        <v>1387</v>
      </c>
      <c r="T649" s="327" t="s">
        <v>112</v>
      </c>
      <c r="U649" s="327" t="s">
        <v>81</v>
      </c>
      <c r="V649" s="327" t="s">
        <v>81</v>
      </c>
      <c r="W649" s="327" t="s">
        <v>81</v>
      </c>
      <c r="X649" s="326" t="s">
        <v>81</v>
      </c>
    </row>
    <row r="650" spans="1:24" x14ac:dyDescent="0.3">
      <c r="A650" s="327" t="s">
        <v>638</v>
      </c>
      <c r="B650" s="327" t="s">
        <v>639</v>
      </c>
      <c r="C650" s="327" t="s">
        <v>88</v>
      </c>
      <c r="D650" s="327" t="s">
        <v>79</v>
      </c>
      <c r="E650" s="327" t="s">
        <v>85</v>
      </c>
      <c r="F650" s="327" t="s">
        <v>782</v>
      </c>
      <c r="G650" s="327" t="s">
        <v>1330</v>
      </c>
      <c r="H650" s="328" t="s">
        <v>2007</v>
      </c>
      <c r="I650" s="328" t="s">
        <v>4279</v>
      </c>
      <c r="J650" s="328" t="s">
        <v>1372</v>
      </c>
      <c r="K650" s="327" t="s">
        <v>72</v>
      </c>
      <c r="L650" s="293">
        <v>11.139799999999999</v>
      </c>
      <c r="M650" s="328" t="s">
        <v>1418</v>
      </c>
      <c r="N650" s="328" t="s">
        <v>4280</v>
      </c>
      <c r="O650" s="328" t="s">
        <v>4281</v>
      </c>
      <c r="P650" s="328" t="s">
        <v>4282</v>
      </c>
      <c r="Q650" s="327" t="s">
        <v>72</v>
      </c>
      <c r="R650" s="328" t="s">
        <v>1387</v>
      </c>
      <c r="S650" s="328" t="s">
        <v>1387</v>
      </c>
      <c r="T650" s="327" t="s">
        <v>112</v>
      </c>
      <c r="U650" s="327" t="s">
        <v>81</v>
      </c>
      <c r="V650" s="327" t="s">
        <v>81</v>
      </c>
      <c r="W650" s="327" t="s">
        <v>81</v>
      </c>
      <c r="X650" s="326" t="s">
        <v>81</v>
      </c>
    </row>
    <row r="651" spans="1:24" x14ac:dyDescent="0.3">
      <c r="A651" s="327" t="s">
        <v>1</v>
      </c>
      <c r="B651" s="327" t="s">
        <v>640</v>
      </c>
      <c r="C651" s="327" t="s">
        <v>88</v>
      </c>
      <c r="D651" s="327" t="s">
        <v>79</v>
      </c>
      <c r="E651" s="327" t="s">
        <v>85</v>
      </c>
      <c r="F651" s="327" t="s">
        <v>782</v>
      </c>
      <c r="G651" s="327" t="s">
        <v>1</v>
      </c>
      <c r="H651" s="328" t="s">
        <v>2008</v>
      </c>
      <c r="I651" s="328" t="s">
        <v>4283</v>
      </c>
      <c r="J651" s="328" t="s">
        <v>1372</v>
      </c>
      <c r="K651" s="327" t="s">
        <v>72</v>
      </c>
      <c r="L651" s="293">
        <v>5.5183</v>
      </c>
      <c r="M651" s="328" t="s">
        <v>1418</v>
      </c>
      <c r="N651" s="328" t="s">
        <v>4284</v>
      </c>
      <c r="O651" s="328" t="s">
        <v>4285</v>
      </c>
      <c r="P651" s="328" t="s">
        <v>4286</v>
      </c>
      <c r="Q651" s="327" t="s">
        <v>72</v>
      </c>
      <c r="R651" s="328" t="s">
        <v>1387</v>
      </c>
      <c r="S651" s="328" t="s">
        <v>1387</v>
      </c>
      <c r="T651" s="327" t="s">
        <v>112</v>
      </c>
      <c r="U651" s="327" t="s">
        <v>82</v>
      </c>
      <c r="V651" s="327" t="s">
        <v>81</v>
      </c>
      <c r="W651" s="327" t="s">
        <v>82</v>
      </c>
      <c r="X651" s="326" t="s">
        <v>82</v>
      </c>
    </row>
    <row r="652" spans="1:24" x14ac:dyDescent="0.3">
      <c r="A652" s="327" t="s">
        <v>641</v>
      </c>
      <c r="B652" s="327" t="s">
        <v>642</v>
      </c>
      <c r="C652" s="327" t="s">
        <v>88</v>
      </c>
      <c r="D652" s="327" t="s">
        <v>79</v>
      </c>
      <c r="E652" s="327" t="s">
        <v>85</v>
      </c>
      <c r="F652" s="327" t="s">
        <v>782</v>
      </c>
      <c r="G652" s="327" t="s">
        <v>643</v>
      </c>
      <c r="H652" s="328" t="s">
        <v>2010</v>
      </c>
      <c r="I652" s="328" t="s">
        <v>4287</v>
      </c>
      <c r="J652" s="328" t="s">
        <v>1372</v>
      </c>
      <c r="K652" s="327" t="s">
        <v>72</v>
      </c>
      <c r="L652" s="293">
        <v>9.0074000000000005</v>
      </c>
      <c r="M652" s="328" t="s">
        <v>1418</v>
      </c>
      <c r="N652" s="328" t="s">
        <v>4288</v>
      </c>
      <c r="O652" s="328" t="s">
        <v>4289</v>
      </c>
      <c r="P652" s="328" t="s">
        <v>4290</v>
      </c>
      <c r="Q652" s="327" t="s">
        <v>72</v>
      </c>
      <c r="R652" s="328" t="s">
        <v>1375</v>
      </c>
      <c r="S652" s="328" t="s">
        <v>1387</v>
      </c>
      <c r="T652" s="327" t="s">
        <v>112</v>
      </c>
      <c r="U652" s="327" t="s">
        <v>81</v>
      </c>
      <c r="V652" s="327" t="s">
        <v>81</v>
      </c>
      <c r="W652" s="327" t="s">
        <v>81</v>
      </c>
      <c r="X652" s="326" t="s">
        <v>81</v>
      </c>
    </row>
    <row r="653" spans="1:24" x14ac:dyDescent="0.3">
      <c r="A653" s="219">
        <v>219706</v>
      </c>
      <c r="B653" s="327" t="s">
        <v>2011</v>
      </c>
      <c r="C653" s="327" t="s">
        <v>88</v>
      </c>
      <c r="D653" s="327" t="s">
        <v>79</v>
      </c>
      <c r="E653" s="327" t="s">
        <v>85</v>
      </c>
      <c r="F653" s="327" t="s">
        <v>819</v>
      </c>
      <c r="G653" s="327" t="s">
        <v>2012</v>
      </c>
      <c r="H653" s="328" t="s">
        <v>2013</v>
      </c>
      <c r="I653" s="328" t="s">
        <v>4291</v>
      </c>
      <c r="J653" s="328" t="s">
        <v>1372</v>
      </c>
      <c r="K653" s="327" t="s">
        <v>72</v>
      </c>
      <c r="L653" s="293">
        <v>3.5849000000000002</v>
      </c>
      <c r="M653" s="328" t="s">
        <v>3297</v>
      </c>
      <c r="N653" s="328" t="s">
        <v>4292</v>
      </c>
      <c r="O653" s="328" t="s">
        <v>3839</v>
      </c>
      <c r="P653" s="328" t="s">
        <v>4293</v>
      </c>
      <c r="Q653" s="327" t="s">
        <v>72</v>
      </c>
      <c r="R653" s="328" t="s">
        <v>1375</v>
      </c>
      <c r="S653" s="328" t="s">
        <v>1372</v>
      </c>
      <c r="T653" s="327" t="s">
        <v>1146</v>
      </c>
      <c r="U653" s="327" t="s">
        <v>81</v>
      </c>
      <c r="V653" s="327" t="s">
        <v>81</v>
      </c>
      <c r="W653" s="327" t="s">
        <v>81</v>
      </c>
      <c r="X653" s="326" t="s">
        <v>81</v>
      </c>
    </row>
    <row r="654" spans="1:24" x14ac:dyDescent="0.3">
      <c r="A654" s="327" t="s">
        <v>644</v>
      </c>
      <c r="B654" s="327" t="s">
        <v>645</v>
      </c>
      <c r="C654" s="327" t="s">
        <v>88</v>
      </c>
      <c r="D654" s="327" t="s">
        <v>79</v>
      </c>
      <c r="E654" s="327" t="s">
        <v>85</v>
      </c>
      <c r="F654" s="327" t="s">
        <v>782</v>
      </c>
      <c r="G654" s="327" t="s">
        <v>1331</v>
      </c>
      <c r="H654" s="328" t="s">
        <v>2014</v>
      </c>
      <c r="I654" s="328" t="s">
        <v>4294</v>
      </c>
      <c r="J654" s="328" t="s">
        <v>1372</v>
      </c>
      <c r="K654" s="327" t="s">
        <v>72</v>
      </c>
      <c r="L654" s="293">
        <v>41.017299999999999</v>
      </c>
      <c r="M654" s="328" t="s">
        <v>1418</v>
      </c>
      <c r="N654" s="328" t="s">
        <v>4295</v>
      </c>
      <c r="O654" s="328" t="s">
        <v>4296</v>
      </c>
      <c r="P654" s="328" t="s">
        <v>4297</v>
      </c>
      <c r="Q654" s="327" t="s">
        <v>72</v>
      </c>
      <c r="R654" s="328" t="s">
        <v>1372</v>
      </c>
      <c r="S654" s="328" t="s">
        <v>1372</v>
      </c>
      <c r="T654" s="327" t="s">
        <v>112</v>
      </c>
      <c r="U654" s="327" t="s">
        <v>81</v>
      </c>
      <c r="V654" s="327" t="s">
        <v>81</v>
      </c>
      <c r="W654" s="327" t="s">
        <v>81</v>
      </c>
      <c r="X654" s="326" t="s">
        <v>81</v>
      </c>
    </row>
    <row r="655" spans="1:24" x14ac:dyDescent="0.3">
      <c r="A655" s="327" t="s">
        <v>646</v>
      </c>
      <c r="B655" s="327" t="s">
        <v>647</v>
      </c>
      <c r="C655" s="327" t="s">
        <v>88</v>
      </c>
      <c r="D655" s="327" t="s">
        <v>79</v>
      </c>
      <c r="E655" s="327" t="s">
        <v>85</v>
      </c>
      <c r="F655" s="327" t="s">
        <v>782</v>
      </c>
      <c r="G655" s="327" t="s">
        <v>648</v>
      </c>
      <c r="H655" s="328" t="s">
        <v>1966</v>
      </c>
      <c r="I655" s="328" t="s">
        <v>4298</v>
      </c>
      <c r="J655" s="328" t="s">
        <v>1372</v>
      </c>
      <c r="K655" s="327" t="s">
        <v>72</v>
      </c>
      <c r="L655" s="293">
        <v>16.985299999999999</v>
      </c>
      <c r="M655" s="328" t="s">
        <v>1418</v>
      </c>
      <c r="N655" s="328" t="s">
        <v>4299</v>
      </c>
      <c r="O655" s="328" t="s">
        <v>2015</v>
      </c>
      <c r="P655" s="328" t="s">
        <v>4300</v>
      </c>
      <c r="Q655" s="327" t="s">
        <v>72</v>
      </c>
      <c r="R655" s="328" t="s">
        <v>1590</v>
      </c>
      <c r="S655" s="328" t="s">
        <v>1375</v>
      </c>
      <c r="T655" s="327" t="s">
        <v>112</v>
      </c>
      <c r="U655" s="327" t="s">
        <v>81</v>
      </c>
      <c r="V655" s="327" t="s">
        <v>81</v>
      </c>
      <c r="W655" s="327" t="s">
        <v>81</v>
      </c>
      <c r="X655" s="326" t="s">
        <v>81</v>
      </c>
    </row>
    <row r="656" spans="1:24" x14ac:dyDescent="0.3">
      <c r="A656" s="327" t="s">
        <v>649</v>
      </c>
      <c r="B656" s="327" t="s">
        <v>1366</v>
      </c>
      <c r="C656" s="327" t="s">
        <v>88</v>
      </c>
      <c r="D656" s="327" t="s">
        <v>79</v>
      </c>
      <c r="E656" s="327" t="s">
        <v>85</v>
      </c>
      <c r="F656" s="327" t="s">
        <v>782</v>
      </c>
      <c r="G656" s="327" t="s">
        <v>650</v>
      </c>
      <c r="H656" s="328" t="s">
        <v>2016</v>
      </c>
      <c r="I656" s="328" t="s">
        <v>4301</v>
      </c>
      <c r="J656" s="328" t="s">
        <v>1372</v>
      </c>
      <c r="K656" s="327" t="s">
        <v>72</v>
      </c>
      <c r="L656" s="293">
        <v>5.0834000000000001</v>
      </c>
      <c r="M656" s="328" t="s">
        <v>1418</v>
      </c>
      <c r="N656" s="328" t="s">
        <v>4302</v>
      </c>
      <c r="O656" s="328" t="s">
        <v>4303</v>
      </c>
      <c r="P656" s="328" t="s">
        <v>4304</v>
      </c>
      <c r="Q656" s="327" t="s">
        <v>72</v>
      </c>
      <c r="R656" s="328" t="s">
        <v>1590</v>
      </c>
      <c r="S656" s="328" t="s">
        <v>1387</v>
      </c>
      <c r="T656" s="327" t="s">
        <v>112</v>
      </c>
      <c r="U656" s="327" t="s">
        <v>81</v>
      </c>
      <c r="V656" s="327" t="s">
        <v>81</v>
      </c>
      <c r="W656" s="327" t="s">
        <v>81</v>
      </c>
      <c r="X656" s="326" t="s">
        <v>81</v>
      </c>
    </row>
    <row r="657" spans="1:24" x14ac:dyDescent="0.3">
      <c r="A657" s="327" t="s">
        <v>651</v>
      </c>
      <c r="B657" s="327" t="s">
        <v>652</v>
      </c>
      <c r="C657" s="327" t="s">
        <v>88</v>
      </c>
      <c r="D657" s="327" t="s">
        <v>79</v>
      </c>
      <c r="E657" s="327" t="s">
        <v>85</v>
      </c>
      <c r="F657" s="327" t="s">
        <v>782</v>
      </c>
      <c r="G657" s="327" t="s">
        <v>653</v>
      </c>
      <c r="H657" s="328" t="s">
        <v>2017</v>
      </c>
      <c r="I657" s="328" t="s">
        <v>4305</v>
      </c>
      <c r="J657" s="328" t="s">
        <v>1372</v>
      </c>
      <c r="K657" s="327" t="s">
        <v>72</v>
      </c>
      <c r="L657" s="293">
        <v>13.882400000000001</v>
      </c>
      <c r="M657" s="328" t="s">
        <v>1418</v>
      </c>
      <c r="N657" s="328" t="s">
        <v>4306</v>
      </c>
      <c r="O657" s="328" t="s">
        <v>4307</v>
      </c>
      <c r="P657" s="328" t="s">
        <v>4308</v>
      </c>
      <c r="Q657" s="327" t="s">
        <v>72</v>
      </c>
      <c r="R657" s="328" t="s">
        <v>1387</v>
      </c>
      <c r="S657" s="328" t="s">
        <v>1387</v>
      </c>
      <c r="T657" s="327" t="s">
        <v>112</v>
      </c>
      <c r="U657" s="327" t="s">
        <v>81</v>
      </c>
      <c r="V657" s="327" t="s">
        <v>81</v>
      </c>
      <c r="W657" s="327" t="s">
        <v>81</v>
      </c>
      <c r="X657" s="326" t="s">
        <v>81</v>
      </c>
    </row>
    <row r="658" spans="1:24" x14ac:dyDescent="0.3">
      <c r="A658" s="327" t="s">
        <v>654</v>
      </c>
      <c r="B658" s="327" t="s">
        <v>655</v>
      </c>
      <c r="C658" s="327" t="s">
        <v>88</v>
      </c>
      <c r="D658" s="327" t="s">
        <v>79</v>
      </c>
      <c r="E658" s="327" t="s">
        <v>85</v>
      </c>
      <c r="F658" s="327" t="s">
        <v>782</v>
      </c>
      <c r="G658" s="327" t="s">
        <v>1332</v>
      </c>
      <c r="H658" s="328" t="s">
        <v>2018</v>
      </c>
      <c r="I658" s="328" t="s">
        <v>4309</v>
      </c>
      <c r="J658" s="328" t="s">
        <v>1372</v>
      </c>
      <c r="K658" s="327" t="s">
        <v>72</v>
      </c>
      <c r="L658" s="293">
        <v>8.8468999999999998</v>
      </c>
      <c r="M658" s="328" t="s">
        <v>1418</v>
      </c>
      <c r="N658" s="328" t="s">
        <v>4310</v>
      </c>
      <c r="O658" s="328" t="s">
        <v>4311</v>
      </c>
      <c r="P658" s="328" t="s">
        <v>4312</v>
      </c>
      <c r="Q658" s="327" t="s">
        <v>72</v>
      </c>
      <c r="R658" s="328" t="s">
        <v>1377</v>
      </c>
      <c r="S658" s="328" t="s">
        <v>1377</v>
      </c>
      <c r="T658" s="327" t="s">
        <v>112</v>
      </c>
      <c r="U658" s="327" t="s">
        <v>82</v>
      </c>
      <c r="V658" s="327" t="s">
        <v>81</v>
      </c>
      <c r="W658" s="327" t="s">
        <v>81</v>
      </c>
      <c r="X658" s="326" t="s">
        <v>81</v>
      </c>
    </row>
    <row r="659" spans="1:24" x14ac:dyDescent="0.3">
      <c r="A659" s="327" t="s">
        <v>656</v>
      </c>
      <c r="B659" s="327" t="s">
        <v>657</v>
      </c>
      <c r="C659" s="327" t="s">
        <v>88</v>
      </c>
      <c r="D659" s="327" t="s">
        <v>79</v>
      </c>
      <c r="E659" s="327" t="s">
        <v>85</v>
      </c>
      <c r="F659" s="327" t="s">
        <v>782</v>
      </c>
      <c r="G659" s="327" t="s">
        <v>658</v>
      </c>
      <c r="H659" s="328" t="s">
        <v>1972</v>
      </c>
      <c r="I659" s="328" t="s">
        <v>4313</v>
      </c>
      <c r="J659" s="328" t="s">
        <v>1372</v>
      </c>
      <c r="K659" s="327" t="s">
        <v>72</v>
      </c>
      <c r="L659" s="293">
        <v>7.8320999999999996</v>
      </c>
      <c r="M659" s="328" t="s">
        <v>1418</v>
      </c>
      <c r="N659" s="328" t="s">
        <v>4314</v>
      </c>
      <c r="O659" s="328" t="s">
        <v>4176</v>
      </c>
      <c r="P659" s="328" t="s">
        <v>4315</v>
      </c>
      <c r="Q659" s="327" t="s">
        <v>72</v>
      </c>
      <c r="R659" s="328" t="s">
        <v>1416</v>
      </c>
      <c r="S659" s="328" t="s">
        <v>1372</v>
      </c>
      <c r="T659" s="327" t="s">
        <v>112</v>
      </c>
      <c r="U659" s="327" t="s">
        <v>81</v>
      </c>
      <c r="V659" s="327" t="s">
        <v>81</v>
      </c>
      <c r="W659" s="327" t="s">
        <v>81</v>
      </c>
      <c r="X659" s="326" t="s">
        <v>81</v>
      </c>
    </row>
    <row r="660" spans="1:24" x14ac:dyDescent="0.3">
      <c r="A660" s="327" t="s">
        <v>659</v>
      </c>
      <c r="B660" s="327" t="s">
        <v>660</v>
      </c>
      <c r="C660" s="327" t="s">
        <v>88</v>
      </c>
      <c r="D660" s="327" t="s">
        <v>79</v>
      </c>
      <c r="E660" s="327" t="s">
        <v>85</v>
      </c>
      <c r="F660" s="327" t="s">
        <v>782</v>
      </c>
      <c r="G660" s="327" t="s">
        <v>3096</v>
      </c>
      <c r="H660" s="328" t="s">
        <v>1513</v>
      </c>
      <c r="I660" s="328" t="s">
        <v>4316</v>
      </c>
      <c r="J660" s="328" t="s">
        <v>1372</v>
      </c>
      <c r="K660" s="327" t="s">
        <v>72</v>
      </c>
      <c r="L660" s="293">
        <v>8.3040000000000003</v>
      </c>
      <c r="M660" s="328" t="s">
        <v>1418</v>
      </c>
      <c r="N660" s="328" t="s">
        <v>3223</v>
      </c>
      <c r="O660" s="328" t="s">
        <v>4317</v>
      </c>
      <c r="P660" s="328" t="s">
        <v>1586</v>
      </c>
      <c r="Q660" s="327" t="s">
        <v>72</v>
      </c>
      <c r="R660" s="328" t="s">
        <v>1387</v>
      </c>
      <c r="S660" s="328" t="s">
        <v>1387</v>
      </c>
      <c r="T660" s="327" t="s">
        <v>112</v>
      </c>
      <c r="U660" s="327" t="s">
        <v>81</v>
      </c>
      <c r="V660" s="327" t="s">
        <v>81</v>
      </c>
      <c r="W660" s="327" t="s">
        <v>81</v>
      </c>
      <c r="X660" s="326" t="s">
        <v>81</v>
      </c>
    </row>
    <row r="661" spans="1:24" x14ac:dyDescent="0.3">
      <c r="A661" s="327" t="s">
        <v>661</v>
      </c>
      <c r="B661" s="327" t="s">
        <v>662</v>
      </c>
      <c r="C661" s="327" t="s">
        <v>88</v>
      </c>
      <c r="D661" s="327" t="s">
        <v>79</v>
      </c>
      <c r="E661" s="327" t="s">
        <v>85</v>
      </c>
      <c r="F661" s="327" t="s">
        <v>782</v>
      </c>
      <c r="G661" s="327" t="s">
        <v>479</v>
      </c>
      <c r="H661" s="328" t="s">
        <v>1870</v>
      </c>
      <c r="I661" s="328" t="s">
        <v>4318</v>
      </c>
      <c r="J661" s="328" t="s">
        <v>1372</v>
      </c>
      <c r="K661" s="327" t="s">
        <v>72</v>
      </c>
      <c r="L661" s="293">
        <v>3.9216000000000002</v>
      </c>
      <c r="M661" s="328" t="s">
        <v>1418</v>
      </c>
      <c r="N661" s="328" t="s">
        <v>4319</v>
      </c>
      <c r="O661" s="328" t="s">
        <v>3913</v>
      </c>
      <c r="P661" s="328" t="s">
        <v>4320</v>
      </c>
      <c r="Q661" s="327" t="s">
        <v>72</v>
      </c>
      <c r="R661" s="328" t="s">
        <v>1377</v>
      </c>
      <c r="S661" s="328" t="s">
        <v>1372</v>
      </c>
      <c r="T661" s="327" t="s">
        <v>112</v>
      </c>
      <c r="U661" s="327" t="s">
        <v>81</v>
      </c>
      <c r="V661" s="327" t="s">
        <v>81</v>
      </c>
      <c r="W661" s="327" t="s">
        <v>81</v>
      </c>
      <c r="X661" s="326" t="s">
        <v>81</v>
      </c>
    </row>
    <row r="662" spans="1:24" x14ac:dyDescent="0.3">
      <c r="A662" s="219">
        <v>241165</v>
      </c>
      <c r="B662" s="327" t="s">
        <v>4321</v>
      </c>
      <c r="C662" s="327" t="s">
        <v>88</v>
      </c>
      <c r="D662" s="327" t="s">
        <v>79</v>
      </c>
      <c r="E662" s="327" t="s">
        <v>85</v>
      </c>
      <c r="F662" s="327" t="s">
        <v>782</v>
      </c>
      <c r="G662" s="327" t="s">
        <v>830</v>
      </c>
      <c r="H662" s="328" t="s">
        <v>1523</v>
      </c>
      <c r="I662" s="328" t="s">
        <v>3230</v>
      </c>
      <c r="J662" s="328" t="s">
        <v>1372</v>
      </c>
      <c r="K662" s="327" t="s">
        <v>72</v>
      </c>
      <c r="L662" s="293">
        <v>7.5011000000000001</v>
      </c>
      <c r="M662" s="328" t="s">
        <v>1418</v>
      </c>
      <c r="N662" s="328" t="s">
        <v>4322</v>
      </c>
      <c r="O662" s="328" t="s">
        <v>2722</v>
      </c>
      <c r="P662" s="328" t="s">
        <v>3233</v>
      </c>
      <c r="Q662" s="327" t="s">
        <v>72</v>
      </c>
      <c r="R662" s="328" t="s">
        <v>1375</v>
      </c>
      <c r="S662" s="328" t="s">
        <v>1372</v>
      </c>
      <c r="T662" s="327" t="s">
        <v>112</v>
      </c>
      <c r="U662" s="327" t="s">
        <v>81</v>
      </c>
      <c r="V662" s="327" t="s">
        <v>81</v>
      </c>
      <c r="W662" s="327" t="s">
        <v>81</v>
      </c>
      <c r="X662" s="326" t="s">
        <v>81</v>
      </c>
    </row>
    <row r="663" spans="1:24" x14ac:dyDescent="0.3">
      <c r="A663" s="219">
        <v>241158</v>
      </c>
      <c r="B663" s="327" t="s">
        <v>4323</v>
      </c>
      <c r="C663" s="327" t="s">
        <v>88</v>
      </c>
      <c r="D663" s="327" t="s">
        <v>79</v>
      </c>
      <c r="E663" s="327" t="s">
        <v>85</v>
      </c>
      <c r="F663" s="327" t="s">
        <v>782</v>
      </c>
      <c r="G663" s="327" t="s">
        <v>829</v>
      </c>
      <c r="H663" s="328" t="s">
        <v>1523</v>
      </c>
      <c r="I663" s="328" t="s">
        <v>3230</v>
      </c>
      <c r="J663" s="328" t="s">
        <v>1372</v>
      </c>
      <c r="K663" s="327" t="s">
        <v>72</v>
      </c>
      <c r="L663" s="293">
        <v>7.5011000000000001</v>
      </c>
      <c r="M663" s="328" t="s">
        <v>1418</v>
      </c>
      <c r="N663" s="328" t="s">
        <v>4322</v>
      </c>
      <c r="O663" s="328" t="s">
        <v>2722</v>
      </c>
      <c r="P663" s="328" t="s">
        <v>3233</v>
      </c>
      <c r="Q663" s="327" t="s">
        <v>72</v>
      </c>
      <c r="R663" s="328" t="s">
        <v>1375</v>
      </c>
      <c r="S663" s="328" t="s">
        <v>1372</v>
      </c>
      <c r="T663" s="327" t="s">
        <v>112</v>
      </c>
      <c r="U663" s="327" t="s">
        <v>81</v>
      </c>
      <c r="V663" s="327" t="s">
        <v>81</v>
      </c>
      <c r="W663" s="327" t="s">
        <v>81</v>
      </c>
      <c r="X663" s="326" t="s">
        <v>81</v>
      </c>
    </row>
    <row r="664" spans="1:24" x14ac:dyDescent="0.3">
      <c r="A664" s="219">
        <v>222805</v>
      </c>
      <c r="B664" s="327" t="s">
        <v>4325</v>
      </c>
      <c r="C664" s="327" t="s">
        <v>88</v>
      </c>
      <c r="D664" s="327" t="s">
        <v>79</v>
      </c>
      <c r="E664" s="327" t="s">
        <v>85</v>
      </c>
      <c r="F664" s="327" t="s">
        <v>782</v>
      </c>
      <c r="G664" s="327" t="s">
        <v>4324</v>
      </c>
      <c r="H664" s="328" t="s">
        <v>1856</v>
      </c>
      <c r="I664" s="328" t="s">
        <v>4326</v>
      </c>
      <c r="J664" s="328" t="s">
        <v>1372</v>
      </c>
      <c r="K664" s="327" t="s">
        <v>72</v>
      </c>
      <c r="L664" s="293">
        <v>1.0029999999999999</v>
      </c>
      <c r="M664" s="328" t="s">
        <v>1418</v>
      </c>
      <c r="N664" s="328" t="s">
        <v>4327</v>
      </c>
      <c r="O664" s="328" t="s">
        <v>4328</v>
      </c>
      <c r="P664" s="328" t="s">
        <v>4329</v>
      </c>
      <c r="Q664" s="327" t="s">
        <v>72</v>
      </c>
      <c r="R664" s="328" t="s">
        <v>1377</v>
      </c>
      <c r="S664" s="328" t="s">
        <v>1377</v>
      </c>
      <c r="T664" s="327" t="s">
        <v>112</v>
      </c>
      <c r="U664" s="327" t="s">
        <v>82</v>
      </c>
      <c r="V664" s="327" t="s">
        <v>81</v>
      </c>
      <c r="W664" s="327" t="s">
        <v>81</v>
      </c>
      <c r="X664" s="326" t="s">
        <v>81</v>
      </c>
    </row>
    <row r="665" spans="1:24" x14ac:dyDescent="0.3">
      <c r="A665" s="219">
        <v>279229</v>
      </c>
      <c r="B665" s="327" t="s">
        <v>4331</v>
      </c>
      <c r="C665" s="327" t="s">
        <v>88</v>
      </c>
      <c r="D665" s="327" t="s">
        <v>79</v>
      </c>
      <c r="E665" s="327" t="s">
        <v>85</v>
      </c>
      <c r="F665" s="327" t="s">
        <v>782</v>
      </c>
      <c r="G665" s="327" t="s">
        <v>4330</v>
      </c>
      <c r="H665" s="328" t="s">
        <v>4332</v>
      </c>
      <c r="I665" s="328" t="s">
        <v>4333</v>
      </c>
      <c r="J665" s="328" t="s">
        <v>1372</v>
      </c>
      <c r="K665" s="327" t="s">
        <v>72</v>
      </c>
      <c r="L665" s="293">
        <v>0.24399999999999999</v>
      </c>
      <c r="M665" s="328" t="s">
        <v>1418</v>
      </c>
      <c r="N665" s="328" t="s">
        <v>4334</v>
      </c>
      <c r="O665" s="328" t="s">
        <v>4335</v>
      </c>
      <c r="P665" s="328" t="s">
        <v>4336</v>
      </c>
      <c r="Q665" s="327" t="s">
        <v>72</v>
      </c>
      <c r="R665" s="328" t="s">
        <v>1375</v>
      </c>
      <c r="S665" s="328" t="s">
        <v>1372</v>
      </c>
      <c r="T665" s="327" t="s">
        <v>87</v>
      </c>
      <c r="U665" s="327" t="s">
        <v>81</v>
      </c>
      <c r="V665" s="327" t="s">
        <v>81</v>
      </c>
      <c r="W665" s="327" t="s">
        <v>81</v>
      </c>
      <c r="X665" s="326" t="s">
        <v>81</v>
      </c>
    </row>
    <row r="666" spans="1:24" x14ac:dyDescent="0.3">
      <c r="A666" s="327" t="s">
        <v>4337</v>
      </c>
      <c r="B666" s="327" t="s">
        <v>4338</v>
      </c>
      <c r="C666" s="327" t="s">
        <v>88</v>
      </c>
      <c r="D666" s="327" t="s">
        <v>79</v>
      </c>
      <c r="E666" s="327" t="s">
        <v>85</v>
      </c>
      <c r="F666" s="327" t="s">
        <v>782</v>
      </c>
      <c r="G666" s="327" t="s">
        <v>4337</v>
      </c>
      <c r="H666" s="328" t="s">
        <v>4339</v>
      </c>
      <c r="I666" s="328" t="s">
        <v>4340</v>
      </c>
      <c r="J666" s="328" t="s">
        <v>1372</v>
      </c>
      <c r="K666" s="327" t="s">
        <v>72</v>
      </c>
      <c r="L666" s="293">
        <v>2.6360000000000001</v>
      </c>
      <c r="M666" s="328" t="s">
        <v>1418</v>
      </c>
      <c r="N666" s="328" t="s">
        <v>4341</v>
      </c>
      <c r="O666" s="328" t="s">
        <v>4342</v>
      </c>
      <c r="P666" s="328" t="s">
        <v>4343</v>
      </c>
      <c r="Q666" s="327" t="s">
        <v>72</v>
      </c>
      <c r="R666" s="328" t="s">
        <v>1375</v>
      </c>
      <c r="S666" s="328" t="s">
        <v>1372</v>
      </c>
      <c r="T666" s="327" t="s">
        <v>112</v>
      </c>
      <c r="U666" s="327" t="s">
        <v>81</v>
      </c>
      <c r="V666" s="327" t="s">
        <v>81</v>
      </c>
      <c r="W666" s="327" t="s">
        <v>81</v>
      </c>
      <c r="X666" s="326" t="s">
        <v>81</v>
      </c>
    </row>
    <row r="667" spans="1:24" x14ac:dyDescent="0.3">
      <c r="A667" s="219">
        <v>309544</v>
      </c>
      <c r="B667" s="327" t="s">
        <v>1339</v>
      </c>
      <c r="C667" s="327" t="s">
        <v>88</v>
      </c>
      <c r="D667" s="327" t="s">
        <v>79</v>
      </c>
      <c r="E667" s="327" t="s">
        <v>85</v>
      </c>
      <c r="F667" s="327" t="s">
        <v>764</v>
      </c>
      <c r="G667" s="327" t="s">
        <v>1338</v>
      </c>
      <c r="H667" s="328" t="s">
        <v>1654</v>
      </c>
      <c r="I667" s="328" t="s">
        <v>4344</v>
      </c>
      <c r="J667" s="328" t="s">
        <v>1372</v>
      </c>
      <c r="K667" s="327" t="s">
        <v>72</v>
      </c>
      <c r="L667" s="293">
        <v>13.1035</v>
      </c>
      <c r="M667" s="328" t="s">
        <v>3307</v>
      </c>
      <c r="N667" s="328" t="s">
        <v>4345</v>
      </c>
      <c r="O667" s="328" t="s">
        <v>4346</v>
      </c>
      <c r="P667" s="328" t="s">
        <v>4347</v>
      </c>
      <c r="Q667" s="327" t="s">
        <v>72</v>
      </c>
      <c r="R667" s="328" t="s">
        <v>1375</v>
      </c>
      <c r="S667" s="328" t="s">
        <v>1372</v>
      </c>
      <c r="T667" s="327" t="s">
        <v>87</v>
      </c>
      <c r="U667" s="327" t="s">
        <v>81</v>
      </c>
      <c r="V667" s="327" t="s">
        <v>81</v>
      </c>
      <c r="W667" s="327" t="s">
        <v>81</v>
      </c>
      <c r="X667" s="326" t="s">
        <v>81</v>
      </c>
    </row>
    <row r="668" spans="1:24" x14ac:dyDescent="0.3">
      <c r="A668" s="327" t="s">
        <v>671</v>
      </c>
      <c r="B668" s="327" t="s">
        <v>672</v>
      </c>
      <c r="C668" s="327" t="s">
        <v>83</v>
      </c>
      <c r="D668" s="327" t="s">
        <v>79</v>
      </c>
      <c r="E668" s="327" t="s">
        <v>85</v>
      </c>
      <c r="F668" s="327" t="s">
        <v>839</v>
      </c>
      <c r="G668" s="327" t="s">
        <v>671</v>
      </c>
      <c r="H668" s="328" t="s">
        <v>2035</v>
      </c>
      <c r="I668" s="328" t="s">
        <v>4348</v>
      </c>
      <c r="J668" s="328" t="s">
        <v>1372</v>
      </c>
      <c r="K668" s="327" t="s">
        <v>72</v>
      </c>
      <c r="L668" s="293">
        <v>705.10680000000002</v>
      </c>
      <c r="M668" s="328" t="s">
        <v>3302</v>
      </c>
      <c r="N668" s="328" t="s">
        <v>4349</v>
      </c>
      <c r="O668" s="328" t="s">
        <v>4350</v>
      </c>
      <c r="P668" s="328" t="s">
        <v>4351</v>
      </c>
      <c r="Q668" s="327" t="s">
        <v>72</v>
      </c>
      <c r="R668" s="328" t="s">
        <v>1372</v>
      </c>
      <c r="S668" s="328" t="s">
        <v>1372</v>
      </c>
      <c r="T668" s="327" t="s">
        <v>87</v>
      </c>
      <c r="U668" s="327" t="s">
        <v>81</v>
      </c>
      <c r="V668" s="327" t="s">
        <v>81</v>
      </c>
      <c r="W668" s="327" t="s">
        <v>81</v>
      </c>
      <c r="X668" s="326" t="s">
        <v>81</v>
      </c>
    </row>
    <row r="669" spans="1:24" ht="15.6" x14ac:dyDescent="0.3">
      <c r="A669" s="23" t="s">
        <v>503</v>
      </c>
      <c r="L669" s="292">
        <v>20.73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0000"/>
  </sheetPr>
  <dimension ref="A1:B7"/>
  <sheetViews>
    <sheetView workbookViewId="0">
      <selection activeCell="B6" sqref="B6"/>
    </sheetView>
  </sheetViews>
  <sheetFormatPr defaultColWidth="9.109375" defaultRowHeight="25.8" x14ac:dyDescent="0.5"/>
  <cols>
    <col min="1" max="1" width="26.6640625" style="50" bestFit="1" customWidth="1"/>
    <col min="2" max="2" width="13.109375" style="50" customWidth="1"/>
    <col min="3" max="16384" width="9.109375" style="50"/>
  </cols>
  <sheetData>
    <row r="1" spans="1:2" x14ac:dyDescent="0.5">
      <c r="A1" s="50" t="s">
        <v>677</v>
      </c>
      <c r="B1" s="205" t="s">
        <v>752</v>
      </c>
    </row>
    <row r="2" spans="1:2" x14ac:dyDescent="0.5">
      <c r="A2" s="50" t="s">
        <v>748</v>
      </c>
      <c r="B2" s="51">
        <v>0.3</v>
      </c>
    </row>
    <row r="3" spans="1:2" x14ac:dyDescent="0.5">
      <c r="A3" s="50" t="s">
        <v>749</v>
      </c>
      <c r="B3" s="51">
        <v>0.25</v>
      </c>
    </row>
    <row r="4" spans="1:2" x14ac:dyDescent="0.5">
      <c r="A4" s="50" t="s">
        <v>1143</v>
      </c>
      <c r="B4" s="51">
        <v>0.25</v>
      </c>
    </row>
    <row r="5" spans="1:2" x14ac:dyDescent="0.5">
      <c r="A5" s="50" t="s">
        <v>750</v>
      </c>
      <c r="B5" s="51">
        <v>0.3</v>
      </c>
    </row>
    <row r="6" spans="1:2" x14ac:dyDescent="0.5">
      <c r="A6" s="50" t="s">
        <v>751</v>
      </c>
      <c r="B6" s="51">
        <v>0.25</v>
      </c>
    </row>
    <row r="7" spans="1:2" x14ac:dyDescent="0.5">
      <c r="A7" s="50" t="s">
        <v>1142</v>
      </c>
      <c r="B7" s="51">
        <v>0.25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9" tint="0.59999389629810485"/>
    <pageSetUpPr fitToPage="1"/>
  </sheetPr>
  <dimension ref="A2:S100"/>
  <sheetViews>
    <sheetView view="pageBreakPreview" topLeftCell="A13" zoomScale="80" zoomScaleNormal="85" zoomScaleSheetLayoutView="80" workbookViewId="0">
      <selection activeCell="G32" sqref="B18:G32"/>
    </sheetView>
  </sheetViews>
  <sheetFormatPr defaultColWidth="9.109375" defaultRowHeight="18" x14ac:dyDescent="0.35"/>
  <cols>
    <col min="1" max="1" width="3.44140625" style="7" bestFit="1" customWidth="1"/>
    <col min="2" max="2" width="11" style="6" bestFit="1" customWidth="1"/>
    <col min="3" max="3" width="29" style="6" bestFit="1" customWidth="1"/>
    <col min="4" max="4" width="10.5546875" style="6" bestFit="1" customWidth="1"/>
    <col min="5" max="5" width="21" style="6" customWidth="1"/>
    <col min="6" max="6" width="8.109375" style="6" bestFit="1" customWidth="1"/>
    <col min="7" max="7" width="18.109375" style="6" bestFit="1" customWidth="1"/>
    <col min="8" max="8" width="1.44140625" style="6" customWidth="1"/>
    <col min="9" max="9" width="24.88671875" style="6" customWidth="1"/>
    <col min="10" max="10" width="10.5546875" style="6" bestFit="1" customWidth="1"/>
    <col min="11" max="11" width="22.109375" style="6" customWidth="1"/>
    <col min="12" max="12" width="8.109375" style="6" bestFit="1" customWidth="1"/>
    <col min="13" max="13" width="18.109375" style="6" bestFit="1" customWidth="1"/>
    <col min="14" max="14" width="1.5546875" style="6" customWidth="1"/>
    <col min="15" max="15" width="22.33203125" style="6" customWidth="1"/>
    <col min="16" max="16" width="10.5546875" style="6" bestFit="1" customWidth="1"/>
    <col min="17" max="17" width="20.88671875" style="6" customWidth="1"/>
    <col min="18" max="18" width="11.5546875" style="6" bestFit="1" customWidth="1"/>
    <col min="19" max="19" width="18.109375" style="6" bestFit="1" customWidth="1"/>
    <col min="20" max="16384" width="9.109375" style="6"/>
  </cols>
  <sheetData>
    <row r="2" spans="1:14" x14ac:dyDescent="0.35">
      <c r="A2" s="7" t="s">
        <v>688</v>
      </c>
      <c r="B2" s="47" t="s">
        <v>685</v>
      </c>
    </row>
    <row r="3" spans="1:14" s="5" customFormat="1" x14ac:dyDescent="0.35">
      <c r="A3" s="48"/>
      <c r="B3" s="18" t="s">
        <v>14</v>
      </c>
      <c r="C3" s="354" t="s">
        <v>28</v>
      </c>
      <c r="D3" s="355"/>
      <c r="E3" s="355"/>
      <c r="F3" s="352"/>
      <c r="G3" s="353"/>
      <c r="I3" s="348" t="s">
        <v>29</v>
      </c>
      <c r="J3" s="349"/>
      <c r="K3" s="349"/>
      <c r="L3" s="349"/>
      <c r="M3" s="350"/>
      <c r="N3" s="45"/>
    </row>
    <row r="4" spans="1:14" s="5" customFormat="1" x14ac:dyDescent="0.35">
      <c r="A4" s="48"/>
      <c r="B4" s="334" t="s">
        <v>15</v>
      </c>
      <c r="C4" s="19" t="s">
        <v>16</v>
      </c>
      <c r="D4" s="20" t="s">
        <v>41</v>
      </c>
      <c r="E4" s="21" t="s">
        <v>17</v>
      </c>
      <c r="F4" s="21" t="s">
        <v>39</v>
      </c>
      <c r="G4" s="22" t="s">
        <v>678</v>
      </c>
      <c r="H4" s="9"/>
      <c r="I4" s="33" t="s">
        <v>16</v>
      </c>
      <c r="J4" s="20" t="s">
        <v>41</v>
      </c>
      <c r="K4" s="21" t="s">
        <v>17</v>
      </c>
      <c r="L4" s="21" t="s">
        <v>39</v>
      </c>
      <c r="M4" s="22" t="s">
        <v>678</v>
      </c>
      <c r="N4" s="9"/>
    </row>
    <row r="5" spans="1:14" s="5" customFormat="1" x14ac:dyDescent="0.35">
      <c r="A5" s="48"/>
      <c r="B5" s="334"/>
      <c r="C5" s="335" t="s">
        <v>18</v>
      </c>
      <c r="D5" s="23" t="s">
        <v>19</v>
      </c>
      <c r="E5" s="23" t="s">
        <v>7</v>
      </c>
      <c r="F5" s="23">
        <v>1</v>
      </c>
      <c r="G5" s="24">
        <f>(1+Наценка!$B$2)*VLOOKUP(E5,'Выгрузка артикулов'!A:L,12,0)</f>
        <v>11.346270000000001</v>
      </c>
      <c r="H5" s="11"/>
      <c r="I5" s="356" t="s">
        <v>18</v>
      </c>
      <c r="J5" s="23" t="s">
        <v>19</v>
      </c>
      <c r="K5" s="23" t="s">
        <v>7</v>
      </c>
      <c r="L5" s="28">
        <v>1</v>
      </c>
      <c r="M5" s="24">
        <f>(1+Наценка!$B$2)*VLOOKUP(K5,'Выгрузка артикулов'!A:L,12,0)</f>
        <v>11.346270000000001</v>
      </c>
      <c r="N5" s="11"/>
    </row>
    <row r="6" spans="1:14" s="5" customFormat="1" x14ac:dyDescent="0.35">
      <c r="A6" s="48"/>
      <c r="B6" s="334" t="s">
        <v>28</v>
      </c>
      <c r="C6" s="335"/>
      <c r="D6" s="23" t="s">
        <v>681</v>
      </c>
      <c r="E6" s="23" t="s">
        <v>8</v>
      </c>
      <c r="F6" s="23">
        <v>1</v>
      </c>
      <c r="G6" s="24">
        <f>(1+Наценка!$B$2)*VLOOKUP(E6,'Выгрузка артикулов'!A:L,12,0)</f>
        <v>11.367329999999999</v>
      </c>
      <c r="H6" s="11"/>
      <c r="I6" s="356"/>
      <c r="J6" s="23" t="s">
        <v>681</v>
      </c>
      <c r="K6" s="23" t="s">
        <v>8</v>
      </c>
      <c r="L6" s="28">
        <v>1</v>
      </c>
      <c r="M6" s="24">
        <f>(1+Наценка!$B$2)*VLOOKUP(K6,'Выгрузка артикулов'!A:L,12,0)</f>
        <v>11.367329999999999</v>
      </c>
      <c r="N6" s="11"/>
    </row>
    <row r="7" spans="1:14" s="5" customFormat="1" x14ac:dyDescent="0.35">
      <c r="A7" s="48"/>
      <c r="B7" s="334"/>
      <c r="C7" s="335"/>
      <c r="D7" s="23" t="s">
        <v>680</v>
      </c>
      <c r="E7" s="23" t="s">
        <v>24</v>
      </c>
      <c r="F7" s="23">
        <v>1</v>
      </c>
      <c r="G7" s="24">
        <f>(1+Наценка!$B$2)*VLOOKUP(E7,'Выгрузка артикулов'!A:L,12,0)</f>
        <v>10.18407</v>
      </c>
      <c r="H7" s="11"/>
      <c r="I7" s="356"/>
      <c r="J7" s="23" t="s">
        <v>680</v>
      </c>
      <c r="K7" s="23" t="s">
        <v>24</v>
      </c>
      <c r="L7" s="28">
        <v>1</v>
      </c>
      <c r="M7" s="24">
        <f>(1+Наценка!$B$2)*VLOOKUP(K7,'Выгрузка артикулов'!A:L,12,0)</f>
        <v>10.18407</v>
      </c>
      <c r="N7" s="11"/>
    </row>
    <row r="8" spans="1:14" s="5" customFormat="1" x14ac:dyDescent="0.35">
      <c r="A8" s="48"/>
      <c r="B8" s="336"/>
      <c r="C8" s="25" t="s">
        <v>20</v>
      </c>
      <c r="D8" s="26"/>
      <c r="E8" s="27" t="s">
        <v>10</v>
      </c>
      <c r="F8" s="28">
        <v>1</v>
      </c>
      <c r="G8" s="24">
        <f>(1+Наценка!$B$2)*VLOOKUP(E8,'Выгрузка артикулов'!A:L,12,0)</f>
        <v>1.36253</v>
      </c>
      <c r="H8" s="11"/>
      <c r="I8" s="34" t="s">
        <v>20</v>
      </c>
      <c r="J8" s="26"/>
      <c r="K8" s="27" t="s">
        <v>10</v>
      </c>
      <c r="L8" s="28">
        <v>1</v>
      </c>
      <c r="M8" s="24">
        <f>(1+Наценка!$B$2)*VLOOKUP(K8,'Выгрузка артикулов'!A:L,12,0)</f>
        <v>1.36253</v>
      </c>
      <c r="N8" s="11"/>
    </row>
    <row r="9" spans="1:14" s="5" customFormat="1" x14ac:dyDescent="0.35">
      <c r="A9" s="48"/>
      <c r="B9" s="336"/>
      <c r="C9" s="273" t="s">
        <v>702</v>
      </c>
      <c r="D9" s="26"/>
      <c r="E9" s="27" t="s">
        <v>517</v>
      </c>
      <c r="F9" s="28">
        <v>1</v>
      </c>
      <c r="G9" s="24">
        <f>(1+Наценка!$B$2)*VLOOKUP(E9,'Выгрузка артикулов'!A:L,12,0)</f>
        <v>0.24999000000000002</v>
      </c>
      <c r="H9" s="11"/>
      <c r="I9" s="273" t="s">
        <v>702</v>
      </c>
      <c r="J9" s="26"/>
      <c r="K9" s="27" t="s">
        <v>517</v>
      </c>
      <c r="L9" s="28">
        <v>1</v>
      </c>
      <c r="M9" s="24">
        <f>(1+Наценка!$B$2)*VLOOKUP(K9,'Выгрузка артикулов'!A:L,12,0)</f>
        <v>0.24999000000000002</v>
      </c>
      <c r="N9" s="11"/>
    </row>
    <row r="10" spans="1:14" s="5" customFormat="1" x14ac:dyDescent="0.35">
      <c r="A10" s="48"/>
      <c r="B10" s="336"/>
      <c r="C10" s="25" t="s">
        <v>21</v>
      </c>
      <c r="D10" s="23"/>
      <c r="E10" s="29" t="s">
        <v>1</v>
      </c>
      <c r="F10" s="30">
        <v>1</v>
      </c>
      <c r="G10" s="24">
        <f>(1+Наценка!$B$2)*VLOOKUP(E10,'Выгрузка артикулов'!A:L,12,0)</f>
        <v>7.1737900000000003</v>
      </c>
      <c r="H10" s="11"/>
      <c r="I10" s="34" t="s">
        <v>21</v>
      </c>
      <c r="J10" s="23"/>
      <c r="K10" s="29" t="s">
        <v>1</v>
      </c>
      <c r="L10" s="28">
        <v>1</v>
      </c>
      <c r="M10" s="24">
        <f>(1+Наценка!$B$2)*VLOOKUP(K10,'Выгрузка артикулов'!A:L,12,0)</f>
        <v>7.1737900000000003</v>
      </c>
      <c r="N10" s="11"/>
    </row>
    <row r="11" spans="1:14" s="5" customFormat="1" ht="31.2" x14ac:dyDescent="0.35">
      <c r="A11" s="48"/>
      <c r="B11" s="336"/>
      <c r="C11" s="25" t="s">
        <v>38</v>
      </c>
      <c r="D11" s="23"/>
      <c r="E11" s="29" t="s">
        <v>37</v>
      </c>
      <c r="F11" s="30">
        <v>1</v>
      </c>
      <c r="G11" s="24">
        <f>(1+Наценка!$B$2)*VLOOKUP(E11,'Выгрузка артикулов'!A:L,12,0)</f>
        <v>1.3566800000000001</v>
      </c>
      <c r="H11" s="11"/>
      <c r="I11" s="34" t="s">
        <v>38</v>
      </c>
      <c r="J11" s="23"/>
      <c r="K11" s="29" t="s">
        <v>37</v>
      </c>
      <c r="L11" s="28">
        <v>1</v>
      </c>
      <c r="M11" s="24">
        <f>(1+Наценка!$B$2)*VLOOKUP(K11,'Выгрузка артикулов'!A:L,12,0)</f>
        <v>1.3566800000000001</v>
      </c>
      <c r="N11" s="11"/>
    </row>
    <row r="12" spans="1:14" s="5" customFormat="1" x14ac:dyDescent="0.35">
      <c r="A12" s="48"/>
      <c r="B12" s="336"/>
      <c r="C12" s="25"/>
      <c r="D12" s="23"/>
      <c r="E12" s="29"/>
      <c r="F12" s="31"/>
      <c r="G12" s="24"/>
      <c r="H12" s="11"/>
      <c r="I12" s="34" t="s">
        <v>26</v>
      </c>
      <c r="J12" s="23"/>
      <c r="K12" s="29" t="s">
        <v>13</v>
      </c>
      <c r="L12" s="28">
        <v>1</v>
      </c>
      <c r="M12" s="24">
        <f>(1+Наценка!$B$2)*VLOOKUP(K12,'Выгрузка артикулов'!A:L,12,0)</f>
        <v>11.693630000000001</v>
      </c>
      <c r="N12" s="11"/>
    </row>
    <row r="13" spans="1:14" s="5" customFormat="1" x14ac:dyDescent="0.35">
      <c r="A13" s="48"/>
      <c r="B13" s="336"/>
      <c r="C13" s="335" t="s">
        <v>22</v>
      </c>
      <c r="D13" s="23" t="s">
        <v>23</v>
      </c>
      <c r="E13" s="23" t="s">
        <v>5</v>
      </c>
      <c r="F13" s="23">
        <v>1</v>
      </c>
      <c r="G13" s="24">
        <f>(1+Наценка!$B$2)*VLOOKUP(E13,'Выгрузка артикулов'!A:L,12,0)</f>
        <v>14.54856</v>
      </c>
      <c r="H13" s="11"/>
      <c r="I13" s="356" t="s">
        <v>22</v>
      </c>
      <c r="J13" s="23" t="s">
        <v>23</v>
      </c>
      <c r="K13" s="23" t="s">
        <v>5</v>
      </c>
      <c r="L13" s="28">
        <v>1</v>
      </c>
      <c r="M13" s="24">
        <f>(1+Наценка!$B$2)*VLOOKUP(K13,'Выгрузка артикулов'!A:L,12,0)</f>
        <v>14.54856</v>
      </c>
      <c r="N13" s="11"/>
    </row>
    <row r="14" spans="1:14" s="5" customFormat="1" x14ac:dyDescent="0.35">
      <c r="A14" s="48"/>
      <c r="B14" s="336"/>
      <c r="C14" s="335"/>
      <c r="D14" s="23" t="s">
        <v>681</v>
      </c>
      <c r="E14" s="23" t="s">
        <v>27</v>
      </c>
      <c r="F14" s="23">
        <v>1</v>
      </c>
      <c r="G14" s="24">
        <f>(1+Наценка!$B$2)*VLOOKUP(E14,'Выгрузка артикулов'!A:L,12,0)</f>
        <v>15.37926</v>
      </c>
      <c r="H14" s="11"/>
      <c r="I14" s="356"/>
      <c r="J14" s="23" t="s">
        <v>681</v>
      </c>
      <c r="K14" s="23" t="s">
        <v>27</v>
      </c>
      <c r="L14" s="28">
        <v>1</v>
      </c>
      <c r="M14" s="24">
        <f>(1+Наценка!$B$2)*VLOOKUP(K14,'Выгрузка артикулов'!A:L,12,0)</f>
        <v>15.37926</v>
      </c>
      <c r="N14" s="11"/>
    </row>
    <row r="15" spans="1:14" s="5" customFormat="1" x14ac:dyDescent="0.35">
      <c r="A15" s="48"/>
      <c r="B15" s="336"/>
      <c r="C15" s="335"/>
      <c r="D15" s="23" t="s">
        <v>680</v>
      </c>
      <c r="E15" s="23" t="s">
        <v>6</v>
      </c>
      <c r="F15" s="23">
        <v>1</v>
      </c>
      <c r="G15" s="24">
        <f>(1+Наценка!$B$2)*VLOOKUP(E15,'Выгрузка артикулов'!A:L,12,0)</f>
        <v>11.6389</v>
      </c>
      <c r="H15" s="11"/>
      <c r="I15" s="356"/>
      <c r="J15" s="23" t="s">
        <v>680</v>
      </c>
      <c r="K15" s="23" t="s">
        <v>6</v>
      </c>
      <c r="L15" s="28">
        <v>1</v>
      </c>
      <c r="M15" s="24">
        <f>(1+Наценка!$B$2)*VLOOKUP(K15,'Выгрузка артикулов'!A:L,12,0)</f>
        <v>11.6389</v>
      </c>
      <c r="N15" s="11"/>
    </row>
    <row r="16" spans="1:14" s="1" customFormat="1" x14ac:dyDescent="0.35">
      <c r="A16" s="48"/>
      <c r="B16" s="337"/>
      <c r="C16" s="338" t="s">
        <v>679</v>
      </c>
      <c r="D16" s="339"/>
      <c r="E16" s="339"/>
      <c r="F16" s="339"/>
      <c r="G16" s="32">
        <f>F5*G5+F8*G8+F10*G10+F11*G11+F13*G13+F9*G9</f>
        <v>36.037819999999996</v>
      </c>
      <c r="H16" s="12"/>
      <c r="I16" s="340" t="s">
        <v>679</v>
      </c>
      <c r="J16" s="339"/>
      <c r="K16" s="339"/>
      <c r="L16" s="339"/>
      <c r="M16" s="32">
        <f>L5*M5+L8*M8+L10*M10+L11*M11+L13*M13+L12*M12+L9*M9</f>
        <v>47.731449999999995</v>
      </c>
      <c r="N16" s="12"/>
    </row>
    <row r="17" spans="1:14" s="1" customFormat="1" ht="7.5" customHeight="1" x14ac:dyDescent="0.35">
      <c r="A17" s="48"/>
      <c r="B17" s="13"/>
      <c r="C17" s="8"/>
      <c r="D17" s="39"/>
      <c r="E17" s="39"/>
      <c r="F17" s="39"/>
      <c r="G17" s="12"/>
      <c r="H17" s="12"/>
      <c r="I17" s="8"/>
      <c r="J17" s="39"/>
      <c r="K17" s="39"/>
      <c r="L17" s="39"/>
      <c r="M17" s="12"/>
      <c r="N17" s="12"/>
    </row>
    <row r="18" spans="1:14" s="5" customFormat="1" ht="17.25" customHeight="1" x14ac:dyDescent="0.35">
      <c r="A18" s="48"/>
      <c r="B18" s="18"/>
      <c r="C18" s="354" t="s">
        <v>28</v>
      </c>
      <c r="D18" s="355"/>
      <c r="E18" s="355"/>
      <c r="F18" s="352"/>
      <c r="G18" s="353"/>
      <c r="I18" s="351" t="s">
        <v>29</v>
      </c>
      <c r="J18" s="352"/>
      <c r="K18" s="352"/>
      <c r="L18" s="352"/>
      <c r="M18" s="353"/>
      <c r="N18" s="13"/>
    </row>
    <row r="19" spans="1:14" s="5" customFormat="1" x14ac:dyDescent="0.35">
      <c r="A19" s="48"/>
      <c r="B19" s="341" t="s">
        <v>29</v>
      </c>
      <c r="C19" s="19" t="s">
        <v>16</v>
      </c>
      <c r="D19" s="20" t="s">
        <v>41</v>
      </c>
      <c r="E19" s="21" t="s">
        <v>17</v>
      </c>
      <c r="F19" s="21" t="s">
        <v>39</v>
      </c>
      <c r="G19" s="22" t="s">
        <v>678</v>
      </c>
      <c r="H19" s="9"/>
      <c r="I19" s="33" t="s">
        <v>16</v>
      </c>
      <c r="J19" s="20" t="s">
        <v>41</v>
      </c>
      <c r="K19" s="21" t="s">
        <v>17</v>
      </c>
      <c r="L19" s="21" t="s">
        <v>39</v>
      </c>
      <c r="M19" s="22" t="s">
        <v>678</v>
      </c>
      <c r="N19" s="9"/>
    </row>
    <row r="20" spans="1:14" s="5" customFormat="1" x14ac:dyDescent="0.35">
      <c r="A20" s="48"/>
      <c r="B20" s="342"/>
      <c r="C20" s="335" t="s">
        <v>18</v>
      </c>
      <c r="D20" s="23" t="s">
        <v>19</v>
      </c>
      <c r="E20" s="23" t="s">
        <v>7</v>
      </c>
      <c r="F20" s="23">
        <v>1</v>
      </c>
      <c r="G20" s="24">
        <f>(1+Наценка!$B$2)*VLOOKUP(E20,'Выгрузка артикулов'!A:L,12,0)</f>
        <v>11.346270000000001</v>
      </c>
      <c r="H20" s="10"/>
      <c r="I20" s="356" t="s">
        <v>18</v>
      </c>
      <c r="J20" s="23" t="s">
        <v>19</v>
      </c>
      <c r="K20" s="23" t="s">
        <v>7</v>
      </c>
      <c r="L20" s="28">
        <v>1</v>
      </c>
      <c r="M20" s="37">
        <f>(1+Наценка!$B$2)*VLOOKUP(K20,'Выгрузка артикулов'!A:L,12,0)</f>
        <v>11.346270000000001</v>
      </c>
      <c r="N20" s="14"/>
    </row>
    <row r="21" spans="1:14" s="5" customFormat="1" x14ac:dyDescent="0.35">
      <c r="A21" s="48"/>
      <c r="B21" s="342"/>
      <c r="C21" s="335"/>
      <c r="D21" s="23" t="s">
        <v>681</v>
      </c>
      <c r="E21" s="23" t="s">
        <v>8</v>
      </c>
      <c r="F21" s="23">
        <v>1</v>
      </c>
      <c r="G21" s="24">
        <f>(1+Наценка!$B$2)*VLOOKUP(E21,'Выгрузка артикулов'!A:L,12,0)</f>
        <v>11.367329999999999</v>
      </c>
      <c r="H21" s="10"/>
      <c r="I21" s="356"/>
      <c r="J21" s="23" t="s">
        <v>681</v>
      </c>
      <c r="K21" s="23" t="s">
        <v>8</v>
      </c>
      <c r="L21" s="28">
        <v>1</v>
      </c>
      <c r="M21" s="37">
        <f>(1+Наценка!$B$2)*VLOOKUP(K21,'Выгрузка артикулов'!A:L,12,0)</f>
        <v>11.367329999999999</v>
      </c>
      <c r="N21" s="14"/>
    </row>
    <row r="22" spans="1:14" s="5" customFormat="1" x14ac:dyDescent="0.35">
      <c r="A22" s="48"/>
      <c r="B22" s="342"/>
      <c r="C22" s="335"/>
      <c r="D22" s="23" t="s">
        <v>680</v>
      </c>
      <c r="E22" s="23" t="s">
        <v>24</v>
      </c>
      <c r="F22" s="23">
        <v>1</v>
      </c>
      <c r="G22" s="24">
        <f>(1+Наценка!$B$2)*VLOOKUP(E22,'Выгрузка артикулов'!A:L,12,0)</f>
        <v>10.18407</v>
      </c>
      <c r="H22" s="10"/>
      <c r="I22" s="356"/>
      <c r="J22" s="23" t="s">
        <v>680</v>
      </c>
      <c r="K22" s="23" t="s">
        <v>24</v>
      </c>
      <c r="L22" s="28">
        <v>1</v>
      </c>
      <c r="M22" s="37">
        <f>(1+Наценка!$B$2)*VLOOKUP(K22,'Выгрузка артикулов'!A:L,12,0)</f>
        <v>10.18407</v>
      </c>
      <c r="N22" s="14"/>
    </row>
    <row r="23" spans="1:14" s="5" customFormat="1" x14ac:dyDescent="0.35">
      <c r="A23" s="48"/>
      <c r="B23" s="342"/>
      <c r="C23" s="25" t="s">
        <v>20</v>
      </c>
      <c r="D23" s="26"/>
      <c r="E23" s="27" t="s">
        <v>10</v>
      </c>
      <c r="F23" s="28">
        <v>1</v>
      </c>
      <c r="G23" s="24">
        <f>(1+Наценка!$B$2)*VLOOKUP(E23,'Выгрузка артикулов'!A:L,12,0)</f>
        <v>1.36253</v>
      </c>
      <c r="I23" s="34" t="s">
        <v>20</v>
      </c>
      <c r="J23" s="26"/>
      <c r="K23" s="27" t="s">
        <v>10</v>
      </c>
      <c r="L23" s="28">
        <v>1</v>
      </c>
      <c r="M23" s="37">
        <f>(1+Наценка!$B$2)*VLOOKUP(K23,'Выгрузка артикулов'!A:L,12,0)</f>
        <v>1.36253</v>
      </c>
      <c r="N23" s="14"/>
    </row>
    <row r="24" spans="1:14" s="5" customFormat="1" x14ac:dyDescent="0.35">
      <c r="A24" s="48"/>
      <c r="B24" s="342"/>
      <c r="C24" s="273" t="s">
        <v>702</v>
      </c>
      <c r="D24" s="26"/>
      <c r="E24" s="27" t="s">
        <v>517</v>
      </c>
      <c r="F24" s="28">
        <v>1</v>
      </c>
      <c r="G24" s="24">
        <f>(1+Наценка!$B$2)*VLOOKUP(E24,'Выгрузка артикулов'!A:L,12,0)</f>
        <v>0.24999000000000002</v>
      </c>
      <c r="I24" s="273" t="s">
        <v>702</v>
      </c>
      <c r="J24" s="26"/>
      <c r="K24" s="27" t="s">
        <v>517</v>
      </c>
      <c r="L24" s="28">
        <v>1</v>
      </c>
      <c r="M24" s="37">
        <f>(1+Наценка!$B$2)*VLOOKUP(K24,'Выгрузка артикулов'!A:L,12,0)</f>
        <v>0.24999000000000002</v>
      </c>
      <c r="N24" s="14"/>
    </row>
    <row r="25" spans="1:14" s="5" customFormat="1" x14ac:dyDescent="0.35">
      <c r="A25" s="48"/>
      <c r="B25" s="342"/>
      <c r="C25" s="25" t="s">
        <v>21</v>
      </c>
      <c r="D25" s="23"/>
      <c r="E25" s="29" t="s">
        <v>1</v>
      </c>
      <c r="F25" s="31" t="s">
        <v>40</v>
      </c>
      <c r="G25" s="24">
        <f>(1+Наценка!$B$2)*VLOOKUP(E25,'Выгрузка артикулов'!A:L,12,0)</f>
        <v>7.1737900000000003</v>
      </c>
      <c r="H25" s="4"/>
      <c r="I25" s="34" t="s">
        <v>21</v>
      </c>
      <c r="J25" s="23"/>
      <c r="K25" s="29" t="s">
        <v>1</v>
      </c>
      <c r="L25" s="28">
        <v>1</v>
      </c>
      <c r="M25" s="37">
        <f>(1+Наценка!$B$2)*VLOOKUP(K25,'Выгрузка артикулов'!A:L,12,0)</f>
        <v>7.1737900000000003</v>
      </c>
      <c r="N25" s="14"/>
    </row>
    <row r="26" spans="1:14" s="5" customFormat="1" ht="31.2" x14ac:dyDescent="0.35">
      <c r="A26" s="48"/>
      <c r="B26" s="342"/>
      <c r="C26" s="25" t="s">
        <v>38</v>
      </c>
      <c r="D26" s="23"/>
      <c r="E26" s="29" t="s">
        <v>37</v>
      </c>
      <c r="F26" s="31" t="s">
        <v>40</v>
      </c>
      <c r="G26" s="24">
        <f>(1+Наценка!$B$2)*VLOOKUP(E26,'Выгрузка артикулов'!A:L,12,0)</f>
        <v>1.3566800000000001</v>
      </c>
      <c r="H26" s="4"/>
      <c r="I26" s="34" t="s">
        <v>38</v>
      </c>
      <c r="J26" s="23"/>
      <c r="K26" s="29" t="s">
        <v>37</v>
      </c>
      <c r="L26" s="28">
        <v>1</v>
      </c>
      <c r="M26" s="37">
        <f>(1+Наценка!$B$2)*VLOOKUP(K26,'Выгрузка артикулов'!A:L,12,0)</f>
        <v>1.3566800000000001</v>
      </c>
      <c r="N26" s="14"/>
    </row>
    <row r="27" spans="1:14" s="5" customFormat="1" x14ac:dyDescent="0.35">
      <c r="A27" s="48"/>
      <c r="B27" s="342"/>
      <c r="C27" s="25"/>
      <c r="D27" s="23"/>
      <c r="E27" s="29"/>
      <c r="F27" s="31"/>
      <c r="G27" s="24"/>
      <c r="H27" s="4"/>
      <c r="I27" s="34" t="s">
        <v>26</v>
      </c>
      <c r="J27" s="23"/>
      <c r="K27" s="29" t="s">
        <v>13</v>
      </c>
      <c r="L27" s="28">
        <v>1</v>
      </c>
      <c r="M27" s="37">
        <f>(1+Наценка!$B$2)*VLOOKUP(K27,'Выгрузка артикулов'!A:L,12,0)</f>
        <v>11.693630000000001</v>
      </c>
      <c r="N27" s="14"/>
    </row>
    <row r="28" spans="1:14" s="5" customFormat="1" x14ac:dyDescent="0.35">
      <c r="A28" s="48"/>
      <c r="B28" s="342"/>
      <c r="C28" s="335" t="s">
        <v>22</v>
      </c>
      <c r="D28" s="23" t="s">
        <v>23</v>
      </c>
      <c r="E28" s="23" t="s">
        <v>5</v>
      </c>
      <c r="F28" s="23">
        <v>1</v>
      </c>
      <c r="G28" s="24">
        <f>(1+Наценка!$B$2)*VLOOKUP(E28,'Выгрузка артикулов'!A:L,12,0)</f>
        <v>14.54856</v>
      </c>
      <c r="H28" s="10"/>
      <c r="I28" s="356" t="s">
        <v>22</v>
      </c>
      <c r="J28" s="23" t="s">
        <v>23</v>
      </c>
      <c r="K28" s="23" t="s">
        <v>5</v>
      </c>
      <c r="L28" s="28">
        <v>1</v>
      </c>
      <c r="M28" s="37">
        <f>(1+Наценка!$B$2)*VLOOKUP(K28,'Выгрузка артикулов'!A:L,12,0)</f>
        <v>14.54856</v>
      </c>
      <c r="N28" s="14"/>
    </row>
    <row r="29" spans="1:14" s="5" customFormat="1" x14ac:dyDescent="0.35">
      <c r="A29" s="48"/>
      <c r="B29" s="342"/>
      <c r="C29" s="335"/>
      <c r="D29" s="23" t="s">
        <v>681</v>
      </c>
      <c r="E29" s="23" t="s">
        <v>27</v>
      </c>
      <c r="F29" s="23">
        <v>1</v>
      </c>
      <c r="G29" s="24">
        <f>(1+Наценка!$B$2)*VLOOKUP(E29,'Выгрузка артикулов'!A:L,12,0)</f>
        <v>15.37926</v>
      </c>
      <c r="H29" s="10"/>
      <c r="I29" s="356"/>
      <c r="J29" s="23" t="s">
        <v>681</v>
      </c>
      <c r="K29" s="23" t="s">
        <v>27</v>
      </c>
      <c r="L29" s="28">
        <v>1</v>
      </c>
      <c r="M29" s="37">
        <f>(1+Наценка!$B$2)*VLOOKUP(K29,'Выгрузка артикулов'!A:L,12,0)</f>
        <v>15.37926</v>
      </c>
      <c r="N29" s="14"/>
    </row>
    <row r="30" spans="1:14" s="5" customFormat="1" x14ac:dyDescent="0.35">
      <c r="A30" s="48"/>
      <c r="B30" s="342"/>
      <c r="C30" s="335"/>
      <c r="D30" s="23" t="s">
        <v>680</v>
      </c>
      <c r="E30" s="23" t="s">
        <v>6</v>
      </c>
      <c r="F30" s="23">
        <v>1</v>
      </c>
      <c r="G30" s="24">
        <f>(1+Наценка!$B$2)*VLOOKUP(E30,'Выгрузка артикулов'!A:L,12,0)</f>
        <v>11.6389</v>
      </c>
      <c r="H30" s="10"/>
      <c r="I30" s="356"/>
      <c r="J30" s="23" t="s">
        <v>680</v>
      </c>
      <c r="K30" s="23" t="s">
        <v>6</v>
      </c>
      <c r="L30" s="28">
        <v>1</v>
      </c>
      <c r="M30" s="37">
        <f>(1+Наценка!$B$2)*VLOOKUP(K30,'Выгрузка артикулов'!A:L,12,0)</f>
        <v>11.6389</v>
      </c>
      <c r="N30" s="14"/>
    </row>
    <row r="31" spans="1:14" s="5" customFormat="1" x14ac:dyDescent="0.35">
      <c r="A31" s="48"/>
      <c r="B31" s="342"/>
      <c r="C31" s="35" t="s">
        <v>25</v>
      </c>
      <c r="D31" s="27"/>
      <c r="E31" s="36">
        <v>246986</v>
      </c>
      <c r="F31" s="23">
        <v>1</v>
      </c>
      <c r="G31" s="24">
        <f>(1+Наценка!$B$2)*VLOOKUP(E31,'Выгрузка артикулов'!A:L,12,0)</f>
        <v>3.8134199999999998</v>
      </c>
      <c r="H31" s="10"/>
      <c r="I31" s="38" t="s">
        <v>25</v>
      </c>
      <c r="J31" s="27"/>
      <c r="K31" s="36">
        <v>246986</v>
      </c>
      <c r="L31" s="28">
        <v>1</v>
      </c>
      <c r="M31" s="37">
        <f>(1+Наценка!$B$2)*VLOOKUP(K31,'Выгрузка артикулов'!A:L,12,0)</f>
        <v>3.8134199999999998</v>
      </c>
      <c r="N31" s="14"/>
    </row>
    <row r="32" spans="1:14" s="1" customFormat="1" x14ac:dyDescent="0.35">
      <c r="A32" s="48"/>
      <c r="B32" s="337"/>
      <c r="C32" s="338" t="s">
        <v>679</v>
      </c>
      <c r="D32" s="339"/>
      <c r="E32" s="339"/>
      <c r="F32" s="339"/>
      <c r="G32" s="32">
        <f>F20*G20+F23*G23+F25*G25+F26*G26+F28*G28+F31*G31+F24*G24</f>
        <v>39.851239999999997</v>
      </c>
      <c r="H32" s="12"/>
      <c r="I32" s="340" t="s">
        <v>679</v>
      </c>
      <c r="J32" s="339"/>
      <c r="K32" s="339"/>
      <c r="L32" s="339"/>
      <c r="M32" s="32">
        <f>L20*M20+L23*M23+L25*M25+L26*M26+L28*M28+L31*M31+L27*M27+L24*M24</f>
        <v>51.544869999999996</v>
      </c>
      <c r="N32" s="12"/>
    </row>
    <row r="33" spans="1:19" s="5" customFormat="1" x14ac:dyDescent="0.35">
      <c r="A33" s="48"/>
      <c r="B33" s="1"/>
      <c r="C33" s="2"/>
      <c r="D33" s="3"/>
      <c r="E33" s="4"/>
      <c r="F33" s="4"/>
      <c r="G33" s="4"/>
      <c r="H33" s="4"/>
    </row>
    <row r="34" spans="1:19" x14ac:dyDescent="0.35">
      <c r="A34" s="7" t="s">
        <v>689</v>
      </c>
      <c r="B34" s="47" t="s">
        <v>682</v>
      </c>
    </row>
    <row r="35" spans="1:19" s="5" customFormat="1" x14ac:dyDescent="0.35">
      <c r="A35" s="48"/>
      <c r="B35" s="18" t="s">
        <v>14</v>
      </c>
      <c r="C35" s="346" t="s">
        <v>32</v>
      </c>
      <c r="D35" s="347"/>
      <c r="E35" s="347"/>
      <c r="F35" s="344"/>
      <c r="G35" s="345"/>
      <c r="I35" s="343" t="s">
        <v>33</v>
      </c>
      <c r="J35" s="344"/>
      <c r="K35" s="344"/>
      <c r="L35" s="344"/>
      <c r="M35" s="345"/>
      <c r="N35" s="13"/>
      <c r="O35" s="343" t="s">
        <v>29</v>
      </c>
      <c r="P35" s="344"/>
      <c r="Q35" s="344"/>
      <c r="R35" s="344"/>
      <c r="S35" s="345"/>
    </row>
    <row r="36" spans="1:19" s="5" customFormat="1" x14ac:dyDescent="0.35">
      <c r="A36" s="48"/>
      <c r="B36" s="275" t="s">
        <v>15</v>
      </c>
      <c r="C36" s="19" t="s">
        <v>16</v>
      </c>
      <c r="D36" s="20" t="s">
        <v>41</v>
      </c>
      <c r="E36" s="21" t="s">
        <v>17</v>
      </c>
      <c r="F36" s="21" t="s">
        <v>39</v>
      </c>
      <c r="G36" s="22" t="s">
        <v>678</v>
      </c>
      <c r="H36" s="9"/>
      <c r="I36" s="33" t="s">
        <v>16</v>
      </c>
      <c r="J36" s="20" t="s">
        <v>41</v>
      </c>
      <c r="K36" s="21" t="s">
        <v>17</v>
      </c>
      <c r="L36" s="21" t="s">
        <v>39</v>
      </c>
      <c r="M36" s="22" t="s">
        <v>678</v>
      </c>
      <c r="N36" s="9"/>
      <c r="O36" s="33" t="s">
        <v>16</v>
      </c>
      <c r="P36" s="20" t="s">
        <v>41</v>
      </c>
      <c r="Q36" s="21" t="s">
        <v>17</v>
      </c>
      <c r="R36" s="21" t="s">
        <v>39</v>
      </c>
      <c r="S36" s="22" t="s">
        <v>678</v>
      </c>
    </row>
    <row r="37" spans="1:19" s="5" customFormat="1" x14ac:dyDescent="0.35">
      <c r="A37" s="48"/>
      <c r="B37" s="275"/>
      <c r="C37" s="364" t="s">
        <v>18</v>
      </c>
      <c r="D37" s="23" t="s">
        <v>19</v>
      </c>
      <c r="E37" s="23" t="s">
        <v>7</v>
      </c>
      <c r="F37" s="23">
        <v>1</v>
      </c>
      <c r="G37" s="24">
        <f>(1+Наценка!$B$2)*VLOOKUP(E37,'Выгрузка артикулов'!A:L,12,0)</f>
        <v>11.346270000000001</v>
      </c>
      <c r="H37" s="10"/>
      <c r="I37" s="332" t="s">
        <v>18</v>
      </c>
      <c r="J37" s="23" t="s">
        <v>19</v>
      </c>
      <c r="K37" s="23" t="s">
        <v>7</v>
      </c>
      <c r="L37" s="27">
        <v>1</v>
      </c>
      <c r="M37" s="24">
        <f>(1+Наценка!$B$2)*VLOOKUP(E37,'Выгрузка артикулов'!A:L,12,0)</f>
        <v>11.346270000000001</v>
      </c>
      <c r="N37" s="11"/>
      <c r="O37" s="332" t="s">
        <v>18</v>
      </c>
      <c r="P37" s="23" t="s">
        <v>19</v>
      </c>
      <c r="Q37" s="23" t="s">
        <v>7</v>
      </c>
      <c r="R37" s="27">
        <v>1</v>
      </c>
      <c r="S37" s="40">
        <f>(1+Наценка!$B$2)*VLOOKUP(Q37,'Выгрузка артикулов'!A:L,12,0)</f>
        <v>11.346270000000001</v>
      </c>
    </row>
    <row r="38" spans="1:19" s="5" customFormat="1" x14ac:dyDescent="0.35">
      <c r="A38" s="48"/>
      <c r="B38" s="329" t="s">
        <v>28</v>
      </c>
      <c r="C38" s="365"/>
      <c r="D38" s="23" t="s">
        <v>681</v>
      </c>
      <c r="E38" s="23" t="s">
        <v>8</v>
      </c>
      <c r="F38" s="23">
        <v>1</v>
      </c>
      <c r="G38" s="24">
        <f>(1+Наценка!$B$2)*VLOOKUP(E38,'Выгрузка артикулов'!A:L,12,0)</f>
        <v>11.367329999999999</v>
      </c>
      <c r="H38" s="10"/>
      <c r="I38" s="330"/>
      <c r="J38" s="23" t="s">
        <v>681</v>
      </c>
      <c r="K38" s="23" t="s">
        <v>8</v>
      </c>
      <c r="L38" s="27">
        <v>1</v>
      </c>
      <c r="M38" s="24">
        <f>(1+Наценка!$B$2)*VLOOKUP(E38,'Выгрузка артикулов'!A:L,12,0)</f>
        <v>11.367329999999999</v>
      </c>
      <c r="N38" s="11"/>
      <c r="O38" s="330"/>
      <c r="P38" s="23" t="s">
        <v>681</v>
      </c>
      <c r="Q38" s="23" t="s">
        <v>8</v>
      </c>
      <c r="R38" s="27">
        <v>1</v>
      </c>
      <c r="S38" s="40">
        <f>(1+Наценка!$B$2)*VLOOKUP(Q38,'Выгрузка артикулов'!A:L,12,0)</f>
        <v>11.367329999999999</v>
      </c>
    </row>
    <row r="39" spans="1:19" s="5" customFormat="1" x14ac:dyDescent="0.35">
      <c r="A39" s="48"/>
      <c r="B39" s="330"/>
      <c r="C39" s="366"/>
      <c r="D39" s="23" t="s">
        <v>680</v>
      </c>
      <c r="E39" s="23" t="s">
        <v>24</v>
      </c>
      <c r="F39" s="23">
        <v>1</v>
      </c>
      <c r="G39" s="24">
        <f>(1+Наценка!$B$2)*VLOOKUP(E39,'Выгрузка артикулов'!A:L,12,0)</f>
        <v>10.18407</v>
      </c>
      <c r="H39" s="10"/>
      <c r="I39" s="333"/>
      <c r="J39" s="23" t="s">
        <v>680</v>
      </c>
      <c r="K39" s="23" t="s">
        <v>24</v>
      </c>
      <c r="L39" s="27">
        <v>1</v>
      </c>
      <c r="M39" s="24">
        <f>(1+Наценка!$B$2)*VLOOKUP(E39,'Выгрузка артикулов'!A:L,12,0)</f>
        <v>10.18407</v>
      </c>
      <c r="N39" s="11"/>
      <c r="O39" s="333"/>
      <c r="P39" s="23" t="s">
        <v>680</v>
      </c>
      <c r="Q39" s="23" t="s">
        <v>24</v>
      </c>
      <c r="R39" s="27">
        <v>1</v>
      </c>
      <c r="S39" s="40">
        <f>(1+Наценка!$B$2)*VLOOKUP(Q39,'Выгрузка артикулов'!A:L,12,0)</f>
        <v>10.18407</v>
      </c>
    </row>
    <row r="40" spans="1:19" s="5" customFormat="1" x14ac:dyDescent="0.35">
      <c r="A40" s="48"/>
      <c r="B40" s="330"/>
      <c r="C40" s="273" t="s">
        <v>31</v>
      </c>
      <c r="D40" s="23"/>
      <c r="E40" s="29" t="s">
        <v>2</v>
      </c>
      <c r="F40" s="36">
        <v>1</v>
      </c>
      <c r="G40" s="24">
        <f>(1+Наценка!$B$2)*VLOOKUP(E40,'Выгрузка артикулов'!A:L,12,0)</f>
        <v>5.4468699999999997</v>
      </c>
      <c r="H40" s="4"/>
      <c r="I40" s="274" t="s">
        <v>31</v>
      </c>
      <c r="J40" s="23"/>
      <c r="K40" s="29" t="s">
        <v>3</v>
      </c>
      <c r="L40" s="27">
        <v>1</v>
      </c>
      <c r="M40" s="24">
        <f>(1+Наценка!$B$2)*VLOOKUP(E40,'Выгрузка артикулов'!A:L,12,0)</f>
        <v>5.4468699999999997</v>
      </c>
      <c r="N40" s="11"/>
      <c r="O40" s="274" t="s">
        <v>31</v>
      </c>
      <c r="P40" s="23"/>
      <c r="Q40" s="29" t="s">
        <v>3</v>
      </c>
      <c r="R40" s="27">
        <v>1</v>
      </c>
      <c r="S40" s="49">
        <f>(1+Наценка!$B$2)*VLOOKUP(Q40,'Выгрузка артикулов'!A:L,12,0)</f>
        <v>6.9274400000000007</v>
      </c>
    </row>
    <row r="41" spans="1:19" s="5" customFormat="1" x14ac:dyDescent="0.35">
      <c r="A41" s="48"/>
      <c r="B41" s="330"/>
      <c r="C41" s="273"/>
      <c r="D41" s="23"/>
      <c r="E41" s="29"/>
      <c r="F41" s="29"/>
      <c r="G41" s="24"/>
      <c r="H41" s="4"/>
      <c r="I41" s="274"/>
      <c r="J41" s="23"/>
      <c r="K41" s="29"/>
      <c r="L41" s="27"/>
      <c r="M41" s="24"/>
      <c r="N41" s="11"/>
      <c r="O41" s="274" t="s">
        <v>34</v>
      </c>
      <c r="P41" s="23"/>
      <c r="Q41" s="36">
        <v>857076</v>
      </c>
      <c r="R41" s="27">
        <v>1</v>
      </c>
      <c r="S41" s="40">
        <f>(1+Наценка!$B$2)*VLOOKUP(Q41,'Выгрузка артикулов'!A:L,12,0)</f>
        <v>4.5300601666666669</v>
      </c>
    </row>
    <row r="42" spans="1:19" s="5" customFormat="1" x14ac:dyDescent="0.35">
      <c r="A42" s="48"/>
      <c r="B42" s="330"/>
      <c r="C42" s="273" t="s">
        <v>20</v>
      </c>
      <c r="D42" s="26"/>
      <c r="E42" s="27" t="s">
        <v>9</v>
      </c>
      <c r="F42" s="27">
        <v>1</v>
      </c>
      <c r="G42" s="24">
        <f>(1+Наценка!$B$2)*VLOOKUP(E42,'Выгрузка артикулов'!A:L,12,0)</f>
        <v>4.0146600000000001</v>
      </c>
      <c r="I42" s="274" t="s">
        <v>20</v>
      </c>
      <c r="J42" s="26"/>
      <c r="K42" s="27" t="s">
        <v>9</v>
      </c>
      <c r="L42" s="27">
        <v>1</v>
      </c>
      <c r="M42" s="24">
        <f>(1+Наценка!$B$2)*VLOOKUP(E42,'Выгрузка артикулов'!A:L,12,0)</f>
        <v>4.0146600000000001</v>
      </c>
      <c r="N42" s="11"/>
      <c r="O42" s="274" t="s">
        <v>20</v>
      </c>
      <c r="P42" s="26"/>
      <c r="Q42" s="27" t="s">
        <v>9</v>
      </c>
      <c r="R42" s="27">
        <v>1</v>
      </c>
      <c r="S42" s="40">
        <f>(1+Наценка!$B$2)*VLOOKUP(Q42,'Выгрузка артикулов'!A:L,12,0)</f>
        <v>4.0146600000000001</v>
      </c>
    </row>
    <row r="43" spans="1:19" s="5" customFormat="1" x14ac:dyDescent="0.35">
      <c r="A43" s="48"/>
      <c r="B43" s="330"/>
      <c r="C43" s="273" t="s">
        <v>21</v>
      </c>
      <c r="D43" s="23"/>
      <c r="E43" s="29" t="s">
        <v>0</v>
      </c>
      <c r="F43" s="29" t="s">
        <v>40</v>
      </c>
      <c r="G43" s="24">
        <f>(1+Наценка!$B$2)*VLOOKUP(E43,'Выгрузка артикулов'!A:L,12,0)</f>
        <v>10.425740000000001</v>
      </c>
      <c r="H43" s="4"/>
      <c r="I43" s="274" t="s">
        <v>21</v>
      </c>
      <c r="J43" s="23"/>
      <c r="K43" s="29" t="s">
        <v>0</v>
      </c>
      <c r="L43" s="27">
        <v>1</v>
      </c>
      <c r="M43" s="24">
        <f>(1+Наценка!$B$2)*VLOOKUP(E43,'Выгрузка артикулов'!A:L,12,0)</f>
        <v>10.425740000000001</v>
      </c>
      <c r="N43" s="11"/>
      <c r="O43" s="274" t="s">
        <v>21</v>
      </c>
      <c r="P43" s="23"/>
      <c r="Q43" s="29" t="s">
        <v>0</v>
      </c>
      <c r="R43" s="27">
        <v>1</v>
      </c>
      <c r="S43" s="49">
        <f>(1+Наценка!$B$2)*VLOOKUP(Q43,'Выгрузка артикулов'!A:L,12,0)</f>
        <v>10.425740000000001</v>
      </c>
    </row>
    <row r="44" spans="1:19" s="5" customFormat="1" x14ac:dyDescent="0.35">
      <c r="A44" s="48"/>
      <c r="B44" s="330"/>
      <c r="C44" s="364" t="s">
        <v>22</v>
      </c>
      <c r="D44" s="23" t="s">
        <v>23</v>
      </c>
      <c r="E44" s="23" t="s">
        <v>5</v>
      </c>
      <c r="F44" s="23">
        <v>1</v>
      </c>
      <c r="G44" s="24">
        <f>(1+Наценка!$B$2)*VLOOKUP(E44,'Выгрузка артикулов'!A:L,12,0)</f>
        <v>14.54856</v>
      </c>
      <c r="H44" s="10"/>
      <c r="I44" s="332" t="s">
        <v>22</v>
      </c>
      <c r="J44" s="23" t="s">
        <v>23</v>
      </c>
      <c r="K44" s="23" t="s">
        <v>5</v>
      </c>
      <c r="L44" s="27">
        <v>1</v>
      </c>
      <c r="M44" s="24">
        <f>(1+Наценка!$B$2)*VLOOKUP(E44,'Выгрузка артикулов'!A:L,12,0)</f>
        <v>14.54856</v>
      </c>
      <c r="N44" s="11"/>
      <c r="O44" s="332" t="s">
        <v>22</v>
      </c>
      <c r="P44" s="23" t="s">
        <v>23</v>
      </c>
      <c r="Q44" s="23" t="s">
        <v>5</v>
      </c>
      <c r="R44" s="27">
        <v>1</v>
      </c>
      <c r="S44" s="40">
        <f>(1+Наценка!$B$2)*VLOOKUP(Q44,'Выгрузка артикулов'!A:L,12,0)</f>
        <v>14.54856</v>
      </c>
    </row>
    <row r="45" spans="1:19" s="5" customFormat="1" x14ac:dyDescent="0.35">
      <c r="A45" s="48"/>
      <c r="B45" s="330"/>
      <c r="C45" s="365"/>
      <c r="D45" s="23" t="s">
        <v>681</v>
      </c>
      <c r="E45" s="23" t="s">
        <v>27</v>
      </c>
      <c r="F45" s="23">
        <v>1</v>
      </c>
      <c r="G45" s="24">
        <f>(1+Наценка!$B$2)*VLOOKUP(E45,'Выгрузка артикулов'!A:L,12,0)</f>
        <v>15.37926</v>
      </c>
      <c r="H45" s="10"/>
      <c r="I45" s="330"/>
      <c r="J45" s="23" t="s">
        <v>681</v>
      </c>
      <c r="K45" s="23" t="s">
        <v>27</v>
      </c>
      <c r="L45" s="27">
        <v>1</v>
      </c>
      <c r="M45" s="24">
        <f>(1+Наценка!$B$2)*VLOOKUP(E45,'Выгрузка артикулов'!A:L,12,0)</f>
        <v>15.37926</v>
      </c>
      <c r="N45" s="11"/>
      <c r="O45" s="330"/>
      <c r="P45" s="23" t="s">
        <v>681</v>
      </c>
      <c r="Q45" s="23" t="s">
        <v>27</v>
      </c>
      <c r="R45" s="27">
        <v>1</v>
      </c>
      <c r="S45" s="40">
        <f>(1+Наценка!$B$2)*VLOOKUP(Q45,'Выгрузка артикулов'!A:L,12,0)</f>
        <v>15.37926</v>
      </c>
    </row>
    <row r="46" spans="1:19" s="5" customFormat="1" x14ac:dyDescent="0.35">
      <c r="A46" s="48"/>
      <c r="B46" s="330"/>
      <c r="C46" s="366"/>
      <c r="D46" s="23" t="s">
        <v>680</v>
      </c>
      <c r="E46" s="23" t="s">
        <v>6</v>
      </c>
      <c r="F46" s="23">
        <v>1</v>
      </c>
      <c r="G46" s="24">
        <f>(1+Наценка!$B$2)*VLOOKUP(E46,'Выгрузка артикулов'!A:L,12,0)</f>
        <v>11.6389</v>
      </c>
      <c r="H46" s="10"/>
      <c r="I46" s="333"/>
      <c r="J46" s="23" t="s">
        <v>680</v>
      </c>
      <c r="K46" s="23" t="s">
        <v>6</v>
      </c>
      <c r="L46" s="27">
        <v>1</v>
      </c>
      <c r="M46" s="24">
        <f>(1+Наценка!$B$2)*VLOOKUP(E46,'Выгрузка артикулов'!A:L,12,0)</f>
        <v>11.6389</v>
      </c>
      <c r="N46" s="11"/>
      <c r="O46" s="333"/>
      <c r="P46" s="23" t="s">
        <v>680</v>
      </c>
      <c r="Q46" s="23" t="s">
        <v>6</v>
      </c>
      <c r="R46" s="27">
        <v>1</v>
      </c>
      <c r="S46" s="40">
        <f>(1+Наценка!$B$2)*VLOOKUP(Q46,'Выгрузка артикулов'!A:L,12,0)</f>
        <v>11.6389</v>
      </c>
    </row>
    <row r="47" spans="1:19" s="5" customFormat="1" x14ac:dyDescent="0.35">
      <c r="A47" s="48"/>
      <c r="B47" s="330"/>
      <c r="C47" s="27"/>
      <c r="D47" s="27"/>
      <c r="E47" s="27"/>
      <c r="F47" s="27"/>
      <c r="G47" s="40"/>
      <c r="I47" s="43"/>
      <c r="J47" s="27"/>
      <c r="K47" s="27"/>
      <c r="L47" s="27"/>
      <c r="M47" s="40"/>
      <c r="O47" s="38" t="s">
        <v>25</v>
      </c>
      <c r="P47" s="23"/>
      <c r="Q47" s="36">
        <v>246979</v>
      </c>
      <c r="R47" s="27">
        <v>1</v>
      </c>
      <c r="S47" s="40">
        <f>(1+Наценка!$B$2)*VLOOKUP(Q47,'Выгрузка артикулов'!A:L,12,0)</f>
        <v>6.5314600000000009</v>
      </c>
    </row>
    <row r="48" spans="1:19" s="5" customFormat="1" x14ac:dyDescent="0.35">
      <c r="A48" s="48"/>
      <c r="B48" s="331"/>
      <c r="C48" s="338" t="s">
        <v>679</v>
      </c>
      <c r="D48" s="339"/>
      <c r="E48" s="339"/>
      <c r="F48" s="339"/>
      <c r="G48" s="42">
        <f>F37*G37+F40*G40+F42*G42+F43*G43+F44*G44</f>
        <v>45.7821</v>
      </c>
      <c r="H48" s="10"/>
      <c r="I48" s="340" t="s">
        <v>679</v>
      </c>
      <c r="J48" s="339"/>
      <c r="K48" s="339"/>
      <c r="L48" s="339"/>
      <c r="M48" s="42">
        <f>L37*M37+L40*M40+L42*M42+L43*M43+L44*M44</f>
        <v>45.7821</v>
      </c>
      <c r="N48" s="16"/>
      <c r="O48" s="340" t="s">
        <v>679</v>
      </c>
      <c r="P48" s="339"/>
      <c r="Q48" s="339"/>
      <c r="R48" s="339"/>
      <c r="S48" s="42">
        <f>R37*S37+R40*S40+R42*S42+R43*S43+R44*S44+R41*S41+R47*S47</f>
        <v>58.324190166666675</v>
      </c>
    </row>
    <row r="49" spans="1:19" s="5" customFormat="1" ht="6" customHeight="1" x14ac:dyDescent="0.35">
      <c r="A49" s="48"/>
      <c r="B49" s="15"/>
      <c r="C49" s="8"/>
      <c r="D49" s="39"/>
      <c r="E49" s="39"/>
      <c r="F49" s="39"/>
      <c r="G49" s="16"/>
      <c r="H49" s="10"/>
      <c r="I49" s="8"/>
      <c r="J49" s="39"/>
      <c r="K49" s="39"/>
      <c r="L49" s="39"/>
      <c r="M49" s="16"/>
      <c r="N49" s="16"/>
      <c r="O49" s="8"/>
      <c r="P49" s="39"/>
      <c r="Q49" s="39"/>
      <c r="R49" s="39"/>
      <c r="S49" s="16"/>
    </row>
    <row r="50" spans="1:19" s="5" customFormat="1" x14ac:dyDescent="0.35">
      <c r="A50" s="48"/>
      <c r="B50" s="18"/>
      <c r="C50" s="359" t="s">
        <v>32</v>
      </c>
      <c r="D50" s="360"/>
      <c r="E50" s="360"/>
      <c r="F50" s="361"/>
      <c r="G50" s="362"/>
      <c r="I50" s="363" t="s">
        <v>33</v>
      </c>
      <c r="J50" s="361"/>
      <c r="K50" s="361"/>
      <c r="L50" s="361"/>
      <c r="M50" s="362"/>
      <c r="N50" s="46"/>
      <c r="O50" s="363" t="s">
        <v>29</v>
      </c>
      <c r="P50" s="361"/>
      <c r="Q50" s="361"/>
      <c r="R50" s="361"/>
      <c r="S50" s="362"/>
    </row>
    <row r="51" spans="1:19" s="5" customFormat="1" x14ac:dyDescent="0.35">
      <c r="A51" s="48"/>
      <c r="B51" s="357" t="s">
        <v>29</v>
      </c>
      <c r="C51" s="19" t="s">
        <v>16</v>
      </c>
      <c r="D51" s="20" t="s">
        <v>41</v>
      </c>
      <c r="E51" s="21" t="s">
        <v>17</v>
      </c>
      <c r="F51" s="21" t="s">
        <v>39</v>
      </c>
      <c r="G51" s="22" t="s">
        <v>678</v>
      </c>
      <c r="H51" s="10"/>
      <c r="I51" s="33" t="s">
        <v>16</v>
      </c>
      <c r="J51" s="20" t="s">
        <v>41</v>
      </c>
      <c r="K51" s="21" t="s">
        <v>17</v>
      </c>
      <c r="L51" s="21" t="s">
        <v>39</v>
      </c>
      <c r="M51" s="22" t="s">
        <v>678</v>
      </c>
      <c r="N51" s="9"/>
      <c r="O51" s="33" t="s">
        <v>16</v>
      </c>
      <c r="P51" s="20" t="s">
        <v>41</v>
      </c>
      <c r="Q51" s="21" t="s">
        <v>17</v>
      </c>
      <c r="R51" s="21" t="s">
        <v>39</v>
      </c>
      <c r="S51" s="22" t="s">
        <v>678</v>
      </c>
    </row>
    <row r="52" spans="1:19" s="5" customFormat="1" x14ac:dyDescent="0.35">
      <c r="A52" s="48"/>
      <c r="B52" s="358"/>
      <c r="C52" s="335" t="s">
        <v>18</v>
      </c>
      <c r="D52" s="23" t="s">
        <v>19</v>
      </c>
      <c r="E52" s="23" t="s">
        <v>7</v>
      </c>
      <c r="F52" s="23">
        <v>1</v>
      </c>
      <c r="G52" s="24">
        <f>(1+Наценка!$B$2)*VLOOKUP(E52,'Выгрузка артикулов'!A:L,12,0)</f>
        <v>11.346270000000001</v>
      </c>
      <c r="H52" s="10"/>
      <c r="I52" s="356" t="s">
        <v>18</v>
      </c>
      <c r="J52" s="23" t="s">
        <v>19</v>
      </c>
      <c r="K52" s="23" t="s">
        <v>7</v>
      </c>
      <c r="L52" s="27">
        <v>1</v>
      </c>
      <c r="M52" s="44">
        <f>(1+Наценка!$B$2)*VLOOKUP(K52,'Выгрузка артикулов'!A:L,12,0)</f>
        <v>11.346270000000001</v>
      </c>
      <c r="N52" s="17"/>
      <c r="O52" s="356" t="s">
        <v>18</v>
      </c>
      <c r="P52" s="23" t="s">
        <v>19</v>
      </c>
      <c r="Q52" s="23" t="s">
        <v>7</v>
      </c>
      <c r="R52" s="27">
        <v>1</v>
      </c>
      <c r="S52" s="44">
        <f>(1+Наценка!$B$2)*VLOOKUP(Q52,'Выгрузка артикулов'!A:L,12,0)</f>
        <v>11.346270000000001</v>
      </c>
    </row>
    <row r="53" spans="1:19" s="5" customFormat="1" x14ac:dyDescent="0.35">
      <c r="A53" s="48"/>
      <c r="B53" s="358"/>
      <c r="C53" s="335"/>
      <c r="D53" s="23" t="s">
        <v>681</v>
      </c>
      <c r="E53" s="23" t="s">
        <v>8</v>
      </c>
      <c r="F53" s="23">
        <v>1</v>
      </c>
      <c r="G53" s="24">
        <f>(1+Наценка!$B$2)*VLOOKUP(E53,'Выгрузка артикулов'!A:L,12,0)</f>
        <v>11.367329999999999</v>
      </c>
      <c r="H53" s="10"/>
      <c r="I53" s="356"/>
      <c r="J53" s="23" t="s">
        <v>681</v>
      </c>
      <c r="K53" s="23" t="s">
        <v>8</v>
      </c>
      <c r="L53" s="27">
        <v>1</v>
      </c>
      <c r="M53" s="44">
        <f>(1+Наценка!$B$2)*VLOOKUP(K53,'Выгрузка артикулов'!A:L,12,0)</f>
        <v>11.367329999999999</v>
      </c>
      <c r="N53" s="17"/>
      <c r="O53" s="356"/>
      <c r="P53" s="23" t="s">
        <v>681</v>
      </c>
      <c r="Q53" s="23" t="s">
        <v>8</v>
      </c>
      <c r="R53" s="27">
        <v>1</v>
      </c>
      <c r="S53" s="44">
        <f>(1+Наценка!$B$2)*VLOOKUP(Q53,'Выгрузка артикулов'!A:L,12,0)</f>
        <v>11.367329999999999</v>
      </c>
    </row>
    <row r="54" spans="1:19" s="5" customFormat="1" x14ac:dyDescent="0.35">
      <c r="A54" s="48"/>
      <c r="B54" s="358"/>
      <c r="C54" s="335"/>
      <c r="D54" s="23" t="s">
        <v>680</v>
      </c>
      <c r="E54" s="23" t="s">
        <v>24</v>
      </c>
      <c r="F54" s="23">
        <v>1</v>
      </c>
      <c r="G54" s="24">
        <f>(1+Наценка!$B$2)*VLOOKUP(E54,'Выгрузка артикулов'!A:L,12,0)</f>
        <v>10.18407</v>
      </c>
      <c r="H54" s="10"/>
      <c r="I54" s="356"/>
      <c r="J54" s="23" t="s">
        <v>680</v>
      </c>
      <c r="K54" s="23" t="s">
        <v>24</v>
      </c>
      <c r="L54" s="27">
        <v>1</v>
      </c>
      <c r="M54" s="44">
        <f>(1+Наценка!$B$2)*VLOOKUP(K54,'Выгрузка артикулов'!A:L,12,0)</f>
        <v>10.18407</v>
      </c>
      <c r="N54" s="17"/>
      <c r="O54" s="356"/>
      <c r="P54" s="23" t="s">
        <v>680</v>
      </c>
      <c r="Q54" s="23" t="s">
        <v>24</v>
      </c>
      <c r="R54" s="27">
        <v>1</v>
      </c>
      <c r="S54" s="44">
        <f>(1+Наценка!$B$2)*VLOOKUP(Q54,'Выгрузка артикулов'!A:L,12,0)</f>
        <v>10.18407</v>
      </c>
    </row>
    <row r="55" spans="1:19" s="5" customFormat="1" x14ac:dyDescent="0.35">
      <c r="A55" s="48"/>
      <c r="B55" s="358"/>
      <c r="C55" s="25" t="s">
        <v>31</v>
      </c>
      <c r="D55" s="23"/>
      <c r="E55" s="29" t="s">
        <v>2</v>
      </c>
      <c r="F55" s="23">
        <v>1</v>
      </c>
      <c r="G55" s="24">
        <f>(1+Наценка!$B$2)*VLOOKUP(E55,'Выгрузка артикулов'!A:L,12,0)</f>
        <v>5.4468699999999997</v>
      </c>
      <c r="H55" s="10"/>
      <c r="I55" s="34" t="s">
        <v>31</v>
      </c>
      <c r="J55" s="23"/>
      <c r="K55" s="29" t="s">
        <v>3</v>
      </c>
      <c r="L55" s="27">
        <v>1</v>
      </c>
      <c r="M55" s="44">
        <f>(1+Наценка!$B$2)*VLOOKUP(K55,'Выгрузка артикулов'!A:L,12,0)</f>
        <v>6.9274400000000007</v>
      </c>
      <c r="N55" s="17"/>
      <c r="O55" s="34" t="s">
        <v>31</v>
      </c>
      <c r="P55" s="23"/>
      <c r="Q55" s="29" t="s">
        <v>3</v>
      </c>
      <c r="R55" s="27">
        <v>1</v>
      </c>
      <c r="S55" s="44">
        <f>(1+Наценка!$B$2)*VLOOKUP(Q55,'Выгрузка артикулов'!A:L,12,0)</f>
        <v>6.9274400000000007</v>
      </c>
    </row>
    <row r="56" spans="1:19" s="5" customFormat="1" x14ac:dyDescent="0.35">
      <c r="A56" s="48"/>
      <c r="B56" s="358"/>
      <c r="C56" s="25"/>
      <c r="D56" s="23"/>
      <c r="E56" s="29"/>
      <c r="F56" s="23"/>
      <c r="G56" s="24"/>
      <c r="H56" s="10"/>
      <c r="I56" s="34"/>
      <c r="J56" s="23"/>
      <c r="K56" s="29"/>
      <c r="L56" s="27"/>
      <c r="M56" s="44"/>
      <c r="N56" s="17"/>
      <c r="O56" s="34" t="s">
        <v>34</v>
      </c>
      <c r="P56" s="23"/>
      <c r="Q56" s="36">
        <v>857076</v>
      </c>
      <c r="R56" s="27">
        <v>1</v>
      </c>
      <c r="S56" s="44">
        <f>(1+Наценка!$B$2)*VLOOKUP(Q56,'Выгрузка артикулов'!A:L,12,0)</f>
        <v>4.5300601666666669</v>
      </c>
    </row>
    <row r="57" spans="1:19" s="5" customFormat="1" x14ac:dyDescent="0.35">
      <c r="A57" s="48"/>
      <c r="B57" s="358"/>
      <c r="C57" s="25" t="s">
        <v>20</v>
      </c>
      <c r="D57" s="26"/>
      <c r="E57" s="27" t="s">
        <v>9</v>
      </c>
      <c r="F57" s="23">
        <v>1</v>
      </c>
      <c r="G57" s="24">
        <f>(1+Наценка!$B$2)*VLOOKUP(E57,'Выгрузка артикулов'!A:L,12,0)</f>
        <v>4.0146600000000001</v>
      </c>
      <c r="H57" s="10"/>
      <c r="I57" s="34" t="s">
        <v>20</v>
      </c>
      <c r="J57" s="26"/>
      <c r="K57" s="27" t="s">
        <v>9</v>
      </c>
      <c r="L57" s="27">
        <v>1</v>
      </c>
      <c r="M57" s="44">
        <f>(1+Наценка!$B$2)*VLOOKUP(K57,'Выгрузка артикулов'!A:L,12,0)</f>
        <v>4.0146600000000001</v>
      </c>
      <c r="N57" s="17"/>
      <c r="O57" s="34" t="s">
        <v>20</v>
      </c>
      <c r="P57" s="26"/>
      <c r="Q57" s="27" t="s">
        <v>9</v>
      </c>
      <c r="R57" s="27">
        <v>1</v>
      </c>
      <c r="S57" s="44">
        <f>(1+Наценка!$B$2)*VLOOKUP(Q57,'Выгрузка артикулов'!A:L,12,0)</f>
        <v>4.0146600000000001</v>
      </c>
    </row>
    <row r="58" spans="1:19" s="5" customFormat="1" x14ac:dyDescent="0.35">
      <c r="A58" s="48"/>
      <c r="B58" s="358"/>
      <c r="C58" s="25" t="s">
        <v>21</v>
      </c>
      <c r="D58" s="23"/>
      <c r="E58" s="29" t="s">
        <v>0</v>
      </c>
      <c r="F58" s="23">
        <v>1</v>
      </c>
      <c r="G58" s="24">
        <f>(1+Наценка!$B$2)*VLOOKUP(E58,'Выгрузка артикулов'!A:L,12,0)</f>
        <v>10.425740000000001</v>
      </c>
      <c r="H58" s="10"/>
      <c r="I58" s="34" t="s">
        <v>21</v>
      </c>
      <c r="J58" s="23"/>
      <c r="K58" s="29" t="s">
        <v>0</v>
      </c>
      <c r="L58" s="27">
        <v>1</v>
      </c>
      <c r="M58" s="44">
        <f>(1+Наценка!$B$2)*VLOOKUP(K58,'Выгрузка артикулов'!A:L,12,0)</f>
        <v>10.425740000000001</v>
      </c>
      <c r="N58" s="17"/>
      <c r="O58" s="34" t="s">
        <v>21</v>
      </c>
      <c r="P58" s="23"/>
      <c r="Q58" s="29" t="s">
        <v>0</v>
      </c>
      <c r="R58" s="27">
        <v>1</v>
      </c>
      <c r="S58" s="44">
        <f>(1+Наценка!$B$2)*VLOOKUP(Q58,'Выгрузка артикулов'!A:L,12,0)</f>
        <v>10.425740000000001</v>
      </c>
    </row>
    <row r="59" spans="1:19" s="5" customFormat="1" x14ac:dyDescent="0.35">
      <c r="A59" s="48"/>
      <c r="B59" s="358"/>
      <c r="C59" s="335" t="s">
        <v>22</v>
      </c>
      <c r="D59" s="23" t="s">
        <v>23</v>
      </c>
      <c r="E59" s="23" t="s">
        <v>5</v>
      </c>
      <c r="F59" s="23">
        <v>1</v>
      </c>
      <c r="G59" s="24">
        <f>(1+Наценка!$B$2)*VLOOKUP(E59,'Выгрузка артикулов'!A:L,12,0)</f>
        <v>14.54856</v>
      </c>
      <c r="H59" s="10"/>
      <c r="I59" s="356" t="s">
        <v>22</v>
      </c>
      <c r="J59" s="23" t="s">
        <v>23</v>
      </c>
      <c r="K59" s="23" t="s">
        <v>5</v>
      </c>
      <c r="L59" s="27">
        <v>1</v>
      </c>
      <c r="M59" s="44">
        <f>(1+Наценка!$B$2)*VLOOKUP(K59,'Выгрузка артикулов'!A:L,12,0)</f>
        <v>14.54856</v>
      </c>
      <c r="N59" s="17"/>
      <c r="O59" s="356" t="s">
        <v>22</v>
      </c>
      <c r="P59" s="23" t="s">
        <v>23</v>
      </c>
      <c r="Q59" s="23" t="s">
        <v>5</v>
      </c>
      <c r="R59" s="27">
        <v>1</v>
      </c>
      <c r="S59" s="44">
        <f>(1+Наценка!$B$2)*VLOOKUP(Q59,'Выгрузка артикулов'!A:L,12,0)</f>
        <v>14.54856</v>
      </c>
    </row>
    <row r="60" spans="1:19" s="5" customFormat="1" x14ac:dyDescent="0.35">
      <c r="A60" s="48"/>
      <c r="B60" s="358"/>
      <c r="C60" s="335"/>
      <c r="D60" s="23" t="s">
        <v>681</v>
      </c>
      <c r="E60" s="23" t="s">
        <v>27</v>
      </c>
      <c r="F60" s="23">
        <v>1</v>
      </c>
      <c r="G60" s="24">
        <f>(1+Наценка!$B$2)*VLOOKUP(E60,'Выгрузка артикулов'!A:L,12,0)</f>
        <v>15.37926</v>
      </c>
      <c r="H60" s="10"/>
      <c r="I60" s="356"/>
      <c r="J60" s="23" t="s">
        <v>681</v>
      </c>
      <c r="K60" s="23" t="s">
        <v>27</v>
      </c>
      <c r="L60" s="27">
        <v>1</v>
      </c>
      <c r="M60" s="44">
        <f>(1+Наценка!$B$2)*VLOOKUP(K60,'Выгрузка артикулов'!A:L,12,0)</f>
        <v>15.37926</v>
      </c>
      <c r="N60" s="17"/>
      <c r="O60" s="356"/>
      <c r="P60" s="23" t="s">
        <v>681</v>
      </c>
      <c r="Q60" s="23" t="s">
        <v>27</v>
      </c>
      <c r="R60" s="27">
        <v>1</v>
      </c>
      <c r="S60" s="44">
        <f>(1+Наценка!$B$2)*VLOOKUP(Q60,'Выгрузка артикулов'!A:L,12,0)</f>
        <v>15.37926</v>
      </c>
    </row>
    <row r="61" spans="1:19" s="5" customFormat="1" x14ac:dyDescent="0.35">
      <c r="A61" s="48"/>
      <c r="B61" s="358"/>
      <c r="C61" s="335"/>
      <c r="D61" s="23" t="s">
        <v>680</v>
      </c>
      <c r="E61" s="23" t="s">
        <v>6</v>
      </c>
      <c r="F61" s="23">
        <v>1</v>
      </c>
      <c r="G61" s="24">
        <f>(1+Наценка!$B$2)*VLOOKUP(E61,'Выгрузка артикулов'!A:L,12,0)</f>
        <v>11.6389</v>
      </c>
      <c r="H61" s="10"/>
      <c r="I61" s="356"/>
      <c r="J61" s="23" t="s">
        <v>680</v>
      </c>
      <c r="K61" s="23" t="s">
        <v>6</v>
      </c>
      <c r="L61" s="27">
        <v>1</v>
      </c>
      <c r="M61" s="44">
        <f>(1+Наценка!$B$2)*VLOOKUP(K61,'Выгрузка артикулов'!A:L,12,0)</f>
        <v>11.6389</v>
      </c>
      <c r="N61" s="17"/>
      <c r="O61" s="356"/>
      <c r="P61" s="23" t="s">
        <v>680</v>
      </c>
      <c r="Q61" s="23" t="s">
        <v>6</v>
      </c>
      <c r="R61" s="27">
        <v>1</v>
      </c>
      <c r="S61" s="44">
        <f>(1+Наценка!$B$2)*VLOOKUP(Q61,'Выгрузка артикулов'!A:L,12,0)</f>
        <v>11.6389</v>
      </c>
    </row>
    <row r="62" spans="1:19" s="5" customFormat="1" x14ac:dyDescent="0.35">
      <c r="A62" s="48"/>
      <c r="B62" s="358"/>
      <c r="C62" s="35" t="s">
        <v>25</v>
      </c>
      <c r="D62" s="23"/>
      <c r="E62" s="36">
        <v>246979</v>
      </c>
      <c r="F62" s="23">
        <v>1</v>
      </c>
      <c r="G62" s="24">
        <f>(1+Наценка!$B$2)*VLOOKUP(E62,'Выгрузка артикулов'!A:L,12,0)</f>
        <v>6.5314600000000009</v>
      </c>
      <c r="H62" s="10"/>
      <c r="I62" s="38" t="s">
        <v>25</v>
      </c>
      <c r="J62" s="23"/>
      <c r="K62" s="36">
        <v>246979</v>
      </c>
      <c r="L62" s="27">
        <v>1</v>
      </c>
      <c r="M62" s="44">
        <f>(1+Наценка!$B$2)*VLOOKUP(K62,'Выгрузка артикулов'!A:L,12,0)</f>
        <v>6.5314600000000009</v>
      </c>
      <c r="N62" s="17"/>
      <c r="O62" s="38" t="s">
        <v>25</v>
      </c>
      <c r="P62" s="23"/>
      <c r="Q62" s="36">
        <v>246979</v>
      </c>
      <c r="R62" s="27">
        <v>2</v>
      </c>
      <c r="S62" s="44">
        <f>(1+Наценка!$B$2)*VLOOKUP(Q62,'Выгрузка артикулов'!A:L,12,0)</f>
        <v>6.5314600000000009</v>
      </c>
    </row>
    <row r="63" spans="1:19" s="1" customFormat="1" x14ac:dyDescent="0.35">
      <c r="A63" s="48"/>
      <c r="B63" s="337"/>
      <c r="C63" s="338" t="s">
        <v>679</v>
      </c>
      <c r="D63" s="339"/>
      <c r="E63" s="339"/>
      <c r="F63" s="339"/>
      <c r="G63" s="32">
        <f>F52*G52+F55*G55+F57*G57+F58*G58+F59*G59+F62*G62</f>
        <v>52.313560000000003</v>
      </c>
      <c r="H63" s="9"/>
      <c r="I63" s="340" t="s">
        <v>679</v>
      </c>
      <c r="J63" s="339"/>
      <c r="K63" s="339"/>
      <c r="L63" s="339"/>
      <c r="M63" s="32">
        <f>L52*M52+L55*M55+L57*M57+L58*M58+L59*M59+L62*M62</f>
        <v>53.79413000000001</v>
      </c>
      <c r="N63" s="12"/>
      <c r="O63" s="340" t="s">
        <v>679</v>
      </c>
      <c r="P63" s="339"/>
      <c r="Q63" s="339"/>
      <c r="R63" s="339"/>
      <c r="S63" s="32">
        <f>R52*S52+R55*S55+R57*S57+R58*S58+R59*S59+R62*S62+R56*S56</f>
        <v>64.855650166666678</v>
      </c>
    </row>
    <row r="64" spans="1:19" x14ac:dyDescent="0.35">
      <c r="A64" s="48"/>
    </row>
    <row r="65" spans="1:19" x14ac:dyDescent="0.35">
      <c r="A65" s="48" t="s">
        <v>690</v>
      </c>
      <c r="B65" s="47" t="s">
        <v>684</v>
      </c>
    </row>
    <row r="66" spans="1:19" x14ac:dyDescent="0.35">
      <c r="B66" s="18" t="s">
        <v>14</v>
      </c>
      <c r="C66" s="346" t="s">
        <v>32</v>
      </c>
      <c r="D66" s="347"/>
      <c r="E66" s="347"/>
      <c r="F66" s="344"/>
      <c r="G66" s="345"/>
      <c r="H66" s="5"/>
      <c r="I66" s="343" t="s">
        <v>33</v>
      </c>
      <c r="J66" s="344"/>
      <c r="K66" s="344"/>
      <c r="L66" s="344"/>
      <c r="M66" s="345"/>
      <c r="N66" s="13"/>
      <c r="O66" s="343" t="s">
        <v>29</v>
      </c>
      <c r="P66" s="344"/>
      <c r="Q66" s="344"/>
      <c r="R66" s="344"/>
      <c r="S66" s="345"/>
    </row>
    <row r="67" spans="1:19" x14ac:dyDescent="0.35">
      <c r="B67" s="334" t="s">
        <v>15</v>
      </c>
      <c r="C67" s="19" t="s">
        <v>16</v>
      </c>
      <c r="D67" s="20" t="s">
        <v>41</v>
      </c>
      <c r="E67" s="21" t="s">
        <v>17</v>
      </c>
      <c r="F67" s="21" t="s">
        <v>39</v>
      </c>
      <c r="G67" s="22" t="s">
        <v>678</v>
      </c>
      <c r="H67" s="9"/>
      <c r="I67" s="33" t="s">
        <v>16</v>
      </c>
      <c r="J67" s="20" t="s">
        <v>41</v>
      </c>
      <c r="K67" s="21" t="s">
        <v>17</v>
      </c>
      <c r="L67" s="21" t="s">
        <v>39</v>
      </c>
      <c r="M67" s="22" t="s">
        <v>678</v>
      </c>
      <c r="N67" s="9"/>
      <c r="O67" s="33" t="s">
        <v>16</v>
      </c>
      <c r="P67" s="20" t="s">
        <v>41</v>
      </c>
      <c r="Q67" s="21" t="s">
        <v>17</v>
      </c>
      <c r="R67" s="21" t="s">
        <v>39</v>
      </c>
      <c r="S67" s="22" t="s">
        <v>678</v>
      </c>
    </row>
    <row r="68" spans="1:19" x14ac:dyDescent="0.35">
      <c r="A68" s="48"/>
      <c r="B68" s="334"/>
      <c r="C68" s="335" t="s">
        <v>18</v>
      </c>
      <c r="D68" s="23" t="s">
        <v>19</v>
      </c>
      <c r="E68" s="23" t="s">
        <v>7</v>
      </c>
      <c r="F68" s="23">
        <v>1</v>
      </c>
      <c r="G68" s="24">
        <f>(1+Наценка!$B$2)*VLOOKUP(E68,'Выгрузка артикулов'!A:L,12,0)</f>
        <v>11.346270000000001</v>
      </c>
      <c r="H68" s="10"/>
      <c r="I68" s="356" t="s">
        <v>18</v>
      </c>
      <c r="J68" s="23" t="s">
        <v>19</v>
      </c>
      <c r="K68" s="23" t="s">
        <v>7</v>
      </c>
      <c r="L68" s="27">
        <v>1</v>
      </c>
      <c r="M68" s="24">
        <f>(1+Наценка!$B$2)*VLOOKUP(E68,'Выгрузка артикулов'!A:L,12,0)</f>
        <v>11.346270000000001</v>
      </c>
      <c r="N68" s="11"/>
      <c r="O68" s="356" t="s">
        <v>18</v>
      </c>
      <c r="P68" s="23" t="s">
        <v>19</v>
      </c>
      <c r="Q68" s="23" t="s">
        <v>7</v>
      </c>
      <c r="R68" s="27">
        <v>1</v>
      </c>
      <c r="S68" s="40">
        <f>(1+Наценка!$B$2)*VLOOKUP(Q68,'Выгрузка артикулов'!A:L,12,0)</f>
        <v>11.346270000000001</v>
      </c>
    </row>
    <row r="69" spans="1:19" x14ac:dyDescent="0.35">
      <c r="A69" s="48"/>
      <c r="B69" s="334" t="s">
        <v>28</v>
      </c>
      <c r="C69" s="335"/>
      <c r="D69" s="23" t="s">
        <v>681</v>
      </c>
      <c r="E69" s="23" t="s">
        <v>8</v>
      </c>
      <c r="F69" s="23">
        <v>1</v>
      </c>
      <c r="G69" s="24">
        <f>(1+Наценка!$B$2)*VLOOKUP(E69,'Выгрузка артикулов'!A:L,12,0)</f>
        <v>11.367329999999999</v>
      </c>
      <c r="H69" s="10"/>
      <c r="I69" s="356"/>
      <c r="J69" s="23" t="s">
        <v>681</v>
      </c>
      <c r="K69" s="23" t="s">
        <v>8</v>
      </c>
      <c r="L69" s="27">
        <v>1</v>
      </c>
      <c r="M69" s="24">
        <f>(1+Наценка!$B$2)*VLOOKUP(E69,'Выгрузка артикулов'!A:L,12,0)</f>
        <v>11.367329999999999</v>
      </c>
      <c r="N69" s="11"/>
      <c r="O69" s="356"/>
      <c r="P69" s="23" t="s">
        <v>681</v>
      </c>
      <c r="Q69" s="23" t="s">
        <v>8</v>
      </c>
      <c r="R69" s="27">
        <v>1</v>
      </c>
      <c r="S69" s="40">
        <f>(1+Наценка!$B$2)*VLOOKUP(Q69,'Выгрузка артикулов'!A:L,12,0)</f>
        <v>11.367329999999999</v>
      </c>
    </row>
    <row r="70" spans="1:19" x14ac:dyDescent="0.35">
      <c r="A70" s="48"/>
      <c r="B70" s="334"/>
      <c r="C70" s="335"/>
      <c r="D70" s="23" t="s">
        <v>680</v>
      </c>
      <c r="E70" s="23" t="s">
        <v>24</v>
      </c>
      <c r="F70" s="23">
        <v>1</v>
      </c>
      <c r="G70" s="24">
        <f>(1+Наценка!$B$2)*VLOOKUP(E70,'Выгрузка артикулов'!A:L,12,0)</f>
        <v>10.18407</v>
      </c>
      <c r="H70" s="10"/>
      <c r="I70" s="356"/>
      <c r="J70" s="23" t="s">
        <v>680</v>
      </c>
      <c r="K70" s="23" t="s">
        <v>24</v>
      </c>
      <c r="L70" s="27">
        <v>1</v>
      </c>
      <c r="M70" s="24">
        <f>(1+Наценка!$B$2)*VLOOKUP(E70,'Выгрузка артикулов'!A:L,12,0)</f>
        <v>10.18407</v>
      </c>
      <c r="N70" s="11"/>
      <c r="O70" s="356"/>
      <c r="P70" s="23" t="s">
        <v>680</v>
      </c>
      <c r="Q70" s="23" t="s">
        <v>24</v>
      </c>
      <c r="R70" s="27">
        <v>1</v>
      </c>
      <c r="S70" s="40">
        <f>(1+Наценка!$B$2)*VLOOKUP(Q70,'Выгрузка артикулов'!A:L,12,0)</f>
        <v>10.18407</v>
      </c>
    </row>
    <row r="71" spans="1:19" x14ac:dyDescent="0.35">
      <c r="A71" s="48"/>
      <c r="B71" s="336"/>
      <c r="C71" s="25" t="s">
        <v>31</v>
      </c>
      <c r="D71" s="23"/>
      <c r="E71" s="29" t="s">
        <v>2</v>
      </c>
      <c r="F71" s="36">
        <v>1</v>
      </c>
      <c r="G71" s="24">
        <f>(1+Наценка!$B$2)*VLOOKUP(E71,'Выгрузка артикулов'!A:L,12,0)</f>
        <v>5.4468699999999997</v>
      </c>
      <c r="H71" s="4"/>
      <c r="I71" s="34" t="s">
        <v>31</v>
      </c>
      <c r="J71" s="23"/>
      <c r="K71" s="29" t="s">
        <v>3</v>
      </c>
      <c r="L71" s="27">
        <v>1</v>
      </c>
      <c r="M71" s="24">
        <f>(1+Наценка!$B$2)*VLOOKUP(E71,'Выгрузка артикулов'!A:L,12,0)</f>
        <v>5.4468699999999997</v>
      </c>
      <c r="N71" s="11"/>
      <c r="O71" s="34" t="s">
        <v>31</v>
      </c>
      <c r="P71" s="23"/>
      <c r="Q71" s="29" t="s">
        <v>3</v>
      </c>
      <c r="R71" s="27">
        <v>1</v>
      </c>
      <c r="S71" s="49">
        <f>(1+Наценка!$B$2)*VLOOKUP(Q71,'Выгрузка артикулов'!A:L,12,0)</f>
        <v>6.9274400000000007</v>
      </c>
    </row>
    <row r="72" spans="1:19" x14ac:dyDescent="0.35">
      <c r="A72" s="48"/>
      <c r="B72" s="336"/>
      <c r="C72" s="25"/>
      <c r="D72" s="23"/>
      <c r="E72" s="29"/>
      <c r="F72" s="29"/>
      <c r="G72" s="24"/>
      <c r="H72" s="4"/>
      <c r="I72" s="34"/>
      <c r="J72" s="23"/>
      <c r="K72" s="29"/>
      <c r="L72" s="27"/>
      <c r="M72" s="24"/>
      <c r="N72" s="11"/>
      <c r="O72" s="34" t="s">
        <v>34</v>
      </c>
      <c r="P72" s="23"/>
      <c r="Q72" s="36">
        <v>857076</v>
      </c>
      <c r="R72" s="27">
        <v>1</v>
      </c>
      <c r="S72" s="40">
        <f>(1+Наценка!$B$2)*VLOOKUP(Q72,'Выгрузка артикулов'!A:L,12,0)</f>
        <v>4.5300601666666669</v>
      </c>
    </row>
    <row r="73" spans="1:19" x14ac:dyDescent="0.35">
      <c r="A73" s="48"/>
      <c r="B73" s="336"/>
      <c r="C73" s="25" t="s">
        <v>20</v>
      </c>
      <c r="D73" s="26"/>
      <c r="E73" s="27" t="s">
        <v>10</v>
      </c>
      <c r="F73" s="27">
        <v>1</v>
      </c>
      <c r="G73" s="24">
        <f>(1+Наценка!$B$2)*VLOOKUP(E73,'Выгрузка артикулов'!A:L,12,0)</f>
        <v>1.36253</v>
      </c>
      <c r="H73" s="5"/>
      <c r="I73" s="34" t="s">
        <v>20</v>
      </c>
      <c r="J73" s="26"/>
      <c r="K73" s="27" t="s">
        <v>10</v>
      </c>
      <c r="L73" s="27">
        <v>1</v>
      </c>
      <c r="M73" s="24">
        <f>(1+Наценка!$B$2)*VLOOKUP(E73,'Выгрузка артикулов'!A:L,12,0)</f>
        <v>1.36253</v>
      </c>
      <c r="N73" s="11"/>
      <c r="O73" s="34" t="s">
        <v>20</v>
      </c>
      <c r="P73" s="26"/>
      <c r="Q73" s="27" t="s">
        <v>10</v>
      </c>
      <c r="R73" s="27">
        <v>1</v>
      </c>
      <c r="S73" s="40">
        <f>(1+Наценка!$B$2)*VLOOKUP(Q73,'Выгрузка артикулов'!A:L,12,0)</f>
        <v>1.36253</v>
      </c>
    </row>
    <row r="74" spans="1:19" x14ac:dyDescent="0.35">
      <c r="A74" s="48"/>
      <c r="B74" s="336"/>
      <c r="C74" s="273" t="s">
        <v>702</v>
      </c>
      <c r="D74" s="26"/>
      <c r="E74" s="27" t="s">
        <v>517</v>
      </c>
      <c r="F74" s="27">
        <v>1</v>
      </c>
      <c r="G74" s="24">
        <f>(1+Наценка!$B$2)*VLOOKUP(E74,'Выгрузка артикулов'!A:L,12,0)</f>
        <v>0.24999000000000002</v>
      </c>
      <c r="H74" s="5"/>
      <c r="I74" s="273" t="s">
        <v>702</v>
      </c>
      <c r="J74" s="26"/>
      <c r="K74" s="27" t="s">
        <v>517</v>
      </c>
      <c r="L74" s="27">
        <v>1</v>
      </c>
      <c r="M74" s="24">
        <f>(1+Наценка!$B$2)*VLOOKUP(E74,'Выгрузка артикулов'!A:L,12,0)</f>
        <v>0.24999000000000002</v>
      </c>
      <c r="N74" s="11"/>
      <c r="O74" s="273" t="s">
        <v>702</v>
      </c>
      <c r="P74" s="26"/>
      <c r="Q74" s="27" t="s">
        <v>517</v>
      </c>
      <c r="R74" s="27">
        <v>1</v>
      </c>
      <c r="S74" s="40">
        <f>(1+Наценка!$B$2)*VLOOKUP(Q74,'Выгрузка артикулов'!A:L,12,0)</f>
        <v>0.24999000000000002</v>
      </c>
    </row>
    <row r="75" spans="1:19" x14ac:dyDescent="0.35">
      <c r="A75" s="48"/>
      <c r="B75" s="336"/>
      <c r="C75" s="25" t="s">
        <v>21</v>
      </c>
      <c r="D75" s="23"/>
      <c r="E75" s="29" t="s">
        <v>634</v>
      </c>
      <c r="F75" s="29" t="s">
        <v>40</v>
      </c>
      <c r="G75" s="24">
        <f>(1+Наценка!$B$2)*VLOOKUP(E75,'Выгрузка артикулов'!A:L,12,0)</f>
        <v>13.59267</v>
      </c>
      <c r="H75" s="4"/>
      <c r="I75" s="34" t="s">
        <v>21</v>
      </c>
      <c r="J75" s="23"/>
      <c r="K75" s="29" t="s">
        <v>634</v>
      </c>
      <c r="L75" s="27">
        <v>1</v>
      </c>
      <c r="M75" s="24">
        <f>(1+Наценка!$B$2)*VLOOKUP(E75,'Выгрузка артикулов'!A:L,12,0)</f>
        <v>13.59267</v>
      </c>
      <c r="N75" s="11"/>
      <c r="O75" s="34" t="s">
        <v>21</v>
      </c>
      <c r="P75" s="23"/>
      <c r="Q75" s="29" t="s">
        <v>634</v>
      </c>
      <c r="R75" s="27">
        <v>1</v>
      </c>
      <c r="S75" s="49">
        <f>(1+Наценка!$B$2)*VLOOKUP(Q75,'Выгрузка артикулов'!A:L,12,0)</f>
        <v>13.59267</v>
      </c>
    </row>
    <row r="76" spans="1:19" x14ac:dyDescent="0.35">
      <c r="A76" s="48"/>
      <c r="B76" s="336"/>
      <c r="C76" s="335" t="s">
        <v>22</v>
      </c>
      <c r="D76" s="23" t="s">
        <v>23</v>
      </c>
      <c r="E76" s="23" t="s">
        <v>5</v>
      </c>
      <c r="F76" s="23">
        <v>1</v>
      </c>
      <c r="G76" s="24">
        <f>(1+Наценка!$B$2)*VLOOKUP(E76,'Выгрузка артикулов'!A:L,12,0)</f>
        <v>14.54856</v>
      </c>
      <c r="H76" s="10"/>
      <c r="I76" s="356" t="s">
        <v>22</v>
      </c>
      <c r="J76" s="23" t="s">
        <v>23</v>
      </c>
      <c r="K76" s="23" t="s">
        <v>5</v>
      </c>
      <c r="L76" s="27">
        <v>1</v>
      </c>
      <c r="M76" s="24">
        <f>(1+Наценка!$B$2)*VLOOKUP(E76,'Выгрузка артикулов'!A:L,12,0)</f>
        <v>14.54856</v>
      </c>
      <c r="N76" s="11"/>
      <c r="O76" s="356" t="s">
        <v>22</v>
      </c>
      <c r="P76" s="23" t="s">
        <v>23</v>
      </c>
      <c r="Q76" s="23" t="s">
        <v>5</v>
      </c>
      <c r="R76" s="27">
        <v>1</v>
      </c>
      <c r="S76" s="40">
        <f>(1+Наценка!$B$2)*VLOOKUP(Q76,'Выгрузка артикулов'!A:L,12,0)</f>
        <v>14.54856</v>
      </c>
    </row>
    <row r="77" spans="1:19" x14ac:dyDescent="0.35">
      <c r="A77" s="48"/>
      <c r="B77" s="336"/>
      <c r="C77" s="335"/>
      <c r="D77" s="23" t="s">
        <v>681</v>
      </c>
      <c r="E77" s="23" t="s">
        <v>27</v>
      </c>
      <c r="F77" s="23">
        <v>1</v>
      </c>
      <c r="G77" s="24">
        <f>(1+Наценка!$B$2)*VLOOKUP(E77,'Выгрузка артикулов'!A:L,12,0)</f>
        <v>15.37926</v>
      </c>
      <c r="H77" s="10"/>
      <c r="I77" s="356"/>
      <c r="J77" s="23" t="s">
        <v>681</v>
      </c>
      <c r="K77" s="23" t="s">
        <v>27</v>
      </c>
      <c r="L77" s="27">
        <v>1</v>
      </c>
      <c r="M77" s="24">
        <f>(1+Наценка!$B$2)*VLOOKUP(E77,'Выгрузка артикулов'!A:L,12,0)</f>
        <v>15.37926</v>
      </c>
      <c r="N77" s="11"/>
      <c r="O77" s="356"/>
      <c r="P77" s="23" t="s">
        <v>681</v>
      </c>
      <c r="Q77" s="23" t="s">
        <v>27</v>
      </c>
      <c r="R77" s="27">
        <v>1</v>
      </c>
      <c r="S77" s="40">
        <f>(1+Наценка!$B$2)*VLOOKUP(Q77,'Выгрузка артикулов'!A:L,12,0)</f>
        <v>15.37926</v>
      </c>
    </row>
    <row r="78" spans="1:19" x14ac:dyDescent="0.35">
      <c r="A78" s="48"/>
      <c r="B78" s="336"/>
      <c r="C78" s="335"/>
      <c r="D78" s="23" t="s">
        <v>680</v>
      </c>
      <c r="E78" s="23" t="s">
        <v>6</v>
      </c>
      <c r="F78" s="23">
        <v>1</v>
      </c>
      <c r="G78" s="24">
        <f>(1+Наценка!$B$2)*VLOOKUP(E78,'Выгрузка артикулов'!A:L,12,0)</f>
        <v>11.6389</v>
      </c>
      <c r="H78" s="10"/>
      <c r="I78" s="356"/>
      <c r="J78" s="23" t="s">
        <v>680</v>
      </c>
      <c r="K78" s="23" t="s">
        <v>6</v>
      </c>
      <c r="L78" s="27">
        <v>1</v>
      </c>
      <c r="M78" s="24">
        <f>(1+Наценка!$B$2)*VLOOKUP(E78,'Выгрузка артикулов'!A:L,12,0)</f>
        <v>11.6389</v>
      </c>
      <c r="N78" s="11"/>
      <c r="O78" s="356"/>
      <c r="P78" s="23" t="s">
        <v>680</v>
      </c>
      <c r="Q78" s="23" t="s">
        <v>6</v>
      </c>
      <c r="R78" s="27">
        <v>1</v>
      </c>
      <c r="S78" s="40">
        <f>(1+Наценка!$B$2)*VLOOKUP(Q78,'Выгрузка артикулов'!A:L,12,0)</f>
        <v>11.6389</v>
      </c>
    </row>
    <row r="79" spans="1:19" x14ac:dyDescent="0.35">
      <c r="A79" s="48"/>
      <c r="B79" s="358"/>
      <c r="C79" s="27"/>
      <c r="D79" s="27"/>
      <c r="E79" s="27"/>
      <c r="F79" s="27"/>
      <c r="G79" s="40"/>
      <c r="H79" s="5"/>
      <c r="I79" s="43"/>
      <c r="J79" s="27"/>
      <c r="K79" s="27"/>
      <c r="L79" s="27"/>
      <c r="M79" s="40"/>
      <c r="N79" s="5"/>
      <c r="O79" s="38" t="s">
        <v>25</v>
      </c>
      <c r="P79" s="23"/>
      <c r="Q79" s="36">
        <v>246979</v>
      </c>
      <c r="R79" s="27">
        <v>1</v>
      </c>
      <c r="S79" s="40">
        <f>(1+Наценка!$B$2)*VLOOKUP(Q79,'Выгрузка артикулов'!A:L,12,0)</f>
        <v>6.5314600000000009</v>
      </c>
    </row>
    <row r="80" spans="1:19" x14ac:dyDescent="0.35">
      <c r="A80" s="48"/>
      <c r="B80" s="41"/>
      <c r="C80" s="338" t="s">
        <v>679</v>
      </c>
      <c r="D80" s="339"/>
      <c r="E80" s="339"/>
      <c r="F80" s="339"/>
      <c r="G80" s="42">
        <f>F68*G68+F71*G71+F73*G73+F75*G75+F76*G76+F74*G74</f>
        <v>46.546889999999998</v>
      </c>
      <c r="H80" s="10"/>
      <c r="I80" s="340" t="s">
        <v>679</v>
      </c>
      <c r="J80" s="339"/>
      <c r="K80" s="339"/>
      <c r="L80" s="339"/>
      <c r="M80" s="42">
        <f>L68*M68+L71*M71+L73*M73+L75*M75+L76*M76+L74*M74</f>
        <v>46.546889999999998</v>
      </c>
      <c r="N80" s="16"/>
      <c r="O80" s="340" t="s">
        <v>679</v>
      </c>
      <c r="P80" s="339"/>
      <c r="Q80" s="339"/>
      <c r="R80" s="339"/>
      <c r="S80" s="42">
        <f>R68*S68+R71*S71+R73*S73+R75*S75+R76*S76+R72*S72+R79*S79+R74*S74</f>
        <v>59.088980166666666</v>
      </c>
    </row>
    <row r="81" spans="1:19" x14ac:dyDescent="0.35">
      <c r="A81" s="48"/>
      <c r="B81" s="15"/>
      <c r="C81" s="8"/>
      <c r="D81" s="39"/>
      <c r="E81" s="39"/>
      <c r="F81" s="39"/>
      <c r="G81" s="16"/>
      <c r="H81" s="10"/>
      <c r="I81" s="8"/>
      <c r="J81" s="39"/>
      <c r="K81" s="39"/>
      <c r="L81" s="39"/>
      <c r="M81" s="16"/>
      <c r="N81" s="16"/>
      <c r="O81" s="8"/>
      <c r="P81" s="39"/>
      <c r="Q81" s="39"/>
      <c r="R81" s="39"/>
      <c r="S81" s="16"/>
    </row>
    <row r="82" spans="1:19" x14ac:dyDescent="0.35">
      <c r="A82" s="48"/>
      <c r="B82" s="18"/>
      <c r="C82" s="359" t="s">
        <v>32</v>
      </c>
      <c r="D82" s="360"/>
      <c r="E82" s="360"/>
      <c r="F82" s="361"/>
      <c r="G82" s="362"/>
      <c r="H82" s="5"/>
      <c r="I82" s="363" t="s">
        <v>33</v>
      </c>
      <c r="J82" s="361"/>
      <c r="K82" s="361"/>
      <c r="L82" s="361"/>
      <c r="M82" s="362"/>
      <c r="N82" s="46"/>
      <c r="O82" s="363" t="s">
        <v>29</v>
      </c>
      <c r="P82" s="361"/>
      <c r="Q82" s="361"/>
      <c r="R82" s="361"/>
      <c r="S82" s="362"/>
    </row>
    <row r="83" spans="1:19" x14ac:dyDescent="0.35">
      <c r="A83" s="48"/>
      <c r="B83" s="357" t="s">
        <v>29</v>
      </c>
      <c r="C83" s="19" t="s">
        <v>16</v>
      </c>
      <c r="D83" s="20" t="s">
        <v>41</v>
      </c>
      <c r="E83" s="21" t="s">
        <v>17</v>
      </c>
      <c r="F83" s="21" t="s">
        <v>39</v>
      </c>
      <c r="G83" s="22" t="s">
        <v>678</v>
      </c>
      <c r="H83" s="10"/>
      <c r="I83" s="33" t="s">
        <v>16</v>
      </c>
      <c r="J83" s="20" t="s">
        <v>41</v>
      </c>
      <c r="K83" s="21" t="s">
        <v>17</v>
      </c>
      <c r="L83" s="21" t="s">
        <v>39</v>
      </c>
      <c r="M83" s="22" t="s">
        <v>678</v>
      </c>
      <c r="N83" s="9"/>
      <c r="O83" s="33" t="s">
        <v>16</v>
      </c>
      <c r="P83" s="20" t="s">
        <v>41</v>
      </c>
      <c r="Q83" s="21" t="s">
        <v>17</v>
      </c>
      <c r="R83" s="21" t="s">
        <v>39</v>
      </c>
      <c r="S83" s="22" t="s">
        <v>678</v>
      </c>
    </row>
    <row r="84" spans="1:19" x14ac:dyDescent="0.35">
      <c r="A84" s="48"/>
      <c r="B84" s="358"/>
      <c r="C84" s="335" t="s">
        <v>18</v>
      </c>
      <c r="D84" s="23" t="s">
        <v>19</v>
      </c>
      <c r="E84" s="23" t="s">
        <v>7</v>
      </c>
      <c r="F84" s="23">
        <v>1</v>
      </c>
      <c r="G84" s="24">
        <f>(1+Наценка!$B$2)*VLOOKUP(E84,'Выгрузка артикулов'!A:L,12,0)</f>
        <v>11.346270000000001</v>
      </c>
      <c r="H84" s="10"/>
      <c r="I84" s="356" t="s">
        <v>18</v>
      </c>
      <c r="J84" s="23" t="s">
        <v>19</v>
      </c>
      <c r="K84" s="23" t="s">
        <v>7</v>
      </c>
      <c r="L84" s="27">
        <v>1</v>
      </c>
      <c r="M84" s="44">
        <f>(1+Наценка!$B$2)*VLOOKUP(K84,'Выгрузка артикулов'!A:L,12,0)</f>
        <v>11.346270000000001</v>
      </c>
      <c r="N84" s="17"/>
      <c r="O84" s="356" t="s">
        <v>18</v>
      </c>
      <c r="P84" s="23" t="s">
        <v>19</v>
      </c>
      <c r="Q84" s="23" t="s">
        <v>7</v>
      </c>
      <c r="R84" s="27">
        <v>1</v>
      </c>
      <c r="S84" s="44">
        <f>(1+Наценка!$B$2)*VLOOKUP(Q84,'Выгрузка артикулов'!A:L,12,0)</f>
        <v>11.346270000000001</v>
      </c>
    </row>
    <row r="85" spans="1:19" x14ac:dyDescent="0.35">
      <c r="A85" s="48"/>
      <c r="B85" s="358"/>
      <c r="C85" s="335"/>
      <c r="D85" s="23" t="s">
        <v>681</v>
      </c>
      <c r="E85" s="23" t="s">
        <v>8</v>
      </c>
      <c r="F85" s="23">
        <v>1</v>
      </c>
      <c r="G85" s="24">
        <f>(1+Наценка!$B$2)*VLOOKUP(E85,'Выгрузка артикулов'!A:L,12,0)</f>
        <v>11.367329999999999</v>
      </c>
      <c r="H85" s="10"/>
      <c r="I85" s="356"/>
      <c r="J85" s="23" t="s">
        <v>681</v>
      </c>
      <c r="K85" s="23" t="s">
        <v>8</v>
      </c>
      <c r="L85" s="27">
        <v>1</v>
      </c>
      <c r="M85" s="44">
        <f>(1+Наценка!$B$2)*VLOOKUP(K85,'Выгрузка артикулов'!A:L,12,0)</f>
        <v>11.367329999999999</v>
      </c>
      <c r="N85" s="17"/>
      <c r="O85" s="356"/>
      <c r="P85" s="23" t="s">
        <v>681</v>
      </c>
      <c r="Q85" s="23" t="s">
        <v>8</v>
      </c>
      <c r="R85" s="27">
        <v>1</v>
      </c>
      <c r="S85" s="44">
        <f>(1+Наценка!$B$2)*VLOOKUP(Q85,'Выгрузка артикулов'!A:L,12,0)</f>
        <v>11.367329999999999</v>
      </c>
    </row>
    <row r="86" spans="1:19" x14ac:dyDescent="0.35">
      <c r="A86" s="48"/>
      <c r="B86" s="358"/>
      <c r="C86" s="335"/>
      <c r="D86" s="23" t="s">
        <v>680</v>
      </c>
      <c r="E86" s="23" t="s">
        <v>24</v>
      </c>
      <c r="F86" s="23">
        <v>1</v>
      </c>
      <c r="G86" s="24">
        <f>(1+Наценка!$B$2)*VLOOKUP(E86,'Выгрузка артикулов'!A:L,12,0)</f>
        <v>10.18407</v>
      </c>
      <c r="H86" s="10"/>
      <c r="I86" s="356"/>
      <c r="J86" s="23" t="s">
        <v>680</v>
      </c>
      <c r="K86" s="23" t="s">
        <v>24</v>
      </c>
      <c r="L86" s="27">
        <v>1</v>
      </c>
      <c r="M86" s="44">
        <f>(1+Наценка!$B$2)*VLOOKUP(K86,'Выгрузка артикулов'!A:L,12,0)</f>
        <v>10.18407</v>
      </c>
      <c r="N86" s="17"/>
      <c r="O86" s="356"/>
      <c r="P86" s="23" t="s">
        <v>680</v>
      </c>
      <c r="Q86" s="23" t="s">
        <v>24</v>
      </c>
      <c r="R86" s="27">
        <v>1</v>
      </c>
      <c r="S86" s="44">
        <f>(1+Наценка!$B$2)*VLOOKUP(Q86,'Выгрузка артикулов'!A:L,12,0)</f>
        <v>10.18407</v>
      </c>
    </row>
    <row r="87" spans="1:19" x14ac:dyDescent="0.35">
      <c r="A87" s="48"/>
      <c r="B87" s="358"/>
      <c r="C87" s="25" t="s">
        <v>31</v>
      </c>
      <c r="D87" s="23"/>
      <c r="E87" s="29" t="s">
        <v>2</v>
      </c>
      <c r="F87" s="23">
        <v>1</v>
      </c>
      <c r="G87" s="24">
        <f>(1+Наценка!$B$2)*VLOOKUP(E87,'Выгрузка артикулов'!A:L,12,0)</f>
        <v>5.4468699999999997</v>
      </c>
      <c r="H87" s="10"/>
      <c r="I87" s="34" t="s">
        <v>31</v>
      </c>
      <c r="J87" s="23"/>
      <c r="K87" s="29" t="s">
        <v>3</v>
      </c>
      <c r="L87" s="27">
        <v>1</v>
      </c>
      <c r="M87" s="44">
        <f>(1+Наценка!$B$2)*VLOOKUP(K87,'Выгрузка артикулов'!A:L,12,0)</f>
        <v>6.9274400000000007</v>
      </c>
      <c r="N87" s="17"/>
      <c r="O87" s="34" t="s">
        <v>31</v>
      </c>
      <c r="P87" s="23"/>
      <c r="Q87" s="29" t="s">
        <v>3</v>
      </c>
      <c r="R87" s="27">
        <v>1</v>
      </c>
      <c r="S87" s="44">
        <f>(1+Наценка!$B$2)*VLOOKUP(Q87,'Выгрузка артикулов'!A:L,12,0)</f>
        <v>6.9274400000000007</v>
      </c>
    </row>
    <row r="88" spans="1:19" x14ac:dyDescent="0.35">
      <c r="A88" s="48"/>
      <c r="B88" s="358"/>
      <c r="C88" s="25"/>
      <c r="D88" s="23"/>
      <c r="E88" s="29"/>
      <c r="F88" s="23"/>
      <c r="G88" s="24"/>
      <c r="H88" s="10"/>
      <c r="I88" s="34"/>
      <c r="J88" s="23"/>
      <c r="K88" s="29"/>
      <c r="L88" s="27"/>
      <c r="M88" s="44"/>
      <c r="N88" s="17"/>
      <c r="O88" s="34" t="s">
        <v>34</v>
      </c>
      <c r="P88" s="23"/>
      <c r="Q88" s="36">
        <v>857076</v>
      </c>
      <c r="R88" s="27">
        <v>1</v>
      </c>
      <c r="S88" s="44">
        <f>(1+Наценка!$B$2)*VLOOKUP(Q88,'Выгрузка артикулов'!A:L,12,0)</f>
        <v>4.5300601666666669</v>
      </c>
    </row>
    <row r="89" spans="1:19" x14ac:dyDescent="0.35">
      <c r="A89" s="48"/>
      <c r="B89" s="358"/>
      <c r="C89" s="25" t="s">
        <v>20</v>
      </c>
      <c r="D89" s="26"/>
      <c r="E89" s="27" t="s">
        <v>10</v>
      </c>
      <c r="F89" s="23">
        <v>1</v>
      </c>
      <c r="G89" s="24">
        <f>(1+Наценка!$B$2)*VLOOKUP(E89,'Выгрузка артикулов'!A:L,12,0)</f>
        <v>1.36253</v>
      </c>
      <c r="H89" s="10"/>
      <c r="I89" s="34" t="s">
        <v>20</v>
      </c>
      <c r="J89" s="26"/>
      <c r="K89" s="27" t="s">
        <v>10</v>
      </c>
      <c r="L89" s="27">
        <v>1</v>
      </c>
      <c r="M89" s="44">
        <f>(1+Наценка!$B$2)*VLOOKUP(K89,'Выгрузка артикулов'!A:L,12,0)</f>
        <v>1.36253</v>
      </c>
      <c r="N89" s="17"/>
      <c r="O89" s="34" t="s">
        <v>20</v>
      </c>
      <c r="P89" s="26"/>
      <c r="Q89" s="27" t="s">
        <v>10</v>
      </c>
      <c r="R89" s="27">
        <v>1</v>
      </c>
      <c r="S89" s="44">
        <f>(1+Наценка!$B$2)*VLOOKUP(Q89,'Выгрузка артикулов'!A:L,12,0)</f>
        <v>1.36253</v>
      </c>
    </row>
    <row r="90" spans="1:19" x14ac:dyDescent="0.35">
      <c r="A90" s="48"/>
      <c r="B90" s="358"/>
      <c r="C90" s="273" t="s">
        <v>702</v>
      </c>
      <c r="D90" s="26"/>
      <c r="E90" s="27" t="s">
        <v>517</v>
      </c>
      <c r="F90" s="23">
        <v>1</v>
      </c>
      <c r="G90" s="24">
        <f>(1+Наценка!$B$2)*VLOOKUP(E90,'Выгрузка артикулов'!A:L,12,0)</f>
        <v>0.24999000000000002</v>
      </c>
      <c r="H90" s="10"/>
      <c r="I90" s="273" t="s">
        <v>702</v>
      </c>
      <c r="J90" s="26"/>
      <c r="K90" s="27" t="s">
        <v>517</v>
      </c>
      <c r="L90" s="27">
        <v>1</v>
      </c>
      <c r="M90" s="44">
        <f>(1+Наценка!$B$2)*VLOOKUP(K90,'Выгрузка артикулов'!A:L,12,0)</f>
        <v>0.24999000000000002</v>
      </c>
      <c r="N90" s="17"/>
      <c r="O90" s="273" t="s">
        <v>702</v>
      </c>
      <c r="P90" s="26"/>
      <c r="Q90" s="27" t="s">
        <v>517</v>
      </c>
      <c r="R90" s="27">
        <v>1</v>
      </c>
      <c r="S90" s="44">
        <f>(1+Наценка!$B$2)*VLOOKUP(Q90,'Выгрузка артикулов'!A:L,12,0)</f>
        <v>0.24999000000000002</v>
      </c>
    </row>
    <row r="91" spans="1:19" x14ac:dyDescent="0.35">
      <c r="A91" s="48"/>
      <c r="B91" s="358"/>
      <c r="C91" s="25" t="s">
        <v>21</v>
      </c>
      <c r="D91" s="23"/>
      <c r="E91" s="29" t="s">
        <v>634</v>
      </c>
      <c r="F91" s="23">
        <v>1</v>
      </c>
      <c r="G91" s="24">
        <f>(1+Наценка!$B$2)*VLOOKUP(E91,'Выгрузка артикулов'!A:L,12,0)</f>
        <v>13.59267</v>
      </c>
      <c r="H91" s="10"/>
      <c r="I91" s="34" t="s">
        <v>21</v>
      </c>
      <c r="J91" s="23"/>
      <c r="K91" s="29" t="s">
        <v>634</v>
      </c>
      <c r="L91" s="27">
        <v>1</v>
      </c>
      <c r="M91" s="44">
        <f>(1+Наценка!$B$2)*VLOOKUP(K91,'Выгрузка артикулов'!A:L,12,0)</f>
        <v>13.59267</v>
      </c>
      <c r="N91" s="17"/>
      <c r="O91" s="34" t="s">
        <v>21</v>
      </c>
      <c r="P91" s="23"/>
      <c r="Q91" s="29" t="s">
        <v>634</v>
      </c>
      <c r="R91" s="27">
        <v>1</v>
      </c>
      <c r="S91" s="44">
        <f>(1+Наценка!$B$2)*VLOOKUP(Q91,'Выгрузка артикулов'!A:L,12,0)</f>
        <v>13.59267</v>
      </c>
    </row>
    <row r="92" spans="1:19" x14ac:dyDescent="0.35">
      <c r="A92" s="48"/>
      <c r="B92" s="358"/>
      <c r="C92" s="335" t="s">
        <v>22</v>
      </c>
      <c r="D92" s="23" t="s">
        <v>23</v>
      </c>
      <c r="E92" s="23" t="s">
        <v>5</v>
      </c>
      <c r="F92" s="23">
        <v>1</v>
      </c>
      <c r="G92" s="24">
        <f>(1+Наценка!$B$2)*VLOOKUP(E92,'Выгрузка артикулов'!A:L,12,0)</f>
        <v>14.54856</v>
      </c>
      <c r="H92" s="10"/>
      <c r="I92" s="356" t="s">
        <v>22</v>
      </c>
      <c r="J92" s="23" t="s">
        <v>23</v>
      </c>
      <c r="K92" s="23" t="s">
        <v>5</v>
      </c>
      <c r="L92" s="27">
        <v>1</v>
      </c>
      <c r="M92" s="44">
        <f>(1+Наценка!$B$2)*VLOOKUP(K92,'Выгрузка артикулов'!A:L,12,0)</f>
        <v>14.54856</v>
      </c>
      <c r="N92" s="17"/>
      <c r="O92" s="356" t="s">
        <v>22</v>
      </c>
      <c r="P92" s="23" t="s">
        <v>23</v>
      </c>
      <c r="Q92" s="23" t="s">
        <v>5</v>
      </c>
      <c r="R92" s="27">
        <v>1</v>
      </c>
      <c r="S92" s="44">
        <f>(1+Наценка!$B$2)*VLOOKUP(Q92,'Выгрузка артикулов'!A:L,12,0)</f>
        <v>14.54856</v>
      </c>
    </row>
    <row r="93" spans="1:19" x14ac:dyDescent="0.35">
      <c r="A93" s="48"/>
      <c r="B93" s="358"/>
      <c r="C93" s="335"/>
      <c r="D93" s="23" t="s">
        <v>681</v>
      </c>
      <c r="E93" s="23" t="s">
        <v>27</v>
      </c>
      <c r="F93" s="23">
        <v>1</v>
      </c>
      <c r="G93" s="24">
        <f>(1+Наценка!$B$2)*VLOOKUP(E93,'Выгрузка артикулов'!A:L,12,0)</f>
        <v>15.37926</v>
      </c>
      <c r="H93" s="10"/>
      <c r="I93" s="356"/>
      <c r="J93" s="23" t="s">
        <v>681</v>
      </c>
      <c r="K93" s="23" t="s">
        <v>27</v>
      </c>
      <c r="L93" s="27">
        <v>1</v>
      </c>
      <c r="M93" s="44">
        <f>(1+Наценка!$B$2)*VLOOKUP(K93,'Выгрузка артикулов'!A:L,12,0)</f>
        <v>15.37926</v>
      </c>
      <c r="N93" s="17"/>
      <c r="O93" s="356"/>
      <c r="P93" s="23" t="s">
        <v>681</v>
      </c>
      <c r="Q93" s="23" t="s">
        <v>27</v>
      </c>
      <c r="R93" s="27">
        <v>1</v>
      </c>
      <c r="S93" s="44">
        <f>(1+Наценка!$B$2)*VLOOKUP(Q93,'Выгрузка артикулов'!A:L,12,0)</f>
        <v>15.37926</v>
      </c>
    </row>
    <row r="94" spans="1:19" x14ac:dyDescent="0.35">
      <c r="A94" s="48"/>
      <c r="B94" s="358"/>
      <c r="C94" s="335"/>
      <c r="D94" s="23" t="s">
        <v>680</v>
      </c>
      <c r="E94" s="23" t="s">
        <v>6</v>
      </c>
      <c r="F94" s="23">
        <v>1</v>
      </c>
      <c r="G94" s="24">
        <f>(1+Наценка!$B$2)*VLOOKUP(E94,'Выгрузка артикулов'!A:L,12,0)</f>
        <v>11.6389</v>
      </c>
      <c r="H94" s="10"/>
      <c r="I94" s="356"/>
      <c r="J94" s="23" t="s">
        <v>680</v>
      </c>
      <c r="K94" s="23" t="s">
        <v>6</v>
      </c>
      <c r="L94" s="27">
        <v>1</v>
      </c>
      <c r="M94" s="44">
        <f>(1+Наценка!$B$2)*VLOOKUP(K94,'Выгрузка артикулов'!A:L,12,0)</f>
        <v>11.6389</v>
      </c>
      <c r="N94" s="17"/>
      <c r="O94" s="356"/>
      <c r="P94" s="23" t="s">
        <v>680</v>
      </c>
      <c r="Q94" s="23" t="s">
        <v>6</v>
      </c>
      <c r="R94" s="27">
        <v>1</v>
      </c>
      <c r="S94" s="44">
        <f>(1+Наценка!$B$2)*VLOOKUP(Q94,'Выгрузка артикулов'!A:L,12,0)</f>
        <v>11.6389</v>
      </c>
    </row>
    <row r="95" spans="1:19" x14ac:dyDescent="0.35">
      <c r="A95" s="48"/>
      <c r="B95" s="358"/>
      <c r="C95" s="35" t="s">
        <v>25</v>
      </c>
      <c r="D95" s="23"/>
      <c r="E95" s="36">
        <v>246979</v>
      </c>
      <c r="F95" s="23">
        <v>1</v>
      </c>
      <c r="G95" s="24">
        <f>(1+Наценка!$B$2)*VLOOKUP(E95,'Выгрузка артикулов'!A:L,12,0)</f>
        <v>6.5314600000000009</v>
      </c>
      <c r="H95" s="10"/>
      <c r="I95" s="38" t="s">
        <v>25</v>
      </c>
      <c r="J95" s="23"/>
      <c r="K95" s="36">
        <v>246979</v>
      </c>
      <c r="L95" s="27">
        <v>1</v>
      </c>
      <c r="M95" s="44">
        <f>(1+Наценка!$B$2)*VLOOKUP(K95,'Выгрузка артикулов'!A:L,12,0)</f>
        <v>6.5314600000000009</v>
      </c>
      <c r="N95" s="17"/>
      <c r="O95" s="38" t="s">
        <v>25</v>
      </c>
      <c r="P95" s="23"/>
      <c r="Q95" s="36">
        <v>246979</v>
      </c>
      <c r="R95" s="27">
        <v>2</v>
      </c>
      <c r="S95" s="44">
        <f>(1+Наценка!$B$2)*VLOOKUP(Q95,'Выгрузка артикулов'!A:L,12,0)</f>
        <v>6.5314600000000009</v>
      </c>
    </row>
    <row r="96" spans="1:19" x14ac:dyDescent="0.35">
      <c r="A96" s="48"/>
      <c r="B96" s="337"/>
      <c r="C96" s="338" t="s">
        <v>679</v>
      </c>
      <c r="D96" s="339"/>
      <c r="E96" s="339"/>
      <c r="F96" s="339"/>
      <c r="G96" s="32">
        <f>F84*G84+F87*G87+F89*G89+F91*G91+F92*G92+F95*G95+F90*G90</f>
        <v>53.07835</v>
      </c>
      <c r="H96" s="9"/>
      <c r="I96" s="340" t="s">
        <v>679</v>
      </c>
      <c r="J96" s="339"/>
      <c r="K96" s="339"/>
      <c r="L96" s="339"/>
      <c r="M96" s="32">
        <f>L84*M84+L87*M87+L89*M89+L91*M91+L92*M92+L95*M95+L90*M90</f>
        <v>54.558920000000001</v>
      </c>
      <c r="N96" s="12"/>
      <c r="O96" s="340" t="s">
        <v>679</v>
      </c>
      <c r="P96" s="339"/>
      <c r="Q96" s="339"/>
      <c r="R96" s="339"/>
      <c r="S96" s="32">
        <f>R84*S84+R87*S87+R89*S89+R91*S91+R92*S92+R95*S95+R88*S88+R90*S90</f>
        <v>65.620440166666668</v>
      </c>
    </row>
    <row r="97" spans="1:1" x14ac:dyDescent="0.35">
      <c r="A97" s="48"/>
    </row>
    <row r="98" spans="1:1" x14ac:dyDescent="0.35">
      <c r="A98" s="48"/>
    </row>
    <row r="99" spans="1:1" x14ac:dyDescent="0.35">
      <c r="A99" s="48"/>
    </row>
    <row r="100" spans="1:1" x14ac:dyDescent="0.35">
      <c r="A100" s="48"/>
    </row>
  </sheetData>
  <mergeCells count="72">
    <mergeCell ref="B83:B96"/>
    <mergeCell ref="C84:C86"/>
    <mergeCell ref="I84:I86"/>
    <mergeCell ref="O84:O86"/>
    <mergeCell ref="C92:C94"/>
    <mergeCell ref="I92:I94"/>
    <mergeCell ref="O92:O94"/>
    <mergeCell ref="C96:F96"/>
    <mergeCell ref="I96:L96"/>
    <mergeCell ref="O96:R96"/>
    <mergeCell ref="C80:F80"/>
    <mergeCell ref="I80:L80"/>
    <mergeCell ref="O80:R80"/>
    <mergeCell ref="C82:G82"/>
    <mergeCell ref="I82:M82"/>
    <mergeCell ref="O82:S82"/>
    <mergeCell ref="C66:G66"/>
    <mergeCell ref="I66:M66"/>
    <mergeCell ref="O66:S66"/>
    <mergeCell ref="B67:B68"/>
    <mergeCell ref="C68:C70"/>
    <mergeCell ref="I68:I70"/>
    <mergeCell ref="O68:O70"/>
    <mergeCell ref="B69:B79"/>
    <mergeCell ref="C76:C78"/>
    <mergeCell ref="I76:I78"/>
    <mergeCell ref="O76:O78"/>
    <mergeCell ref="O50:S50"/>
    <mergeCell ref="O63:R63"/>
    <mergeCell ref="O48:R48"/>
    <mergeCell ref="O52:O54"/>
    <mergeCell ref="O59:O61"/>
    <mergeCell ref="B51:B63"/>
    <mergeCell ref="C59:C61"/>
    <mergeCell ref="I52:I54"/>
    <mergeCell ref="I59:I61"/>
    <mergeCell ref="I20:I22"/>
    <mergeCell ref="I28:I30"/>
    <mergeCell ref="C32:F32"/>
    <mergeCell ref="C28:C30"/>
    <mergeCell ref="C50:G50"/>
    <mergeCell ref="I50:M50"/>
    <mergeCell ref="C52:C54"/>
    <mergeCell ref="C37:C39"/>
    <mergeCell ref="I37:I39"/>
    <mergeCell ref="C44:C46"/>
    <mergeCell ref="I44:I46"/>
    <mergeCell ref="C63:F63"/>
    <mergeCell ref="I63:L63"/>
    <mergeCell ref="I48:L48"/>
    <mergeCell ref="C35:G35"/>
    <mergeCell ref="I35:M35"/>
    <mergeCell ref="I3:M3"/>
    <mergeCell ref="I16:L16"/>
    <mergeCell ref="I18:M18"/>
    <mergeCell ref="C18:G18"/>
    <mergeCell ref="C3:G3"/>
    <mergeCell ref="I5:I7"/>
    <mergeCell ref="I13:I15"/>
    <mergeCell ref="B38:B48"/>
    <mergeCell ref="O37:O39"/>
    <mergeCell ref="O44:O46"/>
    <mergeCell ref="B4:B5"/>
    <mergeCell ref="C5:C7"/>
    <mergeCell ref="C13:C15"/>
    <mergeCell ref="B6:B16"/>
    <mergeCell ref="C20:C22"/>
    <mergeCell ref="C16:F16"/>
    <mergeCell ref="I32:L32"/>
    <mergeCell ref="B19:B32"/>
    <mergeCell ref="C48:F48"/>
    <mergeCell ref="O35:S35"/>
  </mergeCells>
  <pageMargins left="0" right="0" top="0" bottom="0" header="0.31496062992125984" footer="0.31496062992125984"/>
  <pageSetup paperSize="9" scale="53" fitToHeight="0" orientation="landscape" r:id="rId1"/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0.39997558519241921"/>
    <pageSetUpPr fitToPage="1"/>
  </sheetPr>
  <dimension ref="A2:Z116"/>
  <sheetViews>
    <sheetView view="pageBreakPreview" zoomScale="80" zoomScaleNormal="85" zoomScaleSheetLayoutView="80" workbookViewId="0"/>
  </sheetViews>
  <sheetFormatPr defaultColWidth="9.109375" defaultRowHeight="18" x14ac:dyDescent="0.35"/>
  <cols>
    <col min="1" max="1" width="3.44140625" style="7" bestFit="1" customWidth="1"/>
    <col min="2" max="2" width="11" style="6" bestFit="1" customWidth="1"/>
    <col min="3" max="3" width="30.88671875" style="6" customWidth="1"/>
    <col min="4" max="4" width="15.33203125" style="6" customWidth="1"/>
    <col min="5" max="5" width="20.44140625" style="6" bestFit="1" customWidth="1"/>
    <col min="6" max="6" width="8.109375" style="6" bestFit="1" customWidth="1"/>
    <col min="7" max="7" width="18.109375" style="6" bestFit="1" customWidth="1"/>
    <col min="8" max="8" width="1.44140625" style="6" customWidth="1"/>
    <col min="9" max="9" width="27.109375" style="6" customWidth="1"/>
    <col min="10" max="10" width="16" style="6" customWidth="1"/>
    <col min="11" max="11" width="20.33203125" style="6" bestFit="1" customWidth="1"/>
    <col min="12" max="12" width="8.109375" style="6" bestFit="1" customWidth="1"/>
    <col min="13" max="13" width="18.109375" style="6" bestFit="1" customWidth="1"/>
    <col min="14" max="14" width="1.5546875" style="6" customWidth="1"/>
    <col min="15" max="15" width="8.44140625" style="6" customWidth="1"/>
    <col min="16" max="16" width="27.6640625" style="6" customWidth="1"/>
    <col min="17" max="17" width="17.5546875" style="6" customWidth="1"/>
    <col min="18" max="18" width="21" style="6" bestFit="1" customWidth="1"/>
    <col min="19" max="19" width="11.5546875" style="6" bestFit="1" customWidth="1"/>
    <col min="20" max="20" width="18.109375" style="6" bestFit="1" customWidth="1"/>
    <col min="21" max="21" width="4" style="6" customWidth="1"/>
    <col min="22" max="22" width="28.44140625" style="6" customWidth="1"/>
    <col min="23" max="23" width="9.109375" style="6"/>
    <col min="24" max="24" width="30.44140625" style="6" customWidth="1"/>
    <col min="25" max="25" width="9.109375" style="6"/>
    <col min="26" max="26" width="18.109375" style="6" bestFit="1" customWidth="1"/>
    <col min="27" max="27" width="9.109375" style="6"/>
    <col min="28" max="28" width="29.109375" style="6" customWidth="1"/>
    <col min="29" max="29" width="9.109375" style="6"/>
    <col min="30" max="30" width="24.6640625" style="6" customWidth="1"/>
    <col min="31" max="16384" width="9.109375" style="6"/>
  </cols>
  <sheetData>
    <row r="2" spans="1:26" x14ac:dyDescent="0.35">
      <c r="A2" s="7" t="s">
        <v>688</v>
      </c>
      <c r="B2" s="47" t="s">
        <v>686</v>
      </c>
      <c r="O2" s="7" t="s">
        <v>688</v>
      </c>
      <c r="P2" s="47" t="s">
        <v>761</v>
      </c>
    </row>
    <row r="3" spans="1:26" s="5" customFormat="1" x14ac:dyDescent="0.35">
      <c r="A3" s="48"/>
      <c r="B3" s="18" t="s">
        <v>14</v>
      </c>
      <c r="C3" s="354" t="s">
        <v>28</v>
      </c>
      <c r="D3" s="355"/>
      <c r="E3" s="355"/>
      <c r="F3" s="352"/>
      <c r="G3" s="353"/>
      <c r="I3" s="348" t="s">
        <v>29</v>
      </c>
      <c r="J3" s="349"/>
      <c r="K3" s="349"/>
      <c r="L3" s="349"/>
      <c r="M3" s="350"/>
      <c r="N3" s="45"/>
      <c r="O3" s="18" t="s">
        <v>14</v>
      </c>
      <c r="P3" s="346" t="s">
        <v>759</v>
      </c>
      <c r="Q3" s="347"/>
      <c r="R3" s="347"/>
      <c r="S3" s="344"/>
      <c r="T3" s="345"/>
      <c r="V3" s="367" t="s">
        <v>758</v>
      </c>
      <c r="W3" s="347"/>
      <c r="X3" s="347"/>
      <c r="Y3" s="344"/>
      <c r="Z3" s="345"/>
    </row>
    <row r="4" spans="1:26" s="5" customFormat="1" x14ac:dyDescent="0.35">
      <c r="A4" s="48"/>
      <c r="B4" s="334" t="s">
        <v>15</v>
      </c>
      <c r="C4" s="19" t="s">
        <v>16</v>
      </c>
      <c r="D4" s="20" t="s">
        <v>41</v>
      </c>
      <c r="E4" s="21" t="s">
        <v>17</v>
      </c>
      <c r="F4" s="21" t="s">
        <v>39</v>
      </c>
      <c r="G4" s="22" t="s">
        <v>678</v>
      </c>
      <c r="H4" s="9"/>
      <c r="I4" s="33" t="s">
        <v>16</v>
      </c>
      <c r="J4" s="20" t="s">
        <v>41</v>
      </c>
      <c r="K4" s="21" t="s">
        <v>17</v>
      </c>
      <c r="L4" s="21" t="s">
        <v>39</v>
      </c>
      <c r="M4" s="22" t="s">
        <v>678</v>
      </c>
      <c r="N4" s="9"/>
      <c r="O4" s="334" t="s">
        <v>15</v>
      </c>
      <c r="P4" s="19" t="s">
        <v>16</v>
      </c>
      <c r="Q4" s="20" t="s">
        <v>41</v>
      </c>
      <c r="R4" s="21" t="s">
        <v>17</v>
      </c>
      <c r="S4" s="21" t="s">
        <v>39</v>
      </c>
      <c r="T4" s="22" t="s">
        <v>678</v>
      </c>
      <c r="V4" s="33" t="s">
        <v>16</v>
      </c>
      <c r="W4" s="20" t="s">
        <v>41</v>
      </c>
      <c r="X4" s="21" t="s">
        <v>17</v>
      </c>
      <c r="Y4" s="21" t="s">
        <v>39</v>
      </c>
      <c r="Z4" s="22" t="s">
        <v>678</v>
      </c>
    </row>
    <row r="5" spans="1:26" s="5" customFormat="1" x14ac:dyDescent="0.35">
      <c r="A5" s="48"/>
      <c r="B5" s="334"/>
      <c r="C5" s="335" t="s">
        <v>18</v>
      </c>
      <c r="D5" s="23" t="s">
        <v>19</v>
      </c>
      <c r="E5" s="23" t="s">
        <v>7</v>
      </c>
      <c r="F5" s="23">
        <v>1</v>
      </c>
      <c r="G5" s="24">
        <f>(1+Наценка!$B$3)*VLOOKUP(E5,'Выгрузка артикулов'!A:L,12,0)</f>
        <v>10.909875</v>
      </c>
      <c r="H5" s="11"/>
      <c r="I5" s="356" t="s">
        <v>18</v>
      </c>
      <c r="J5" s="23" t="s">
        <v>19</v>
      </c>
      <c r="K5" s="23" t="s">
        <v>7</v>
      </c>
      <c r="L5" s="28">
        <v>1</v>
      </c>
      <c r="M5" s="24">
        <f>(1+Наценка!$B$3)*VLOOKUP(K5,'Выгрузка артикулов'!A:L,12,0)</f>
        <v>10.909875</v>
      </c>
      <c r="N5" s="11"/>
      <c r="O5" s="334"/>
      <c r="P5" s="335" t="s">
        <v>18</v>
      </c>
      <c r="Q5" s="23" t="s">
        <v>19</v>
      </c>
      <c r="R5" s="23" t="s">
        <v>7</v>
      </c>
      <c r="S5" s="23">
        <v>1</v>
      </c>
      <c r="T5" s="24">
        <f>(1+Наценка!$B$3)*VLOOKUP(R5,'Выгрузка артикулов'!A:L,12,0)</f>
        <v>10.909875</v>
      </c>
      <c r="V5" s="356" t="s">
        <v>18</v>
      </c>
      <c r="W5" s="23" t="s">
        <v>19</v>
      </c>
      <c r="X5" s="23" t="s">
        <v>7</v>
      </c>
      <c r="Y5" s="23">
        <v>1</v>
      </c>
      <c r="Z5" s="24">
        <f>(1+Наценка!$B$3)*VLOOKUP(X5,'Выгрузка артикулов'!A:L,12,0)</f>
        <v>10.909875</v>
      </c>
    </row>
    <row r="6" spans="1:26" s="5" customFormat="1" x14ac:dyDescent="0.35">
      <c r="A6" s="48"/>
      <c r="B6" s="334" t="s">
        <v>28</v>
      </c>
      <c r="C6" s="335"/>
      <c r="D6" s="23" t="s">
        <v>681</v>
      </c>
      <c r="E6" s="23" t="s">
        <v>8</v>
      </c>
      <c r="F6" s="23">
        <v>1</v>
      </c>
      <c r="G6" s="24">
        <f>(1+Наценка!$B$3)*VLOOKUP(E6,'Выгрузка артикулов'!A:L,12,0)</f>
        <v>10.930125</v>
      </c>
      <c r="H6" s="11"/>
      <c r="I6" s="356"/>
      <c r="J6" s="23" t="s">
        <v>681</v>
      </c>
      <c r="K6" s="23" t="s">
        <v>8</v>
      </c>
      <c r="L6" s="28">
        <v>1</v>
      </c>
      <c r="M6" s="24">
        <f>(1+Наценка!$B$3)*VLOOKUP(K6,'Выгрузка артикулов'!A:L,12,0)</f>
        <v>10.930125</v>
      </c>
      <c r="N6" s="11"/>
      <c r="O6" s="378" t="s">
        <v>755</v>
      </c>
      <c r="P6" s="335"/>
      <c r="Q6" s="23" t="s">
        <v>681</v>
      </c>
      <c r="R6" s="23" t="s">
        <v>8</v>
      </c>
      <c r="S6" s="23">
        <v>1</v>
      </c>
      <c r="T6" s="24">
        <f>(1+Наценка!$B$3)*VLOOKUP(R6,'Выгрузка артикулов'!A:L,12,0)</f>
        <v>10.930125</v>
      </c>
      <c r="V6" s="356"/>
      <c r="W6" s="23" t="s">
        <v>681</v>
      </c>
      <c r="X6" s="23" t="s">
        <v>8</v>
      </c>
      <c r="Y6" s="23">
        <v>1</v>
      </c>
      <c r="Z6" s="24">
        <f>(1+Наценка!$B$3)*VLOOKUP(X6,'Выгрузка артикулов'!A:L,12,0)</f>
        <v>10.930125</v>
      </c>
    </row>
    <row r="7" spans="1:26" s="5" customFormat="1" x14ac:dyDescent="0.35">
      <c r="A7" s="48"/>
      <c r="B7" s="334"/>
      <c r="C7" s="335"/>
      <c r="D7" s="23" t="s">
        <v>680</v>
      </c>
      <c r="E7" s="23" t="s">
        <v>24</v>
      </c>
      <c r="F7" s="23">
        <v>1</v>
      </c>
      <c r="G7" s="24">
        <f>(1+Наценка!$B$3)*VLOOKUP(E7,'Выгрузка артикулов'!A:L,12,0)</f>
        <v>9.7923749999999998</v>
      </c>
      <c r="H7" s="11"/>
      <c r="I7" s="356"/>
      <c r="J7" s="23" t="s">
        <v>680</v>
      </c>
      <c r="K7" s="23" t="s">
        <v>24</v>
      </c>
      <c r="L7" s="28">
        <v>1</v>
      </c>
      <c r="M7" s="24">
        <f>(1+Наценка!$B$3)*VLOOKUP(K7,'Выгрузка артикулов'!A:L,12,0)</f>
        <v>9.7923749999999998</v>
      </c>
      <c r="N7" s="11"/>
      <c r="O7" s="379"/>
      <c r="P7" s="335"/>
      <c r="Q7" s="23" t="s">
        <v>680</v>
      </c>
      <c r="R7" s="23" t="s">
        <v>24</v>
      </c>
      <c r="S7" s="23">
        <v>1</v>
      </c>
      <c r="T7" s="24">
        <f>(1+Наценка!$B$3)*VLOOKUP(R7,'Выгрузка артикулов'!A:L,12,0)</f>
        <v>9.7923749999999998</v>
      </c>
      <c r="V7" s="356"/>
      <c r="W7" s="23" t="s">
        <v>680</v>
      </c>
      <c r="X7" s="23" t="s">
        <v>24</v>
      </c>
      <c r="Y7" s="23">
        <v>1</v>
      </c>
      <c r="Z7" s="24">
        <f>(1+Наценка!$B$3)*VLOOKUP(X7,'Выгрузка артикулов'!A:L,12,0)</f>
        <v>9.7923749999999998</v>
      </c>
    </row>
    <row r="8" spans="1:26" s="5" customFormat="1" x14ac:dyDescent="0.35">
      <c r="A8" s="48"/>
      <c r="B8" s="336"/>
      <c r="C8" s="25" t="s">
        <v>20</v>
      </c>
      <c r="D8" s="26"/>
      <c r="E8" s="27" t="s">
        <v>10</v>
      </c>
      <c r="F8" s="28">
        <v>1</v>
      </c>
      <c r="G8" s="24">
        <f>(1+Наценка!$B$3)*VLOOKUP(E8,'Выгрузка артикулов'!A:L,12,0)</f>
        <v>1.310125</v>
      </c>
      <c r="H8" s="11"/>
      <c r="I8" s="34" t="s">
        <v>20</v>
      </c>
      <c r="J8" s="26"/>
      <c r="K8" s="27" t="s">
        <v>10</v>
      </c>
      <c r="L8" s="28">
        <v>1</v>
      </c>
      <c r="M8" s="24">
        <f>(1+Наценка!$B$3)*VLOOKUP(K8,'Выгрузка артикулов'!A:L,12,0)</f>
        <v>1.310125</v>
      </c>
      <c r="N8" s="11"/>
      <c r="O8" s="379"/>
      <c r="P8" s="206" t="s">
        <v>20</v>
      </c>
      <c r="Q8" s="26"/>
      <c r="R8" s="27" t="s">
        <v>10</v>
      </c>
      <c r="S8" s="28">
        <v>1</v>
      </c>
      <c r="T8" s="24">
        <f>(1+Наценка!$B$3)*VLOOKUP(R8,'Выгрузка артикулов'!A:L,12,0)</f>
        <v>1.310125</v>
      </c>
      <c r="V8" s="207" t="s">
        <v>20</v>
      </c>
      <c r="W8" s="26"/>
      <c r="X8" s="27" t="s">
        <v>10</v>
      </c>
      <c r="Y8" s="28">
        <v>1</v>
      </c>
      <c r="Z8" s="24">
        <f>(1+Наценка!$B$3)*VLOOKUP(X8,'Выгрузка артикулов'!A:L,12,0)</f>
        <v>1.310125</v>
      </c>
    </row>
    <row r="9" spans="1:26" s="5" customFormat="1" x14ac:dyDescent="0.35">
      <c r="A9" s="48"/>
      <c r="B9" s="336"/>
      <c r="C9" s="273" t="s">
        <v>702</v>
      </c>
      <c r="D9" s="26"/>
      <c r="E9" s="27" t="s">
        <v>517</v>
      </c>
      <c r="F9" s="28">
        <v>1</v>
      </c>
      <c r="G9" s="24">
        <f>(1+Наценка!$B$3)*VLOOKUP(E9,'Выгрузка артикулов'!A:L,12,0)</f>
        <v>0.24037500000000001</v>
      </c>
      <c r="H9" s="11"/>
      <c r="I9" s="273" t="s">
        <v>702</v>
      </c>
      <c r="J9" s="26"/>
      <c r="K9" s="27" t="s">
        <v>517</v>
      </c>
      <c r="L9" s="28">
        <v>1</v>
      </c>
      <c r="M9" s="24">
        <f>(1+Наценка!$B$3)*VLOOKUP(K9,'Выгрузка артикулов'!A:L,12,0)</f>
        <v>0.24037500000000001</v>
      </c>
      <c r="N9" s="11"/>
      <c r="O9" s="379"/>
      <c r="P9" s="273" t="s">
        <v>702</v>
      </c>
      <c r="Q9" s="26"/>
      <c r="R9" s="27" t="s">
        <v>517</v>
      </c>
      <c r="S9" s="28">
        <v>1</v>
      </c>
      <c r="T9" s="24">
        <f>(1+Наценка!$B$3)*VLOOKUP(R9,'Выгрузка артикулов'!A:L,12,0)</f>
        <v>0.24037500000000001</v>
      </c>
      <c r="V9" s="273" t="s">
        <v>702</v>
      </c>
      <c r="W9" s="26"/>
      <c r="X9" s="27" t="s">
        <v>517</v>
      </c>
      <c r="Y9" s="28">
        <v>1</v>
      </c>
      <c r="Z9" s="24">
        <f>(1+Наценка!$B$3)*VLOOKUP(X9,'Выгрузка артикулов'!A:L,12,0)</f>
        <v>0.24037500000000001</v>
      </c>
    </row>
    <row r="10" spans="1:26" s="5" customFormat="1" x14ac:dyDescent="0.35">
      <c r="A10" s="48"/>
      <c r="B10" s="336"/>
      <c r="C10" s="25" t="s">
        <v>21</v>
      </c>
      <c r="D10" s="23"/>
      <c r="E10" s="29" t="s">
        <v>1</v>
      </c>
      <c r="F10" s="30">
        <v>1</v>
      </c>
      <c r="G10" s="24">
        <f>(1+Наценка!$B$3)*VLOOKUP(E10,'Выгрузка артикулов'!A:L,12,0)</f>
        <v>6.897875</v>
      </c>
      <c r="H10" s="11"/>
      <c r="I10" s="34" t="s">
        <v>21</v>
      </c>
      <c r="J10" s="23"/>
      <c r="K10" s="29" t="s">
        <v>1</v>
      </c>
      <c r="L10" s="28">
        <v>1</v>
      </c>
      <c r="M10" s="24">
        <f>(1+Наценка!$B$3)*VLOOKUP(K10,'Выгрузка артикулов'!A:L,12,0)</f>
        <v>6.897875</v>
      </c>
      <c r="N10" s="11"/>
      <c r="O10" s="379"/>
      <c r="P10" s="206" t="s">
        <v>21</v>
      </c>
      <c r="Q10" s="23"/>
      <c r="R10" s="29" t="s">
        <v>265</v>
      </c>
      <c r="S10" s="30">
        <v>1</v>
      </c>
      <c r="T10" s="24">
        <f>(1+Наценка!$B$3)*VLOOKUP(R10,'Выгрузка артикулов'!A:L,12,0)</f>
        <v>4.2002500000000005</v>
      </c>
      <c r="V10" s="207" t="s">
        <v>21</v>
      </c>
      <c r="W10" s="23"/>
      <c r="X10" s="29" t="s">
        <v>265</v>
      </c>
      <c r="Y10" s="30">
        <v>1</v>
      </c>
      <c r="Z10" s="24">
        <f>(1+Наценка!$B$3)*VLOOKUP(X10,'Выгрузка артикулов'!A:L,12,0)</f>
        <v>4.2002500000000005</v>
      </c>
    </row>
    <row r="11" spans="1:26" s="5" customFormat="1" ht="31.2" x14ac:dyDescent="0.35">
      <c r="A11" s="48"/>
      <c r="B11" s="336"/>
      <c r="C11" s="25" t="s">
        <v>687</v>
      </c>
      <c r="D11" s="23"/>
      <c r="E11" s="36">
        <v>247037</v>
      </c>
      <c r="F11" s="31" t="s">
        <v>40</v>
      </c>
      <c r="G11" s="24">
        <f>(1+Наценка!$B$3)*VLOOKUP(E11,'Выгрузка артикулов'!A:L,12,0)</f>
        <v>1.308875</v>
      </c>
      <c r="H11" s="11"/>
      <c r="I11" s="34" t="s">
        <v>26</v>
      </c>
      <c r="J11" s="23"/>
      <c r="K11" s="29" t="s">
        <v>13</v>
      </c>
      <c r="L11" s="28">
        <v>1</v>
      </c>
      <c r="M11" s="24">
        <f>(1+Наценка!$B$3)*VLOOKUP(K11,'Выгрузка артикулов'!A:L,12,0)</f>
        <v>11.243875000000001</v>
      </c>
      <c r="N11" s="11"/>
      <c r="O11" s="379"/>
      <c r="P11" s="206" t="s">
        <v>754</v>
      </c>
      <c r="Q11" s="23"/>
      <c r="R11" s="36" t="s">
        <v>411</v>
      </c>
      <c r="S11" s="31" t="s">
        <v>40</v>
      </c>
      <c r="T11" s="24">
        <f>(1+Наценка!$B$3)*VLOOKUP(R11,'Выгрузка артикулов'!A:L,12,0)</f>
        <v>52.334250000000004</v>
      </c>
      <c r="V11" s="207" t="s">
        <v>754</v>
      </c>
      <c r="W11" s="23"/>
      <c r="X11" s="36" t="s">
        <v>411</v>
      </c>
      <c r="Y11" s="31" t="s">
        <v>40</v>
      </c>
      <c r="Z11" s="24">
        <f>(1+Наценка!$B$3)*VLOOKUP(X11,'Выгрузка артикулов'!A:L,12,0)</f>
        <v>52.334250000000004</v>
      </c>
    </row>
    <row r="12" spans="1:26" s="5" customFormat="1" ht="31.2" x14ac:dyDescent="0.35">
      <c r="A12" s="48"/>
      <c r="B12" s="336"/>
      <c r="C12" s="25"/>
      <c r="D12" s="23"/>
      <c r="E12" s="36"/>
      <c r="F12" s="31"/>
      <c r="G12" s="24"/>
      <c r="H12" s="11"/>
      <c r="I12" s="34" t="s">
        <v>687</v>
      </c>
      <c r="J12" s="23"/>
      <c r="K12" s="36">
        <v>247037</v>
      </c>
      <c r="L12" s="31" t="s">
        <v>40</v>
      </c>
      <c r="M12" s="24">
        <f>(1+Наценка!$B$3)*VLOOKUP(K12,'Выгрузка артикулов'!A:L,12,0)</f>
        <v>1.308875</v>
      </c>
      <c r="N12" s="11"/>
      <c r="O12" s="379"/>
      <c r="P12" s="206" t="s">
        <v>699</v>
      </c>
      <c r="Q12" s="23"/>
      <c r="R12" s="36">
        <v>848876</v>
      </c>
      <c r="S12" s="31" t="s">
        <v>40</v>
      </c>
      <c r="T12" s="24">
        <f>(1+Наценка!$B$3)*VLOOKUP(R12,'Выгрузка артикулов'!A:L,12,0)</f>
        <v>4.27303225</v>
      </c>
      <c r="V12" s="207" t="s">
        <v>699</v>
      </c>
      <c r="W12" s="23"/>
      <c r="X12" s="36">
        <v>848876</v>
      </c>
      <c r="Y12" s="31" t="s">
        <v>756</v>
      </c>
      <c r="Z12" s="24">
        <f>(1+Наценка!$B$3)*VLOOKUP(X12,'Выгрузка артикулов'!A:L,12,0)</f>
        <v>4.27303225</v>
      </c>
    </row>
    <row r="13" spans="1:26" s="5" customFormat="1" x14ac:dyDescent="0.35">
      <c r="A13" s="48"/>
      <c r="B13" s="336"/>
      <c r="C13" s="300"/>
      <c r="D13" s="23"/>
      <c r="E13" s="36"/>
      <c r="F13" s="31"/>
      <c r="G13" s="24"/>
      <c r="H13" s="11"/>
      <c r="I13" s="302" t="s">
        <v>3171</v>
      </c>
      <c r="J13" s="23"/>
      <c r="K13" s="36">
        <v>222805</v>
      </c>
      <c r="L13" s="31" t="s">
        <v>40</v>
      </c>
      <c r="M13" s="24">
        <f>(1+Наценка!$B$3)*VLOOKUP(K13,'Выгрузка артикулов'!A:L,12,0)</f>
        <v>0.6</v>
      </c>
      <c r="N13" s="11"/>
      <c r="O13" s="379"/>
      <c r="P13" s="300"/>
      <c r="Q13" s="23"/>
      <c r="R13" s="36"/>
      <c r="S13" s="31"/>
      <c r="T13" s="24"/>
      <c r="V13" s="302"/>
      <c r="W13" s="23"/>
      <c r="X13" s="36"/>
      <c r="Y13" s="31"/>
      <c r="Z13" s="24"/>
    </row>
    <row r="14" spans="1:26" s="5" customFormat="1" x14ac:dyDescent="0.35">
      <c r="A14" s="48"/>
      <c r="B14" s="336"/>
      <c r="C14" s="335" t="s">
        <v>22</v>
      </c>
      <c r="D14" s="23" t="s">
        <v>23</v>
      </c>
      <c r="E14" s="23" t="s">
        <v>4</v>
      </c>
      <c r="F14" s="23">
        <v>1</v>
      </c>
      <c r="G14" s="24">
        <f>(1+Наценка!$B$3)*VLOOKUP(E14,'Выгрузка артикулов'!A:L,12,0)</f>
        <v>19</v>
      </c>
      <c r="H14" s="11"/>
      <c r="I14" s="356" t="s">
        <v>22</v>
      </c>
      <c r="J14" s="23" t="s">
        <v>23</v>
      </c>
      <c r="K14" s="23" t="s">
        <v>4</v>
      </c>
      <c r="L14" s="28">
        <v>1</v>
      </c>
      <c r="M14" s="24">
        <f>(1+Наценка!$B$3)*VLOOKUP(K14,'Выгрузка артикулов'!A:L,12,0)</f>
        <v>19</v>
      </c>
      <c r="N14" s="11"/>
      <c r="O14" s="379"/>
      <c r="P14" s="27" t="s">
        <v>762</v>
      </c>
      <c r="Q14" s="27"/>
      <c r="R14" s="27"/>
      <c r="S14" s="27"/>
      <c r="T14" s="24"/>
      <c r="V14" s="43" t="s">
        <v>762</v>
      </c>
      <c r="W14" s="27"/>
      <c r="X14" s="27">
        <v>859322</v>
      </c>
      <c r="Y14" s="27">
        <v>1</v>
      </c>
      <c r="Z14" s="24">
        <f>(1+Наценка!$B$3)*VLOOKUP(X14,'Выгрузка артикулов'!A:L,12,0)</f>
        <v>1.176625</v>
      </c>
    </row>
    <row r="15" spans="1:26" s="5" customFormat="1" x14ac:dyDescent="0.35">
      <c r="A15" s="48"/>
      <c r="B15" s="336"/>
      <c r="C15" s="335"/>
      <c r="D15" s="23" t="s">
        <v>681</v>
      </c>
      <c r="E15" s="23" t="s">
        <v>35</v>
      </c>
      <c r="F15" s="23">
        <v>1</v>
      </c>
      <c r="G15" s="24">
        <f>(1+Наценка!$B$3)*VLOOKUP(E15,'Выгрузка артикулов'!A:L,12,0)</f>
        <v>23.060624999999998</v>
      </c>
      <c r="H15" s="11"/>
      <c r="I15" s="356"/>
      <c r="J15" s="23" t="s">
        <v>681</v>
      </c>
      <c r="K15" s="23" t="s">
        <v>35</v>
      </c>
      <c r="L15" s="28">
        <v>1</v>
      </c>
      <c r="M15" s="24">
        <f>(1+Наценка!$B$3)*VLOOKUP(K15,'Выгрузка артикулов'!A:L,12,0)</f>
        <v>23.060624999999998</v>
      </c>
      <c r="N15" s="11"/>
      <c r="O15" s="379"/>
      <c r="P15" s="335" t="s">
        <v>22</v>
      </c>
      <c r="Q15" s="23" t="s">
        <v>23</v>
      </c>
      <c r="R15" s="23" t="s">
        <v>503</v>
      </c>
      <c r="S15" s="23">
        <v>1</v>
      </c>
      <c r="T15" s="24">
        <f>(1+Наценка!$B$3)*VLOOKUP(R15,'Выгрузка артикулов'!A:L,12,0)</f>
        <v>25.912500000000001</v>
      </c>
      <c r="V15" s="356" t="s">
        <v>22</v>
      </c>
      <c r="W15" s="23" t="s">
        <v>23</v>
      </c>
      <c r="X15" s="23" t="s">
        <v>503</v>
      </c>
      <c r="Y15" s="23">
        <v>1</v>
      </c>
      <c r="Z15" s="24">
        <f>(1+Наценка!$B$3)*VLOOKUP(X15,'Выгрузка артикулов'!A:L,12,0)</f>
        <v>25.912500000000001</v>
      </c>
    </row>
    <row r="16" spans="1:26" s="5" customFormat="1" x14ac:dyDescent="0.35">
      <c r="A16" s="48"/>
      <c r="B16" s="336"/>
      <c r="C16" s="335"/>
      <c r="D16" s="23" t="s">
        <v>680</v>
      </c>
      <c r="E16" s="23" t="s">
        <v>36</v>
      </c>
      <c r="F16" s="23">
        <v>1</v>
      </c>
      <c r="G16" s="24">
        <f>(1+Наценка!$B$3)*VLOOKUP(E16,'Выгрузка артикулов'!A:L,12,0)</f>
        <v>16.599375000000002</v>
      </c>
      <c r="H16" s="11"/>
      <c r="I16" s="356"/>
      <c r="J16" s="23" t="s">
        <v>680</v>
      </c>
      <c r="K16" s="23" t="s">
        <v>36</v>
      </c>
      <c r="L16" s="28">
        <v>1</v>
      </c>
      <c r="M16" s="24">
        <f>(1+Наценка!$B$3)*VLOOKUP(K16,'Выгрузка артикулов'!A:L,12,0)</f>
        <v>16.599375000000002</v>
      </c>
      <c r="N16" s="11"/>
      <c r="O16" s="379"/>
      <c r="P16" s="377"/>
      <c r="Q16" s="23" t="s">
        <v>681</v>
      </c>
      <c r="R16" s="23" t="s">
        <v>504</v>
      </c>
      <c r="S16" s="23">
        <v>1</v>
      </c>
      <c r="T16" s="24">
        <f>(1+Наценка!$B$3)*VLOOKUP(R16,'Выгрузка артикулов'!A:L,12,0)</f>
        <v>25.911249999999999</v>
      </c>
      <c r="V16" s="342"/>
      <c r="W16" s="23" t="s">
        <v>681</v>
      </c>
      <c r="X16" s="23" t="s">
        <v>504</v>
      </c>
      <c r="Y16" s="23">
        <v>1</v>
      </c>
      <c r="Z16" s="24">
        <f>(1+Наценка!$B$3)*VLOOKUP(X16,'Выгрузка артикулов'!A:L,12,0)</f>
        <v>25.911249999999999</v>
      </c>
    </row>
    <row r="17" spans="1:26" s="1" customFormat="1" x14ac:dyDescent="0.35">
      <c r="A17" s="48"/>
      <c r="B17" s="337"/>
      <c r="C17" s="338" t="s">
        <v>679</v>
      </c>
      <c r="D17" s="339"/>
      <c r="E17" s="339"/>
      <c r="F17" s="339"/>
      <c r="G17" s="32">
        <f>F5*G5+F8*G8+F10*G10+F14*G14+F9*G9</f>
        <v>38.358249999999998</v>
      </c>
      <c r="H17" s="12"/>
      <c r="I17" s="340" t="s">
        <v>679</v>
      </c>
      <c r="J17" s="339"/>
      <c r="K17" s="339"/>
      <c r="L17" s="339"/>
      <c r="M17" s="32">
        <f>L5*M5+L8*M8+L10*M10+L14*M14+L11*M11+L12*M12+L9*M9+L13*M13</f>
        <v>51.511000000000003</v>
      </c>
      <c r="N17" s="12"/>
      <c r="O17" s="379"/>
      <c r="P17" s="377"/>
      <c r="Q17" s="23" t="s">
        <v>680</v>
      </c>
      <c r="R17" s="23" t="s">
        <v>753</v>
      </c>
      <c r="S17" s="23">
        <v>1</v>
      </c>
      <c r="T17" s="24"/>
      <c r="U17" s="5"/>
      <c r="V17" s="342"/>
      <c r="W17" s="23" t="s">
        <v>680</v>
      </c>
      <c r="X17" s="23" t="s">
        <v>753</v>
      </c>
      <c r="Y17" s="23">
        <v>1</v>
      </c>
      <c r="Z17" s="24"/>
    </row>
    <row r="18" spans="1:26" s="1" customFormat="1" x14ac:dyDescent="0.35">
      <c r="A18" s="48"/>
      <c r="B18" s="13"/>
      <c r="C18" s="8"/>
      <c r="D18" s="39"/>
      <c r="E18" s="39"/>
      <c r="F18" s="39"/>
      <c r="G18" s="12"/>
      <c r="H18" s="12"/>
      <c r="I18" s="8"/>
      <c r="J18" s="39"/>
      <c r="K18" s="39"/>
      <c r="L18" s="39"/>
      <c r="M18" s="12"/>
      <c r="N18" s="12"/>
      <c r="O18" s="380"/>
      <c r="P18" s="338" t="s">
        <v>679</v>
      </c>
      <c r="Q18" s="374"/>
      <c r="R18" s="374"/>
      <c r="S18" s="374"/>
      <c r="T18" s="32">
        <f>S5*T5+S8*T8+S10*T10+S11*T11+S12*T12+S15*T15+S9*T9</f>
        <v>99.180407250000002</v>
      </c>
      <c r="V18" s="340" t="s">
        <v>679</v>
      </c>
      <c r="W18" s="374"/>
      <c r="X18" s="374"/>
      <c r="Y18" s="374"/>
      <c r="Z18" s="32">
        <f>Y5*Z5+Y8*Z8+Y10*Z10+Y11*Z11+Y12*Z12+Y14*Z14+Y15*Z15+Y9*Z9</f>
        <v>104.6300645</v>
      </c>
    </row>
    <row r="19" spans="1:26" s="5" customFormat="1" x14ac:dyDescent="0.35">
      <c r="A19" s="48"/>
      <c r="B19" s="18"/>
      <c r="C19" s="354" t="s">
        <v>28</v>
      </c>
      <c r="D19" s="355"/>
      <c r="E19" s="355"/>
      <c r="F19" s="352"/>
      <c r="G19" s="353"/>
      <c r="I19" s="351" t="s">
        <v>29</v>
      </c>
      <c r="J19" s="352"/>
      <c r="K19" s="352"/>
      <c r="L19" s="352"/>
      <c r="M19" s="353"/>
      <c r="N19" s="13"/>
    </row>
    <row r="20" spans="1:26" s="5" customFormat="1" x14ac:dyDescent="0.35">
      <c r="A20" s="48"/>
      <c r="B20" s="341" t="s">
        <v>29</v>
      </c>
      <c r="C20" s="19" t="s">
        <v>16</v>
      </c>
      <c r="D20" s="20" t="s">
        <v>41</v>
      </c>
      <c r="E20" s="21" t="s">
        <v>17</v>
      </c>
      <c r="F20" s="21" t="s">
        <v>39</v>
      </c>
      <c r="G20" s="22" t="s">
        <v>678</v>
      </c>
      <c r="H20" s="9"/>
      <c r="I20" s="33" t="s">
        <v>16</v>
      </c>
      <c r="J20" s="20" t="s">
        <v>41</v>
      </c>
      <c r="K20" s="21" t="s">
        <v>17</v>
      </c>
      <c r="L20" s="21" t="s">
        <v>39</v>
      </c>
      <c r="M20" s="22" t="s">
        <v>678</v>
      </c>
      <c r="N20" s="9"/>
      <c r="O20" s="18" t="s">
        <v>14</v>
      </c>
      <c r="P20" s="354" t="s">
        <v>757</v>
      </c>
      <c r="Q20" s="355"/>
      <c r="R20" s="355"/>
      <c r="S20" s="352"/>
      <c r="T20" s="353"/>
      <c r="V20" s="367" t="s">
        <v>758</v>
      </c>
      <c r="W20" s="347"/>
      <c r="X20" s="347"/>
      <c r="Y20" s="344"/>
      <c r="Z20" s="345"/>
    </row>
    <row r="21" spans="1:26" s="5" customFormat="1" x14ac:dyDescent="0.35">
      <c r="A21" s="48"/>
      <c r="B21" s="342"/>
      <c r="C21" s="335" t="s">
        <v>18</v>
      </c>
      <c r="D21" s="23" t="s">
        <v>19</v>
      </c>
      <c r="E21" s="23" t="s">
        <v>7</v>
      </c>
      <c r="F21" s="23">
        <v>1</v>
      </c>
      <c r="G21" s="24">
        <f>(1+Наценка!$B$3)*VLOOKUP(E21,'Выгрузка артикулов'!A:L,12,0)</f>
        <v>10.909875</v>
      </c>
      <c r="H21" s="10"/>
      <c r="I21" s="356" t="s">
        <v>18</v>
      </c>
      <c r="J21" s="23" t="s">
        <v>19</v>
      </c>
      <c r="K21" s="23" t="s">
        <v>7</v>
      </c>
      <c r="L21" s="28">
        <v>1</v>
      </c>
      <c r="M21" s="37">
        <f>(1+Наценка!$B$3)*VLOOKUP(K21,'Выгрузка артикулов'!A:L,12,0)</f>
        <v>10.909875</v>
      </c>
      <c r="N21" s="14"/>
      <c r="O21" s="375" t="s">
        <v>15</v>
      </c>
      <c r="P21" s="19" t="s">
        <v>16</v>
      </c>
      <c r="Q21" s="20" t="s">
        <v>41</v>
      </c>
      <c r="R21" s="21" t="s">
        <v>17</v>
      </c>
      <c r="S21" s="21" t="s">
        <v>39</v>
      </c>
      <c r="T21" s="22" t="s">
        <v>678</v>
      </c>
      <c r="V21" s="33" t="s">
        <v>16</v>
      </c>
      <c r="W21" s="20" t="s">
        <v>41</v>
      </c>
      <c r="X21" s="21" t="s">
        <v>17</v>
      </c>
      <c r="Y21" s="21" t="s">
        <v>39</v>
      </c>
      <c r="Z21" s="22" t="s">
        <v>678</v>
      </c>
    </row>
    <row r="22" spans="1:26" s="5" customFormat="1" x14ac:dyDescent="0.35">
      <c r="A22" s="48"/>
      <c r="B22" s="342"/>
      <c r="C22" s="335"/>
      <c r="D22" s="23" t="s">
        <v>681</v>
      </c>
      <c r="E22" s="23" t="s">
        <v>8</v>
      </c>
      <c r="F22" s="23">
        <v>1</v>
      </c>
      <c r="G22" s="24">
        <f>(1+Наценка!$B$3)*VLOOKUP(E22,'Выгрузка артикулов'!A:L,12,0)</f>
        <v>10.930125</v>
      </c>
      <c r="H22" s="10"/>
      <c r="I22" s="356"/>
      <c r="J22" s="23" t="s">
        <v>681</v>
      </c>
      <c r="K22" s="23" t="s">
        <v>8</v>
      </c>
      <c r="L22" s="28">
        <v>1</v>
      </c>
      <c r="M22" s="37">
        <f>(1+Наценка!$B$3)*VLOOKUP(K22,'Выгрузка артикулов'!A:L,12,0)</f>
        <v>10.930125</v>
      </c>
      <c r="N22" s="14"/>
      <c r="O22" s="376"/>
      <c r="P22" s="364" t="s">
        <v>18</v>
      </c>
      <c r="Q22" s="23" t="s">
        <v>19</v>
      </c>
      <c r="R22" s="23" t="s">
        <v>7</v>
      </c>
      <c r="S22" s="23">
        <v>1</v>
      </c>
      <c r="T22" s="24">
        <f>(1+Наценка!$B$3)*VLOOKUP(R22,'Выгрузка артикулов'!A:L,12,0)</f>
        <v>10.909875</v>
      </c>
      <c r="V22" s="332" t="s">
        <v>18</v>
      </c>
      <c r="W22" s="23" t="s">
        <v>19</v>
      </c>
      <c r="X22" s="23" t="s">
        <v>7</v>
      </c>
      <c r="Y22" s="23">
        <v>1</v>
      </c>
      <c r="Z22" s="24">
        <f>(1+Наценка!$B$3)*VLOOKUP(X22,'Выгрузка артикулов'!A:L,12,0)</f>
        <v>10.909875</v>
      </c>
    </row>
    <row r="23" spans="1:26" s="5" customFormat="1" x14ac:dyDescent="0.35">
      <c r="A23" s="48"/>
      <c r="B23" s="342"/>
      <c r="C23" s="335"/>
      <c r="D23" s="23" t="s">
        <v>680</v>
      </c>
      <c r="E23" s="23" t="s">
        <v>24</v>
      </c>
      <c r="F23" s="23">
        <v>1</v>
      </c>
      <c r="G23" s="24">
        <f>(1+Наценка!$B$3)*VLOOKUP(E23,'Выгрузка артикулов'!A:L,12,0)</f>
        <v>9.7923749999999998</v>
      </c>
      <c r="H23" s="10"/>
      <c r="I23" s="356"/>
      <c r="J23" s="23" t="s">
        <v>680</v>
      </c>
      <c r="K23" s="23" t="s">
        <v>24</v>
      </c>
      <c r="L23" s="28">
        <v>1</v>
      </c>
      <c r="M23" s="37">
        <f>(1+Наценка!$B$3)*VLOOKUP(K23,'Выгрузка артикулов'!A:L,12,0)</f>
        <v>9.7923749999999998</v>
      </c>
      <c r="N23" s="14"/>
      <c r="O23" s="368" t="s">
        <v>760</v>
      </c>
      <c r="P23" s="365"/>
      <c r="Q23" s="23" t="s">
        <v>681</v>
      </c>
      <c r="R23" s="23" t="s">
        <v>8</v>
      </c>
      <c r="S23" s="23">
        <v>1</v>
      </c>
      <c r="T23" s="24">
        <f>(1+Наценка!$B$3)*VLOOKUP(R23,'Выгрузка артикулов'!A:L,12,0)</f>
        <v>10.930125</v>
      </c>
      <c r="V23" s="330"/>
      <c r="W23" s="23" t="s">
        <v>681</v>
      </c>
      <c r="X23" s="23" t="s">
        <v>8</v>
      </c>
      <c r="Y23" s="23">
        <v>1</v>
      </c>
      <c r="Z23" s="24">
        <f>(1+Наценка!$B$3)*VLOOKUP(X23,'Выгрузка артикулов'!A:L,12,0)</f>
        <v>10.930125</v>
      </c>
    </row>
    <row r="24" spans="1:26" s="5" customFormat="1" x14ac:dyDescent="0.35">
      <c r="A24" s="48"/>
      <c r="B24" s="342"/>
      <c r="C24" s="25" t="s">
        <v>20</v>
      </c>
      <c r="D24" s="26"/>
      <c r="E24" s="27" t="s">
        <v>10</v>
      </c>
      <c r="F24" s="28">
        <v>1</v>
      </c>
      <c r="G24" s="24">
        <f>(1+Наценка!$B$3)*VLOOKUP(E24,'Выгрузка артикулов'!A:L,12,0)</f>
        <v>1.310125</v>
      </c>
      <c r="I24" s="34" t="s">
        <v>20</v>
      </c>
      <c r="J24" s="26"/>
      <c r="K24" s="27" t="s">
        <v>10</v>
      </c>
      <c r="L24" s="28">
        <v>1</v>
      </c>
      <c r="M24" s="37">
        <f>(1+Наценка!$B$3)*VLOOKUP(K24,'Выгрузка артикулов'!A:L,12,0)</f>
        <v>1.310125</v>
      </c>
      <c r="N24" s="14"/>
      <c r="O24" s="369"/>
      <c r="P24" s="366"/>
      <c r="Q24" s="23" t="s">
        <v>680</v>
      </c>
      <c r="R24" s="23" t="s">
        <v>24</v>
      </c>
      <c r="S24" s="23">
        <v>1</v>
      </c>
      <c r="T24" s="24">
        <f>(1+Наценка!$B$3)*VLOOKUP(R24,'Выгрузка артикулов'!A:L,12,0)</f>
        <v>9.7923749999999998</v>
      </c>
      <c r="V24" s="333"/>
      <c r="W24" s="23" t="s">
        <v>680</v>
      </c>
      <c r="X24" s="23" t="s">
        <v>24</v>
      </c>
      <c r="Y24" s="23">
        <v>1</v>
      </c>
      <c r="Z24" s="24">
        <f>(1+Наценка!$B$3)*VLOOKUP(X24,'Выгрузка артикулов'!A:L,12,0)</f>
        <v>9.7923749999999998</v>
      </c>
    </row>
    <row r="25" spans="1:26" s="5" customFormat="1" x14ac:dyDescent="0.35">
      <c r="A25" s="48"/>
      <c r="B25" s="342"/>
      <c r="C25" s="273" t="s">
        <v>702</v>
      </c>
      <c r="D25" s="26"/>
      <c r="E25" s="27" t="s">
        <v>517</v>
      </c>
      <c r="F25" s="28">
        <v>1</v>
      </c>
      <c r="G25" s="24">
        <f>(1+Наценка!$B$3)*VLOOKUP(E25,'Выгрузка артикулов'!A:L,12,0)</f>
        <v>0.24037500000000001</v>
      </c>
      <c r="I25" s="273" t="s">
        <v>702</v>
      </c>
      <c r="J25" s="26"/>
      <c r="K25" s="27" t="s">
        <v>517</v>
      </c>
      <c r="L25" s="28">
        <v>1</v>
      </c>
      <c r="M25" s="37">
        <f>(1+Наценка!$B$3)*VLOOKUP(K25,'Выгрузка артикулов'!A:L,12,0)</f>
        <v>0.24037500000000001</v>
      </c>
      <c r="N25" s="14"/>
      <c r="O25" s="369"/>
      <c r="P25" s="273" t="s">
        <v>702</v>
      </c>
      <c r="Q25" s="26"/>
      <c r="R25" s="27" t="s">
        <v>517</v>
      </c>
      <c r="S25" s="23">
        <v>1</v>
      </c>
      <c r="T25" s="24">
        <f>(1+Наценка!$B$3)*VLOOKUP(R25,'Выгрузка артикулов'!A:L,12,0)</f>
        <v>0.24037500000000001</v>
      </c>
      <c r="V25" s="273" t="s">
        <v>702</v>
      </c>
      <c r="W25" s="26"/>
      <c r="X25" s="27" t="s">
        <v>517</v>
      </c>
      <c r="Y25" s="23">
        <v>1</v>
      </c>
      <c r="Z25" s="24">
        <f>(1+Наценка!$B$3)*VLOOKUP(X25,'Выгрузка артикулов'!A:L,12,0)</f>
        <v>0.24037500000000001</v>
      </c>
    </row>
    <row r="26" spans="1:26" s="5" customFormat="1" x14ac:dyDescent="0.35">
      <c r="A26" s="48"/>
      <c r="B26" s="342"/>
      <c r="C26" s="25" t="s">
        <v>21</v>
      </c>
      <c r="D26" s="23"/>
      <c r="E26" s="29" t="s">
        <v>1</v>
      </c>
      <c r="F26" s="31" t="s">
        <v>40</v>
      </c>
      <c r="G26" s="24">
        <f>(1+Наценка!$B$3)*VLOOKUP(E26,'Выгрузка артикулов'!A:L,12,0)</f>
        <v>6.897875</v>
      </c>
      <c r="H26" s="4"/>
      <c r="I26" s="34" t="s">
        <v>21</v>
      </c>
      <c r="J26" s="23"/>
      <c r="K26" s="29" t="s">
        <v>1</v>
      </c>
      <c r="L26" s="28">
        <v>1</v>
      </c>
      <c r="M26" s="37">
        <f>(1+Наценка!$B$3)*VLOOKUP(K26,'Выгрузка артикулов'!A:L,12,0)</f>
        <v>6.897875</v>
      </c>
      <c r="N26" s="14"/>
      <c r="O26" s="369"/>
      <c r="P26" s="206" t="s">
        <v>20</v>
      </c>
      <c r="Q26" s="26"/>
      <c r="R26" s="27" t="s">
        <v>10</v>
      </c>
      <c r="S26" s="28">
        <v>1</v>
      </c>
      <c r="T26" s="24">
        <f>(1+Наценка!$B$3)*VLOOKUP(R26,'Выгрузка артикулов'!A:L,12,0)</f>
        <v>1.310125</v>
      </c>
      <c r="V26" s="207" t="s">
        <v>20</v>
      </c>
      <c r="W26" s="26"/>
      <c r="X26" s="27" t="s">
        <v>10</v>
      </c>
      <c r="Y26" s="28">
        <v>1</v>
      </c>
      <c r="Z26" s="24">
        <f>(1+Наценка!$B$3)*VLOOKUP(X26,'Выгрузка артикулов'!A:L,12,0)</f>
        <v>1.310125</v>
      </c>
    </row>
    <row r="27" spans="1:26" s="5" customFormat="1" x14ac:dyDescent="0.35">
      <c r="A27" s="48"/>
      <c r="B27" s="342"/>
      <c r="C27" s="25"/>
      <c r="D27" s="23"/>
      <c r="E27" s="29"/>
      <c r="F27" s="31"/>
      <c r="G27" s="24"/>
      <c r="H27" s="4"/>
      <c r="I27" s="34" t="s">
        <v>26</v>
      </c>
      <c r="J27" s="23"/>
      <c r="K27" s="29" t="s">
        <v>13</v>
      </c>
      <c r="L27" s="28">
        <v>1</v>
      </c>
      <c r="M27" s="37">
        <f>(1+Наценка!$B$3)*VLOOKUP(K27,'Выгрузка артикулов'!A:L,12,0)</f>
        <v>11.243875000000001</v>
      </c>
      <c r="N27" s="14"/>
      <c r="O27" s="369"/>
      <c r="P27" s="206" t="s">
        <v>21</v>
      </c>
      <c r="Q27" s="23"/>
      <c r="R27" s="29" t="s">
        <v>265</v>
      </c>
      <c r="S27" s="30">
        <v>1</v>
      </c>
      <c r="T27" s="24">
        <f>(1+Наценка!$B$3)*VLOOKUP(R27,'Выгрузка артикулов'!A:L,12,0)</f>
        <v>4.2002500000000005</v>
      </c>
      <c r="V27" s="207" t="s">
        <v>21</v>
      </c>
      <c r="W27" s="23"/>
      <c r="X27" s="29" t="s">
        <v>265</v>
      </c>
      <c r="Y27" s="30">
        <v>1</v>
      </c>
      <c r="Z27" s="24">
        <f>(1+Наценка!$B$3)*VLOOKUP(X27,'Выгрузка артикулов'!A:L,12,0)</f>
        <v>4.2002500000000005</v>
      </c>
    </row>
    <row r="28" spans="1:26" s="5" customFormat="1" ht="31.2" x14ac:dyDescent="0.35">
      <c r="A28" s="48"/>
      <c r="B28" s="342"/>
      <c r="C28" s="25" t="s">
        <v>687</v>
      </c>
      <c r="D28" s="23"/>
      <c r="E28" s="36">
        <v>247037</v>
      </c>
      <c r="F28" s="31" t="s">
        <v>40</v>
      </c>
      <c r="G28" s="24">
        <f>(1+Наценка!$B$3)*VLOOKUP(E28,'Выгрузка артикулов'!A:L,12,0)</f>
        <v>1.308875</v>
      </c>
      <c r="H28" s="4"/>
      <c r="I28" s="34" t="s">
        <v>687</v>
      </c>
      <c r="J28" s="23"/>
      <c r="K28" s="36">
        <v>247037</v>
      </c>
      <c r="L28" s="31" t="s">
        <v>40</v>
      </c>
      <c r="M28" s="24">
        <f>(1+Наценка!$B$3)*VLOOKUP(E28,'Выгрузка артикулов'!A:L,12,0)</f>
        <v>1.308875</v>
      </c>
      <c r="N28" s="14"/>
      <c r="O28" s="369"/>
      <c r="P28" s="206" t="s">
        <v>754</v>
      </c>
      <c r="Q28" s="23"/>
      <c r="R28" s="36" t="s">
        <v>410</v>
      </c>
      <c r="S28" s="31" t="s">
        <v>40</v>
      </c>
      <c r="T28" s="24">
        <f>(1+Наценка!$B$3)*VLOOKUP(R28,'Выгрузка артикулов'!A:L,12,0)</f>
        <v>53.304749999999999</v>
      </c>
      <c r="V28" s="207" t="s">
        <v>754</v>
      </c>
      <c r="W28" s="23"/>
      <c r="X28" s="36" t="s">
        <v>410</v>
      </c>
      <c r="Y28" s="31" t="s">
        <v>40</v>
      </c>
      <c r="Z28" s="24">
        <f>(1+Наценка!$B$3)*VLOOKUP(X28,'Выгрузка артикулов'!A:L,12,0)</f>
        <v>53.304749999999999</v>
      </c>
    </row>
    <row r="29" spans="1:26" s="5" customFormat="1" x14ac:dyDescent="0.35">
      <c r="A29" s="48"/>
      <c r="B29" s="342"/>
      <c r="C29" s="335" t="s">
        <v>22</v>
      </c>
      <c r="D29" s="23" t="s">
        <v>23</v>
      </c>
      <c r="E29" s="23" t="s">
        <v>4</v>
      </c>
      <c r="F29" s="23">
        <v>1</v>
      </c>
      <c r="G29" s="24">
        <f>(1+Наценка!$B$3)*VLOOKUP(E29,'Выгрузка артикулов'!A:L,12,0)</f>
        <v>19</v>
      </c>
      <c r="H29" s="10"/>
      <c r="I29" s="356" t="s">
        <v>22</v>
      </c>
      <c r="J29" s="23" t="s">
        <v>23</v>
      </c>
      <c r="K29" s="23" t="s">
        <v>4</v>
      </c>
      <c r="L29" s="28">
        <v>1</v>
      </c>
      <c r="M29" s="37">
        <f>(1+Наценка!$B$3)*VLOOKUP(K29,'Выгрузка артикулов'!A:L,12,0)</f>
        <v>19</v>
      </c>
      <c r="N29" s="14"/>
      <c r="O29" s="369"/>
      <c r="P29" s="206" t="s">
        <v>699</v>
      </c>
      <c r="Q29" s="23"/>
      <c r="R29" s="36">
        <v>848876</v>
      </c>
      <c r="S29" s="31" t="s">
        <v>40</v>
      </c>
      <c r="T29" s="24">
        <f>(1+Наценка!$B$3)*VLOOKUP(R29,'Выгрузка артикулов'!A:L,12,0)</f>
        <v>4.27303225</v>
      </c>
      <c r="V29" s="207" t="s">
        <v>699</v>
      </c>
      <c r="W29" s="23"/>
      <c r="X29" s="36">
        <v>848876</v>
      </c>
      <c r="Y29" s="31" t="s">
        <v>756</v>
      </c>
      <c r="Z29" s="24">
        <f>(1+Наценка!$B$3)*VLOOKUP(X29,'Выгрузка артикулов'!A:L,12,0)</f>
        <v>4.27303225</v>
      </c>
    </row>
    <row r="30" spans="1:26" s="5" customFormat="1" x14ac:dyDescent="0.35">
      <c r="A30" s="48"/>
      <c r="B30" s="342"/>
      <c r="C30" s="335"/>
      <c r="D30" s="23" t="s">
        <v>681</v>
      </c>
      <c r="E30" s="23" t="s">
        <v>35</v>
      </c>
      <c r="F30" s="23">
        <v>1</v>
      </c>
      <c r="G30" s="24">
        <f>(1+Наценка!$B$3)*VLOOKUP(E30,'Выгрузка артикулов'!A:L,12,0)</f>
        <v>23.060624999999998</v>
      </c>
      <c r="H30" s="10"/>
      <c r="I30" s="356"/>
      <c r="J30" s="23" t="s">
        <v>681</v>
      </c>
      <c r="K30" s="23" t="s">
        <v>35</v>
      </c>
      <c r="L30" s="28">
        <v>1</v>
      </c>
      <c r="M30" s="37">
        <f>(1+Наценка!$B$3)*VLOOKUP(K30,'Выгрузка артикулов'!A:L,12,0)</f>
        <v>23.060624999999998</v>
      </c>
      <c r="N30" s="14"/>
      <c r="O30" s="369"/>
      <c r="P30" s="5" t="s">
        <v>762</v>
      </c>
      <c r="T30" s="24"/>
      <c r="V30" s="43" t="s">
        <v>762</v>
      </c>
      <c r="W30" s="27"/>
      <c r="X30" s="27">
        <v>859322</v>
      </c>
      <c r="Y30" s="27">
        <v>1</v>
      </c>
      <c r="Z30" s="24">
        <f>(1+Наценка!$B$3)*VLOOKUP(X30,'Выгрузка артикулов'!A:L,12,0)</f>
        <v>1.176625</v>
      </c>
    </row>
    <row r="31" spans="1:26" s="5" customFormat="1" x14ac:dyDescent="0.35">
      <c r="A31" s="48"/>
      <c r="B31" s="342"/>
      <c r="C31" s="335"/>
      <c r="D31" s="23" t="s">
        <v>680</v>
      </c>
      <c r="E31" s="23" t="s">
        <v>36</v>
      </c>
      <c r="F31" s="23">
        <v>1</v>
      </c>
      <c r="G31" s="24">
        <f>(1+Наценка!$B$3)*VLOOKUP(E31,'Выгрузка артикулов'!A:L,12,0)</f>
        <v>16.599375000000002</v>
      </c>
      <c r="H31" s="10"/>
      <c r="I31" s="356"/>
      <c r="J31" s="23" t="s">
        <v>680</v>
      </c>
      <c r="K31" s="23" t="s">
        <v>36</v>
      </c>
      <c r="L31" s="28">
        <v>1</v>
      </c>
      <c r="M31" s="37">
        <f>(1+Наценка!$B$3)*VLOOKUP(K31,'Выгрузка артикулов'!A:L,12,0)</f>
        <v>16.599375000000002</v>
      </c>
      <c r="N31" s="14"/>
      <c r="O31" s="369"/>
      <c r="P31" s="364" t="s">
        <v>22</v>
      </c>
      <c r="Q31" s="23" t="s">
        <v>23</v>
      </c>
      <c r="R31" s="23" t="s">
        <v>503</v>
      </c>
      <c r="S31" s="23">
        <v>1</v>
      </c>
      <c r="T31" s="24">
        <f>(1+Наценка!$B$3)*VLOOKUP(R31,'Выгрузка артикулов'!A:L,12,0)</f>
        <v>25.912500000000001</v>
      </c>
      <c r="V31" s="332" t="s">
        <v>22</v>
      </c>
      <c r="W31" s="23" t="s">
        <v>23</v>
      </c>
      <c r="X31" s="23" t="s">
        <v>503</v>
      </c>
      <c r="Y31" s="23">
        <v>1</v>
      </c>
      <c r="Z31" s="24">
        <f>(1+Наценка!$B$3)*VLOOKUP(X31,'Выгрузка артикулов'!A:L,12,0)</f>
        <v>25.912500000000001</v>
      </c>
    </row>
    <row r="32" spans="1:26" s="5" customFormat="1" ht="18.75" customHeight="1" x14ac:dyDescent="0.35">
      <c r="A32" s="48"/>
      <c r="B32" s="342"/>
      <c r="C32" s="35" t="s">
        <v>25</v>
      </c>
      <c r="D32" s="27"/>
      <c r="E32" s="36">
        <v>246986</v>
      </c>
      <c r="F32" s="23">
        <v>1</v>
      </c>
      <c r="G32" s="24">
        <f>(1+Наценка!$B$3)*VLOOKUP(E32,'Выгрузка артикулов'!A:L,12,0)</f>
        <v>3.6667499999999995</v>
      </c>
      <c r="H32" s="10"/>
      <c r="I32" s="38" t="s">
        <v>25</v>
      </c>
      <c r="J32" s="27"/>
      <c r="K32" s="36">
        <v>246986</v>
      </c>
      <c r="L32" s="28">
        <v>1</v>
      </c>
      <c r="M32" s="37">
        <f>(1+Наценка!$B$3)*VLOOKUP(K32,'Выгрузка артикулов'!A:L,12,0)</f>
        <v>3.6667499999999995</v>
      </c>
      <c r="N32" s="14"/>
      <c r="O32" s="369"/>
      <c r="P32" s="365"/>
      <c r="Q32" s="23" t="s">
        <v>681</v>
      </c>
      <c r="R32" s="23" t="s">
        <v>504</v>
      </c>
      <c r="S32" s="23">
        <v>1</v>
      </c>
      <c r="T32" s="24">
        <f>(1+Наценка!$B$3)*VLOOKUP(R32,'Выгрузка артикулов'!A:L,12,0)</f>
        <v>25.911249999999999</v>
      </c>
      <c r="V32" s="330"/>
      <c r="W32" s="23" t="s">
        <v>681</v>
      </c>
      <c r="X32" s="23" t="s">
        <v>504</v>
      </c>
      <c r="Y32" s="23">
        <v>1</v>
      </c>
      <c r="Z32" s="24">
        <f>(1+Наценка!$B$3)*VLOOKUP(X32,'Выгрузка артикулов'!A:L,12,0)</f>
        <v>25.911249999999999</v>
      </c>
    </row>
    <row r="33" spans="1:26" s="5" customFormat="1" ht="18.75" customHeight="1" x14ac:dyDescent="0.35">
      <c r="A33" s="48"/>
      <c r="B33" s="381"/>
      <c r="C33" s="307"/>
      <c r="D33" s="308"/>
      <c r="E33" s="309"/>
      <c r="F33" s="310"/>
      <c r="G33" s="311"/>
      <c r="H33" s="10"/>
      <c r="I33" s="302" t="s">
        <v>3171</v>
      </c>
      <c r="J33" s="23"/>
      <c r="K33" s="36">
        <v>222805</v>
      </c>
      <c r="L33" s="31" t="s">
        <v>40</v>
      </c>
      <c r="M33" s="24">
        <f>(1+Наценка!$B$3)*VLOOKUP(K33,'Выгрузка артикулов'!A:L,12,0)</f>
        <v>0.6</v>
      </c>
      <c r="N33" s="14"/>
      <c r="O33" s="369"/>
      <c r="P33" s="365"/>
      <c r="Q33" s="23" t="s">
        <v>680</v>
      </c>
      <c r="R33" s="23" t="s">
        <v>753</v>
      </c>
      <c r="S33" s="23">
        <v>1</v>
      </c>
      <c r="T33" s="24"/>
      <c r="V33" s="333"/>
      <c r="W33" s="23" t="s">
        <v>680</v>
      </c>
      <c r="X33" s="23" t="s">
        <v>753</v>
      </c>
      <c r="Y33" s="23">
        <v>1</v>
      </c>
      <c r="Z33" s="24"/>
    </row>
    <row r="34" spans="1:26" s="5" customFormat="1" ht="18.75" customHeight="1" x14ac:dyDescent="0.35">
      <c r="A34" s="48"/>
      <c r="B34" s="381"/>
      <c r="C34" s="307"/>
      <c r="D34" s="308"/>
      <c r="E34" s="309"/>
      <c r="F34" s="310"/>
      <c r="G34" s="311"/>
      <c r="H34" s="10"/>
      <c r="I34" s="312" t="s">
        <v>3172</v>
      </c>
      <c r="J34" s="308"/>
      <c r="K34" s="309" t="s">
        <v>177</v>
      </c>
      <c r="L34" s="313">
        <v>1</v>
      </c>
      <c r="M34" s="37">
        <f>(1+Наценка!$B$3)*VLOOKUP(K34,'Выгрузка артикулов'!A:L,12,0)</f>
        <v>5.2377500000000001</v>
      </c>
      <c r="N34" s="14"/>
      <c r="O34" s="369"/>
      <c r="P34" s="303"/>
      <c r="Q34" s="23"/>
      <c r="R34" s="23"/>
      <c r="S34" s="23"/>
      <c r="T34" s="24"/>
      <c r="V34" s="301"/>
      <c r="W34" s="23"/>
      <c r="X34" s="23"/>
      <c r="Y34" s="23"/>
      <c r="Z34" s="24"/>
    </row>
    <row r="35" spans="1:26" s="1" customFormat="1" x14ac:dyDescent="0.35">
      <c r="A35" s="48"/>
      <c r="B35" s="337"/>
      <c r="C35" s="338" t="s">
        <v>679</v>
      </c>
      <c r="D35" s="339"/>
      <c r="E35" s="339"/>
      <c r="F35" s="339"/>
      <c r="G35" s="32">
        <f>F21*G21+F24*G24+F26*G26+F29*G29+F32*G32+F25*G25</f>
        <v>42.024999999999999</v>
      </c>
      <c r="H35" s="12"/>
      <c r="I35" s="340" t="s">
        <v>679</v>
      </c>
      <c r="J35" s="339"/>
      <c r="K35" s="339"/>
      <c r="L35" s="339"/>
      <c r="M35" s="32">
        <f>L21*M21+L24*M24+L26*M26+L29*M29+L32+L33*M33+L34*M34*M32+L27*M27+L28*M28+L25*M25</f>
        <v>71.716519812499996</v>
      </c>
      <c r="N35" s="12"/>
      <c r="O35" s="369"/>
      <c r="P35" s="304"/>
      <c r="U35" s="5"/>
      <c r="V35" s="301"/>
    </row>
    <row r="36" spans="1:26" s="5" customFormat="1" x14ac:dyDescent="0.35">
      <c r="A36" s="48"/>
      <c r="B36" s="1"/>
      <c r="C36" s="2"/>
      <c r="D36" s="3"/>
      <c r="E36" s="4"/>
      <c r="F36" s="4"/>
      <c r="G36" s="4"/>
      <c r="H36" s="4"/>
      <c r="O36" s="370"/>
      <c r="P36" s="371" t="s">
        <v>679</v>
      </c>
      <c r="Q36" s="372"/>
      <c r="R36" s="372"/>
      <c r="S36" s="373"/>
      <c r="T36" s="32">
        <f>S25*T25+S22*T22+S26*T26+S27*T27+S28*T28+S29*T29+S31*T31</f>
        <v>100.15090724999999</v>
      </c>
      <c r="V36" s="340" t="s">
        <v>679</v>
      </c>
      <c r="W36" s="374"/>
      <c r="X36" s="374"/>
      <c r="Y36" s="374"/>
      <c r="Z36" s="32">
        <f>Y22*Z22+Y26*Z26+Y27*Z27+Y28*Z28+Y29*Z29+Y30*Z30+Y31*Z31+Y25*Z25</f>
        <v>105.60056449999999</v>
      </c>
    </row>
    <row r="37" spans="1:26" s="5" customFormat="1" x14ac:dyDescent="0.35">
      <c r="A37" s="48"/>
      <c r="B37" s="1"/>
      <c r="C37" s="2"/>
      <c r="D37" s="3"/>
      <c r="E37" s="4"/>
      <c r="F37" s="4"/>
      <c r="G37" s="4"/>
      <c r="H37" s="4"/>
      <c r="O37" s="208"/>
      <c r="P37" s="8"/>
      <c r="Q37" s="209"/>
      <c r="R37" s="209"/>
      <c r="S37" s="209"/>
      <c r="T37" s="12"/>
      <c r="V37" s="8"/>
      <c r="W37" s="209"/>
      <c r="X37" s="209"/>
      <c r="Y37" s="209"/>
      <c r="Z37" s="12"/>
    </row>
    <row r="38" spans="1:26" s="5" customFormat="1" ht="18.600000000000001" thickBot="1" x14ac:dyDescent="0.4">
      <c r="A38" s="48"/>
      <c r="B38" s="1"/>
      <c r="C38" s="2"/>
      <c r="D38" s="3"/>
      <c r="E38" s="4"/>
      <c r="F38" s="4"/>
      <c r="G38" s="4"/>
      <c r="H38" s="4"/>
      <c r="O38" s="208"/>
      <c r="P38" s="8"/>
      <c r="Q38" s="209"/>
      <c r="R38" s="209"/>
      <c r="S38" s="209"/>
      <c r="T38" s="12"/>
      <c r="V38" s="8"/>
      <c r="W38" s="209"/>
      <c r="X38" s="209"/>
      <c r="Y38" s="209"/>
      <c r="Z38" s="12"/>
    </row>
    <row r="39" spans="1:26" s="5" customFormat="1" x14ac:dyDescent="0.35">
      <c r="A39" s="48"/>
      <c r="B39" s="210"/>
      <c r="C39" s="211"/>
      <c r="D39" s="212"/>
      <c r="E39" s="213"/>
      <c r="F39" s="213"/>
      <c r="G39" s="213"/>
      <c r="H39" s="213"/>
      <c r="I39" s="214"/>
      <c r="J39" s="214"/>
      <c r="K39" s="214"/>
      <c r="L39" s="214"/>
      <c r="M39" s="214"/>
      <c r="N39" s="214"/>
      <c r="O39" s="215"/>
      <c r="P39" s="216"/>
      <c r="Q39" s="217"/>
      <c r="R39" s="217"/>
      <c r="S39" s="217"/>
      <c r="T39" s="218"/>
      <c r="U39" s="214"/>
      <c r="V39" s="216"/>
      <c r="W39" s="217"/>
      <c r="X39" s="217"/>
      <c r="Y39" s="217"/>
      <c r="Z39" s="218"/>
    </row>
    <row r="40" spans="1:26" x14ac:dyDescent="0.35">
      <c r="A40" s="7" t="s">
        <v>689</v>
      </c>
      <c r="B40" s="47" t="s">
        <v>683</v>
      </c>
    </row>
    <row r="41" spans="1:26" s="5" customFormat="1" x14ac:dyDescent="0.35">
      <c r="A41" s="48"/>
      <c r="B41" s="18" t="s">
        <v>14</v>
      </c>
      <c r="C41" s="346" t="s">
        <v>32</v>
      </c>
      <c r="D41" s="347"/>
      <c r="E41" s="347"/>
      <c r="F41" s="344"/>
      <c r="G41" s="345"/>
      <c r="I41" s="343" t="s">
        <v>33</v>
      </c>
      <c r="J41" s="344"/>
      <c r="K41" s="344"/>
      <c r="L41" s="344"/>
      <c r="M41" s="345"/>
      <c r="N41" s="13"/>
      <c r="O41" s="13"/>
      <c r="P41" s="343" t="s">
        <v>29</v>
      </c>
      <c r="Q41" s="344"/>
      <c r="R41" s="344"/>
      <c r="S41" s="344"/>
      <c r="T41" s="345"/>
    </row>
    <row r="42" spans="1:26" s="5" customFormat="1" x14ac:dyDescent="0.35">
      <c r="A42" s="48"/>
      <c r="B42" s="334" t="s">
        <v>15</v>
      </c>
      <c r="C42" s="19" t="s">
        <v>16</v>
      </c>
      <c r="D42" s="20" t="s">
        <v>41</v>
      </c>
      <c r="E42" s="21" t="s">
        <v>17</v>
      </c>
      <c r="F42" s="21" t="s">
        <v>39</v>
      </c>
      <c r="G42" s="22" t="s">
        <v>678</v>
      </c>
      <c r="H42" s="9"/>
      <c r="I42" s="33" t="s">
        <v>16</v>
      </c>
      <c r="J42" s="20" t="s">
        <v>41</v>
      </c>
      <c r="K42" s="21" t="s">
        <v>17</v>
      </c>
      <c r="L42" s="21" t="s">
        <v>39</v>
      </c>
      <c r="M42" s="22" t="s">
        <v>678</v>
      </c>
      <c r="N42" s="9"/>
      <c r="O42" s="9"/>
      <c r="P42" s="33" t="s">
        <v>16</v>
      </c>
      <c r="Q42" s="20" t="s">
        <v>41</v>
      </c>
      <c r="R42" s="21" t="s">
        <v>17</v>
      </c>
      <c r="S42" s="21" t="s">
        <v>39</v>
      </c>
      <c r="T42" s="22" t="s">
        <v>678</v>
      </c>
    </row>
    <row r="43" spans="1:26" s="5" customFormat="1" x14ac:dyDescent="0.35">
      <c r="A43" s="48"/>
      <c r="B43" s="334"/>
      <c r="C43" s="335" t="s">
        <v>18</v>
      </c>
      <c r="D43" s="23" t="s">
        <v>19</v>
      </c>
      <c r="E43" s="23" t="s">
        <v>7</v>
      </c>
      <c r="F43" s="23">
        <v>1</v>
      </c>
      <c r="G43" s="24">
        <f>(1+Наценка!$B$3)*VLOOKUP(E43,'Выгрузка артикулов'!A:L,12,0)</f>
        <v>10.909875</v>
      </c>
      <c r="H43" s="10"/>
      <c r="I43" s="356" t="s">
        <v>18</v>
      </c>
      <c r="J43" s="23" t="s">
        <v>19</v>
      </c>
      <c r="K43" s="23" t="s">
        <v>7</v>
      </c>
      <c r="L43" s="27">
        <v>1</v>
      </c>
      <c r="M43" s="24">
        <f>(1+Наценка!$B$3)*VLOOKUP(E43,'Выгрузка артикулов'!A:L,12,0)</f>
        <v>10.909875</v>
      </c>
      <c r="N43" s="11"/>
      <c r="O43" s="11"/>
      <c r="P43" s="356" t="s">
        <v>18</v>
      </c>
      <c r="Q43" s="23" t="s">
        <v>19</v>
      </c>
      <c r="R43" s="23" t="s">
        <v>7</v>
      </c>
      <c r="S43" s="27">
        <v>1</v>
      </c>
      <c r="T43" s="44">
        <f>(1+Наценка!$B$3)*VLOOKUP(R43,'Выгрузка артикулов'!A:L,12,0)</f>
        <v>10.909875</v>
      </c>
    </row>
    <row r="44" spans="1:26" s="5" customFormat="1" x14ac:dyDescent="0.35">
      <c r="A44" s="48"/>
      <c r="B44" s="334" t="s">
        <v>28</v>
      </c>
      <c r="C44" s="335"/>
      <c r="D44" s="23" t="s">
        <v>681</v>
      </c>
      <c r="E44" s="23" t="s">
        <v>8</v>
      </c>
      <c r="F44" s="23">
        <v>1</v>
      </c>
      <c r="G44" s="24">
        <f>(1+Наценка!$B$3)*VLOOKUP(E44,'Выгрузка артикулов'!A:L,12,0)</f>
        <v>10.930125</v>
      </c>
      <c r="H44" s="10"/>
      <c r="I44" s="356"/>
      <c r="J44" s="23" t="s">
        <v>681</v>
      </c>
      <c r="K44" s="23" t="s">
        <v>8</v>
      </c>
      <c r="L44" s="27">
        <v>1</v>
      </c>
      <c r="M44" s="24">
        <f>(1+Наценка!$B$3)*VLOOKUP(E44,'Выгрузка артикулов'!A:L,12,0)</f>
        <v>10.930125</v>
      </c>
      <c r="N44" s="11"/>
      <c r="O44" s="11"/>
      <c r="P44" s="356"/>
      <c r="Q44" s="23" t="s">
        <v>681</v>
      </c>
      <c r="R44" s="23" t="s">
        <v>8</v>
      </c>
      <c r="S44" s="27">
        <v>1</v>
      </c>
      <c r="T44" s="44">
        <f>(1+Наценка!$B$3)*VLOOKUP(R44,'Выгрузка артикулов'!A:L,12,0)</f>
        <v>10.930125</v>
      </c>
    </row>
    <row r="45" spans="1:26" s="5" customFormat="1" x14ac:dyDescent="0.35">
      <c r="A45" s="48"/>
      <c r="B45" s="334"/>
      <c r="C45" s="335"/>
      <c r="D45" s="23" t="s">
        <v>680</v>
      </c>
      <c r="E45" s="23" t="s">
        <v>24</v>
      </c>
      <c r="F45" s="23">
        <v>1</v>
      </c>
      <c r="G45" s="24">
        <f>(1+Наценка!$B$3)*VLOOKUP(E45,'Выгрузка артикулов'!A:L,12,0)</f>
        <v>9.7923749999999998</v>
      </c>
      <c r="H45" s="10"/>
      <c r="I45" s="356"/>
      <c r="J45" s="23" t="s">
        <v>680</v>
      </c>
      <c r="K45" s="23" t="s">
        <v>24</v>
      </c>
      <c r="L45" s="27">
        <v>1</v>
      </c>
      <c r="M45" s="24">
        <f>(1+Наценка!$B$3)*VLOOKUP(E45,'Выгрузка артикулов'!A:L,12,0)</f>
        <v>9.7923749999999998</v>
      </c>
      <c r="N45" s="11"/>
      <c r="O45" s="11"/>
      <c r="P45" s="356"/>
      <c r="Q45" s="23" t="s">
        <v>680</v>
      </c>
      <c r="R45" s="23" t="s">
        <v>24</v>
      </c>
      <c r="S45" s="27">
        <v>1</v>
      </c>
      <c r="T45" s="44">
        <f>(1+Наценка!$B$3)*VLOOKUP(R45,'Выгрузка артикулов'!A:L,12,0)</f>
        <v>9.7923749999999998</v>
      </c>
    </row>
    <row r="46" spans="1:26" s="5" customFormat="1" x14ac:dyDescent="0.35">
      <c r="A46" s="48"/>
      <c r="B46" s="336"/>
      <c r="C46" s="25" t="s">
        <v>31</v>
      </c>
      <c r="D46" s="23"/>
      <c r="E46" s="29" t="s">
        <v>11</v>
      </c>
      <c r="F46" s="29" t="s">
        <v>40</v>
      </c>
      <c r="G46" s="24">
        <f>(1+Наценка!$B$3)*VLOOKUP(E46,'Выгрузка артикулов'!A:L,12,0)</f>
        <v>9.8958750000000002</v>
      </c>
      <c r="H46" s="4"/>
      <c r="I46" s="34" t="s">
        <v>31</v>
      </c>
      <c r="J46" s="23"/>
      <c r="K46" s="29" t="s">
        <v>12</v>
      </c>
      <c r="L46" s="27">
        <v>1</v>
      </c>
      <c r="M46" s="24">
        <f>(1+Наценка!$B$3)*VLOOKUP(E46,'Выгрузка артикулов'!A:L,12,0)</f>
        <v>9.8958750000000002</v>
      </c>
      <c r="N46" s="11"/>
      <c r="O46" s="11"/>
      <c r="P46" s="34" t="s">
        <v>31</v>
      </c>
      <c r="Q46" s="23"/>
      <c r="R46" s="29" t="s">
        <v>12</v>
      </c>
      <c r="S46" s="27">
        <v>1</v>
      </c>
      <c r="T46" s="44">
        <f>(1+Наценка!$B$3)*VLOOKUP(R46,'Выгрузка артикулов'!A:L,12,0)</f>
        <v>11.795375</v>
      </c>
    </row>
    <row r="47" spans="1:26" s="5" customFormat="1" x14ac:dyDescent="0.35">
      <c r="A47" s="48"/>
      <c r="B47" s="336"/>
      <c r="C47" s="25"/>
      <c r="D47" s="23"/>
      <c r="E47" s="29"/>
      <c r="F47" s="29"/>
      <c r="G47" s="24"/>
      <c r="H47" s="4"/>
      <c r="I47" s="34"/>
      <c r="J47" s="23"/>
      <c r="K47" s="29"/>
      <c r="L47" s="27"/>
      <c r="M47" s="24"/>
      <c r="N47" s="11"/>
      <c r="O47" s="11"/>
      <c r="P47" s="34" t="s">
        <v>34</v>
      </c>
      <c r="Q47" s="23"/>
      <c r="R47" s="36">
        <v>857076</v>
      </c>
      <c r="S47" s="27">
        <v>1</v>
      </c>
      <c r="T47" s="44">
        <f>(1+Наценка!$B$3)*VLOOKUP(R47,'Выгрузка артикулов'!A:L,12,0)</f>
        <v>4.3558270833333337</v>
      </c>
    </row>
    <row r="48" spans="1:26" s="5" customFormat="1" ht="31.2" x14ac:dyDescent="0.35">
      <c r="A48" s="48"/>
      <c r="B48" s="336"/>
      <c r="C48" s="25" t="s">
        <v>687</v>
      </c>
      <c r="D48" s="23"/>
      <c r="E48" s="36">
        <v>247037</v>
      </c>
      <c r="F48" s="31" t="s">
        <v>40</v>
      </c>
      <c r="G48" s="24">
        <f>(1+Наценка!$B$3)*VLOOKUP(E48,'Выгрузка артикулов'!A:L,12,0)</f>
        <v>1.308875</v>
      </c>
      <c r="H48" s="4"/>
      <c r="I48" s="34" t="s">
        <v>687</v>
      </c>
      <c r="J48" s="23"/>
      <c r="K48" s="36">
        <v>247037</v>
      </c>
      <c r="L48" s="31" t="s">
        <v>40</v>
      </c>
      <c r="M48" s="24">
        <f>(1+Наценка!$B$3)*VLOOKUP(E48,'Выгрузка артикулов'!A:L,12,0)</f>
        <v>1.308875</v>
      </c>
      <c r="N48" s="11"/>
      <c r="O48" s="11"/>
      <c r="P48" s="34" t="s">
        <v>687</v>
      </c>
      <c r="Q48" s="23"/>
      <c r="R48" s="36">
        <v>247037</v>
      </c>
      <c r="S48" s="31" t="s">
        <v>40</v>
      </c>
      <c r="T48" s="44">
        <f>(1+Наценка!$B$3)*VLOOKUP(E48,'Выгрузка артикулов'!A:L,12,0)</f>
        <v>1.308875</v>
      </c>
    </row>
    <row r="49" spans="1:20" s="5" customFormat="1" x14ac:dyDescent="0.35">
      <c r="A49" s="48"/>
      <c r="B49" s="336"/>
      <c r="C49" s="364" t="s">
        <v>20</v>
      </c>
      <c r="D49" s="26" t="s">
        <v>3173</v>
      </c>
      <c r="E49" s="27" t="s">
        <v>9</v>
      </c>
      <c r="F49" s="27">
        <v>1</v>
      </c>
      <c r="G49" s="24">
        <f>(1+Наценка!$B$3)*VLOOKUP(E49,'Выгрузка артикулов'!A:L,12,0)</f>
        <v>3.8602500000000002</v>
      </c>
      <c r="I49" s="364" t="s">
        <v>20</v>
      </c>
      <c r="J49" s="26" t="s">
        <v>3173</v>
      </c>
      <c r="K49" s="27" t="s">
        <v>9</v>
      </c>
      <c r="L49" s="27">
        <v>1</v>
      </c>
      <c r="M49" s="24">
        <f>(1+Наценка!$B$3)*VLOOKUP(E49,'Выгрузка артикулов'!A:L,12,0)</f>
        <v>3.8602500000000002</v>
      </c>
      <c r="N49" s="11"/>
      <c r="O49" s="11"/>
      <c r="P49" s="364" t="s">
        <v>20</v>
      </c>
      <c r="Q49" s="26" t="s">
        <v>3173</v>
      </c>
      <c r="R49" s="27" t="s">
        <v>9</v>
      </c>
      <c r="S49" s="27">
        <v>1</v>
      </c>
      <c r="T49" s="44">
        <f>(1+Наценка!$B$3)*VLOOKUP(R49,'Выгрузка артикулов'!A:L,12,0)</f>
        <v>3.8602500000000002</v>
      </c>
    </row>
    <row r="50" spans="1:20" s="5" customFormat="1" x14ac:dyDescent="0.35">
      <c r="A50" s="48"/>
      <c r="B50" s="336"/>
      <c r="C50" s="365"/>
      <c r="D50" s="26" t="s">
        <v>3174</v>
      </c>
      <c r="E50" s="27" t="s">
        <v>306</v>
      </c>
      <c r="F50" s="27">
        <v>1</v>
      </c>
      <c r="G50" s="24">
        <f>(1+Наценка!$B$3)*VLOOKUP(E50,'Выгрузка артикулов'!A:L,12,0)</f>
        <v>3.8602500000000002</v>
      </c>
      <c r="I50" s="365"/>
      <c r="J50" s="26" t="s">
        <v>3174</v>
      </c>
      <c r="K50" s="27" t="s">
        <v>306</v>
      </c>
      <c r="L50" s="27">
        <v>1</v>
      </c>
      <c r="M50" s="24">
        <f>(1+Наценка!$B$3)*VLOOKUP(E50,'Выгрузка артикулов'!A:L,12,0)</f>
        <v>3.8602500000000002</v>
      </c>
      <c r="N50" s="11"/>
      <c r="O50" s="11"/>
      <c r="P50" s="365"/>
      <c r="Q50" s="26" t="s">
        <v>3174</v>
      </c>
      <c r="R50" s="27" t="s">
        <v>306</v>
      </c>
      <c r="S50" s="27">
        <v>1</v>
      </c>
      <c r="T50" s="44">
        <f>(1+Наценка!$B$3)*VLOOKUP(R50,'Выгрузка артикулов'!A:L,12,0)</f>
        <v>3.8602500000000002</v>
      </c>
    </row>
    <row r="51" spans="1:20" s="5" customFormat="1" x14ac:dyDescent="0.35">
      <c r="A51" s="48"/>
      <c r="B51" s="336"/>
      <c r="C51" s="366"/>
      <c r="D51" s="26" t="s">
        <v>3175</v>
      </c>
      <c r="E51" s="27" t="s">
        <v>296</v>
      </c>
      <c r="F51" s="27">
        <v>1</v>
      </c>
      <c r="G51" s="24">
        <f>(1+Наценка!$B$3)*VLOOKUP(E51,'Выгрузка артикулов'!A:L,12,0)</f>
        <v>5.8151250000000001</v>
      </c>
      <c r="I51" s="366"/>
      <c r="J51" s="26" t="s">
        <v>3175</v>
      </c>
      <c r="K51" s="27" t="s">
        <v>296</v>
      </c>
      <c r="L51" s="27">
        <v>1</v>
      </c>
      <c r="M51" s="24">
        <f>(1+Наценка!$B$3)*VLOOKUP(E51,'Выгрузка артикулов'!A:L,12,0)</f>
        <v>5.8151250000000001</v>
      </c>
      <c r="N51" s="11"/>
      <c r="O51" s="11"/>
      <c r="P51" s="366"/>
      <c r="Q51" s="26" t="s">
        <v>3175</v>
      </c>
      <c r="R51" s="27" t="s">
        <v>296</v>
      </c>
      <c r="S51" s="27">
        <v>1</v>
      </c>
      <c r="T51" s="44">
        <f>(1+Наценка!$B$3)*VLOOKUP(R51,'Выгрузка артикулов'!A:L,12,0)</f>
        <v>5.8151250000000001</v>
      </c>
    </row>
    <row r="52" spans="1:20" s="5" customFormat="1" x14ac:dyDescent="0.35">
      <c r="A52" s="48"/>
      <c r="B52" s="336"/>
      <c r="C52" s="25" t="s">
        <v>21</v>
      </c>
      <c r="D52" s="23"/>
      <c r="E52" s="29" t="s">
        <v>0</v>
      </c>
      <c r="F52" s="29" t="s">
        <v>40</v>
      </c>
      <c r="G52" s="24">
        <f>(1+Наценка!$B$3)*VLOOKUP(E52,'Выгрузка артикулов'!A:L,12,0)</f>
        <v>10.024750000000001</v>
      </c>
      <c r="H52" s="4"/>
      <c r="I52" s="34" t="s">
        <v>21</v>
      </c>
      <c r="J52" s="23"/>
      <c r="K52" s="29" t="s">
        <v>0</v>
      </c>
      <c r="L52" s="27">
        <v>1</v>
      </c>
      <c r="M52" s="24">
        <f>(1+Наценка!$B$3)*VLOOKUP(E52,'Выгрузка артикулов'!A:L,12,0)</f>
        <v>10.024750000000001</v>
      </c>
      <c r="N52" s="11"/>
      <c r="O52" s="11"/>
      <c r="P52" s="34" t="s">
        <v>21</v>
      </c>
      <c r="Q52" s="23"/>
      <c r="R52" s="29" t="s">
        <v>0</v>
      </c>
      <c r="S52" s="27">
        <v>1</v>
      </c>
      <c r="T52" s="44">
        <f>(1+Наценка!$B$3)*VLOOKUP(R52,'Выгрузка артикулов'!A:L,12,0)</f>
        <v>10.024750000000001</v>
      </c>
    </row>
    <row r="53" spans="1:20" s="5" customFormat="1" x14ac:dyDescent="0.35">
      <c r="A53" s="48"/>
      <c r="B53" s="336"/>
      <c r="C53" s="335" t="s">
        <v>22</v>
      </c>
      <c r="D53" s="23" t="s">
        <v>23</v>
      </c>
      <c r="E53" s="23" t="s">
        <v>4</v>
      </c>
      <c r="F53" s="23">
        <v>1</v>
      </c>
      <c r="G53" s="24">
        <f>(1+Наценка!$B$3)*VLOOKUP(E53,'Выгрузка артикулов'!A:L,12,0)</f>
        <v>19</v>
      </c>
      <c r="H53" s="10"/>
      <c r="I53" s="356" t="s">
        <v>22</v>
      </c>
      <c r="J53" s="23" t="s">
        <v>23</v>
      </c>
      <c r="K53" s="23" t="s">
        <v>4</v>
      </c>
      <c r="L53" s="27">
        <v>1</v>
      </c>
      <c r="M53" s="24">
        <f>(1+Наценка!$B$3)*VLOOKUP(E53,'Выгрузка артикулов'!A:L,12,0)</f>
        <v>19</v>
      </c>
      <c r="N53" s="11"/>
      <c r="O53" s="11"/>
      <c r="P53" s="356" t="s">
        <v>22</v>
      </c>
      <c r="Q53" s="23" t="s">
        <v>23</v>
      </c>
      <c r="R53" s="23" t="s">
        <v>4</v>
      </c>
      <c r="S53" s="27">
        <v>1</v>
      </c>
      <c r="T53" s="44">
        <f>(1+Наценка!$B$3)*VLOOKUP(R53,'Выгрузка артикулов'!A:L,12,0)</f>
        <v>19</v>
      </c>
    </row>
    <row r="54" spans="1:20" s="5" customFormat="1" x14ac:dyDescent="0.35">
      <c r="A54" s="48"/>
      <c r="B54" s="336"/>
      <c r="C54" s="335"/>
      <c r="D54" s="23" t="s">
        <v>681</v>
      </c>
      <c r="E54" s="23" t="s">
        <v>35</v>
      </c>
      <c r="F54" s="23">
        <v>1</v>
      </c>
      <c r="G54" s="24">
        <f>(1+Наценка!$B$3)*VLOOKUP(E54,'Выгрузка артикулов'!A:L,12,0)</f>
        <v>23.060624999999998</v>
      </c>
      <c r="H54" s="10"/>
      <c r="I54" s="356"/>
      <c r="J54" s="23" t="s">
        <v>681</v>
      </c>
      <c r="K54" s="23" t="s">
        <v>35</v>
      </c>
      <c r="L54" s="27">
        <v>1</v>
      </c>
      <c r="M54" s="24">
        <f>(1+Наценка!$B$3)*VLOOKUP(E54,'Выгрузка артикулов'!A:L,12,0)</f>
        <v>23.060624999999998</v>
      </c>
      <c r="N54" s="11"/>
      <c r="O54" s="11"/>
      <c r="P54" s="356"/>
      <c r="Q54" s="23" t="s">
        <v>681</v>
      </c>
      <c r="R54" s="23" t="s">
        <v>35</v>
      </c>
      <c r="S54" s="27">
        <v>1</v>
      </c>
      <c r="T54" s="44">
        <f>(1+Наценка!$B$3)*VLOOKUP(R54,'Выгрузка артикулов'!A:L,12,0)</f>
        <v>23.060624999999998</v>
      </c>
    </row>
    <row r="55" spans="1:20" s="5" customFormat="1" x14ac:dyDescent="0.35">
      <c r="A55" s="48"/>
      <c r="B55" s="336"/>
      <c r="C55" s="335"/>
      <c r="D55" s="23" t="s">
        <v>680</v>
      </c>
      <c r="E55" s="23" t="s">
        <v>36</v>
      </c>
      <c r="F55" s="23">
        <v>1</v>
      </c>
      <c r="G55" s="24">
        <f>(1+Наценка!$B$3)*VLOOKUP(E55,'Выгрузка артикулов'!A:L,12,0)</f>
        <v>16.599375000000002</v>
      </c>
      <c r="H55" s="10"/>
      <c r="I55" s="356"/>
      <c r="J55" s="23" t="s">
        <v>680</v>
      </c>
      <c r="K55" s="23" t="s">
        <v>36</v>
      </c>
      <c r="L55" s="27">
        <v>1</v>
      </c>
      <c r="M55" s="24">
        <f>(1+Наценка!$B$3)*VLOOKUP(E55,'Выгрузка артикулов'!A:L,12,0)</f>
        <v>16.599375000000002</v>
      </c>
      <c r="N55" s="11"/>
      <c r="O55" s="11"/>
      <c r="P55" s="356"/>
      <c r="Q55" s="23" t="s">
        <v>680</v>
      </c>
      <c r="R55" s="23" t="s">
        <v>36</v>
      </c>
      <c r="S55" s="27">
        <v>1</v>
      </c>
      <c r="T55" s="44">
        <f>(1+Наценка!$B$3)*VLOOKUP(R55,'Выгрузка артикулов'!A:L,12,0)</f>
        <v>16.599375000000002</v>
      </c>
    </row>
    <row r="56" spans="1:20" s="5" customFormat="1" x14ac:dyDescent="0.35">
      <c r="A56" s="48"/>
      <c r="B56" s="358"/>
      <c r="C56" s="27"/>
      <c r="D56" s="27"/>
      <c r="E56" s="27"/>
      <c r="F56" s="27"/>
      <c r="G56" s="40"/>
      <c r="I56" s="43"/>
      <c r="J56" s="27"/>
      <c r="K56" s="27"/>
      <c r="L56" s="27"/>
      <c r="M56" s="40"/>
      <c r="P56" s="38" t="s">
        <v>25</v>
      </c>
      <c r="Q56" s="23"/>
      <c r="R56" s="36">
        <v>246979</v>
      </c>
      <c r="S56" s="27">
        <v>1</v>
      </c>
      <c r="T56" s="44">
        <f>(1+Наценка!$B$3)*VLOOKUP(R56,'Выгрузка артикулов'!A:L,12,0)</f>
        <v>6.2802500000000006</v>
      </c>
    </row>
    <row r="57" spans="1:20" s="5" customFormat="1" x14ac:dyDescent="0.35">
      <c r="A57" s="48"/>
      <c r="B57" s="314"/>
      <c r="C57" s="308"/>
      <c r="D57" s="308"/>
      <c r="E57" s="308"/>
      <c r="F57" s="308"/>
      <c r="G57" s="315"/>
      <c r="I57" s="316"/>
      <c r="J57" s="308"/>
      <c r="K57" s="308"/>
      <c r="L57" s="308"/>
      <c r="M57" s="315"/>
      <c r="P57" s="312" t="s">
        <v>3176</v>
      </c>
      <c r="Q57" s="310"/>
      <c r="R57" s="309" t="s">
        <v>257</v>
      </c>
      <c r="S57" s="308">
        <v>1</v>
      </c>
      <c r="T57" s="44">
        <f>(1+Наценка!$B$3)*VLOOKUP(R57,'Выгрузка артикулов'!A:L,12,0)</f>
        <v>0.44887499999999997</v>
      </c>
    </row>
    <row r="58" spans="1:20" s="5" customFormat="1" x14ac:dyDescent="0.35">
      <c r="A58" s="48"/>
      <c r="B58" s="314"/>
      <c r="C58" s="308"/>
      <c r="D58" s="308"/>
      <c r="E58" s="308"/>
      <c r="F58" s="308"/>
      <c r="G58" s="315"/>
      <c r="I58" s="316"/>
      <c r="J58" s="308"/>
      <c r="K58" s="308"/>
      <c r="L58" s="308"/>
      <c r="M58" s="315"/>
      <c r="P58" s="312" t="s">
        <v>3172</v>
      </c>
      <c r="Q58" s="308"/>
      <c r="R58" s="309" t="s">
        <v>177</v>
      </c>
      <c r="S58" s="313">
        <v>1</v>
      </c>
      <c r="T58" s="44">
        <f>(1+Наценка!$B$3)*VLOOKUP(R58,'Выгрузка артикулов'!A:L,12,0)</f>
        <v>5.2377500000000001</v>
      </c>
    </row>
    <row r="59" spans="1:20" s="5" customFormat="1" x14ac:dyDescent="0.35">
      <c r="A59" s="48"/>
      <c r="B59" s="41"/>
      <c r="C59" s="338" t="s">
        <v>679</v>
      </c>
      <c r="D59" s="339"/>
      <c r="E59" s="339"/>
      <c r="F59" s="339"/>
      <c r="G59" s="42">
        <f>F43*G43+F46*G46+F49*G49+F52*G52+F53*G53</f>
        <v>53.690750000000001</v>
      </c>
      <c r="H59" s="10"/>
      <c r="I59" s="340" t="s">
        <v>679</v>
      </c>
      <c r="J59" s="339"/>
      <c r="K59" s="339"/>
      <c r="L59" s="339"/>
      <c r="M59" s="42">
        <f>L43*M43+L46*M46+L49*M49+L52*M52+L53*M53</f>
        <v>53.690750000000001</v>
      </c>
      <c r="N59" s="16"/>
      <c r="O59" s="16"/>
      <c r="P59" s="340" t="s">
        <v>679</v>
      </c>
      <c r="Q59" s="339"/>
      <c r="R59" s="339"/>
      <c r="S59" s="339"/>
      <c r="T59" s="42">
        <f>S43*T43+S46*T46+S49*T49+S52*T52+S53*T53+S47*T47+S56*T56+S48*T48+S57*T57+S58*T58</f>
        <v>73.221827083333338</v>
      </c>
    </row>
    <row r="60" spans="1:20" s="5" customFormat="1" x14ac:dyDescent="0.35">
      <c r="A60" s="48"/>
      <c r="B60" s="15"/>
      <c r="C60" s="8"/>
      <c r="D60" s="39"/>
      <c r="E60" s="39"/>
      <c r="F60" s="39"/>
      <c r="G60" s="16"/>
      <c r="H60" s="10"/>
      <c r="I60" s="8"/>
      <c r="J60" s="39"/>
      <c r="K60" s="39"/>
      <c r="L60" s="39"/>
      <c r="M60" s="16"/>
      <c r="N60" s="16"/>
      <c r="O60" s="16"/>
      <c r="P60" s="8"/>
      <c r="Q60" s="39"/>
      <c r="R60" s="39"/>
      <c r="S60" s="39"/>
      <c r="T60" s="16"/>
    </row>
    <row r="61" spans="1:20" s="5" customFormat="1" x14ac:dyDescent="0.35">
      <c r="A61" s="48"/>
      <c r="B61" s="18"/>
      <c r="C61" s="359" t="s">
        <v>32</v>
      </c>
      <c r="D61" s="360"/>
      <c r="E61" s="360"/>
      <c r="F61" s="361"/>
      <c r="G61" s="362"/>
      <c r="I61" s="363" t="s">
        <v>33</v>
      </c>
      <c r="J61" s="361"/>
      <c r="K61" s="361"/>
      <c r="L61" s="361"/>
      <c r="M61" s="362"/>
      <c r="N61" s="46"/>
      <c r="O61" s="46"/>
      <c r="P61" s="363" t="s">
        <v>29</v>
      </c>
      <c r="Q61" s="361"/>
      <c r="R61" s="361"/>
      <c r="S61" s="361"/>
      <c r="T61" s="362"/>
    </row>
    <row r="62" spans="1:20" s="5" customFormat="1" x14ac:dyDescent="0.35">
      <c r="A62" s="48"/>
      <c r="B62" s="357" t="s">
        <v>29</v>
      </c>
      <c r="C62" s="19" t="s">
        <v>16</v>
      </c>
      <c r="D62" s="20" t="s">
        <v>41</v>
      </c>
      <c r="E62" s="21" t="s">
        <v>17</v>
      </c>
      <c r="F62" s="21" t="s">
        <v>39</v>
      </c>
      <c r="G62" s="22" t="s">
        <v>678</v>
      </c>
      <c r="H62" s="10"/>
      <c r="I62" s="33" t="s">
        <v>16</v>
      </c>
      <c r="J62" s="20" t="s">
        <v>41</v>
      </c>
      <c r="K62" s="21" t="s">
        <v>17</v>
      </c>
      <c r="L62" s="21" t="s">
        <v>39</v>
      </c>
      <c r="M62" s="22" t="s">
        <v>678</v>
      </c>
      <c r="N62" s="9"/>
      <c r="O62" s="9"/>
      <c r="P62" s="33" t="s">
        <v>16</v>
      </c>
      <c r="Q62" s="20" t="s">
        <v>41</v>
      </c>
      <c r="R62" s="21" t="s">
        <v>17</v>
      </c>
      <c r="S62" s="21" t="s">
        <v>39</v>
      </c>
      <c r="T62" s="22" t="s">
        <v>678</v>
      </c>
    </row>
    <row r="63" spans="1:20" s="5" customFormat="1" x14ac:dyDescent="0.35">
      <c r="A63" s="48"/>
      <c r="B63" s="358"/>
      <c r="C63" s="335" t="s">
        <v>18</v>
      </c>
      <c r="D63" s="23" t="s">
        <v>19</v>
      </c>
      <c r="E63" s="23" t="s">
        <v>7</v>
      </c>
      <c r="F63" s="23">
        <v>1</v>
      </c>
      <c r="G63" s="24">
        <f>(1+Наценка!$B$3)*VLOOKUP(E63,'Выгрузка артикулов'!A:L,12,0)</f>
        <v>10.909875</v>
      </c>
      <c r="H63" s="10"/>
      <c r="I63" s="356" t="s">
        <v>18</v>
      </c>
      <c r="J63" s="23" t="s">
        <v>19</v>
      </c>
      <c r="K63" s="23" t="s">
        <v>7</v>
      </c>
      <c r="L63" s="27">
        <v>1</v>
      </c>
      <c r="M63" s="44">
        <f>(1+Наценка!$B$3)*VLOOKUP(K63,'Выгрузка артикулов'!A:L,12,0)</f>
        <v>10.909875</v>
      </c>
      <c r="N63" s="17"/>
      <c r="O63" s="17"/>
      <c r="P63" s="356" t="s">
        <v>18</v>
      </c>
      <c r="Q63" s="23" t="s">
        <v>19</v>
      </c>
      <c r="R63" s="23" t="s">
        <v>7</v>
      </c>
      <c r="S63" s="27">
        <v>1</v>
      </c>
      <c r="T63" s="44">
        <f>(1+Наценка!$B$3)*VLOOKUP(R63,'Выгрузка артикулов'!A:L,12,0)</f>
        <v>10.909875</v>
      </c>
    </row>
    <row r="64" spans="1:20" s="5" customFormat="1" x14ac:dyDescent="0.35">
      <c r="A64" s="48"/>
      <c r="B64" s="358"/>
      <c r="C64" s="335"/>
      <c r="D64" s="23" t="s">
        <v>681</v>
      </c>
      <c r="E64" s="23" t="s">
        <v>8</v>
      </c>
      <c r="F64" s="23">
        <v>1</v>
      </c>
      <c r="G64" s="24">
        <f>(1+Наценка!$B$3)*VLOOKUP(E64,'Выгрузка артикулов'!A:L,12,0)</f>
        <v>10.930125</v>
      </c>
      <c r="H64" s="10"/>
      <c r="I64" s="356"/>
      <c r="J64" s="23" t="s">
        <v>681</v>
      </c>
      <c r="K64" s="23" t="s">
        <v>8</v>
      </c>
      <c r="L64" s="27">
        <v>1</v>
      </c>
      <c r="M64" s="44">
        <f>(1+Наценка!$B$3)*VLOOKUP(K64,'Выгрузка артикулов'!A:L,12,0)</f>
        <v>10.930125</v>
      </c>
      <c r="N64" s="17"/>
      <c r="O64" s="17"/>
      <c r="P64" s="356"/>
      <c r="Q64" s="23" t="s">
        <v>681</v>
      </c>
      <c r="R64" s="23" t="s">
        <v>8</v>
      </c>
      <c r="S64" s="27">
        <v>1</v>
      </c>
      <c r="T64" s="44">
        <f>(1+Наценка!$B$3)*VLOOKUP(R64,'Выгрузка артикулов'!A:L,12,0)</f>
        <v>10.930125</v>
      </c>
    </row>
    <row r="65" spans="1:20" s="5" customFormat="1" x14ac:dyDescent="0.35">
      <c r="A65" s="48"/>
      <c r="B65" s="358"/>
      <c r="C65" s="335"/>
      <c r="D65" s="23" t="s">
        <v>680</v>
      </c>
      <c r="E65" s="23" t="s">
        <v>24</v>
      </c>
      <c r="F65" s="23">
        <v>1</v>
      </c>
      <c r="G65" s="24">
        <f>(1+Наценка!$B$3)*VLOOKUP(E65,'Выгрузка артикулов'!A:L,12,0)</f>
        <v>9.7923749999999998</v>
      </c>
      <c r="H65" s="10"/>
      <c r="I65" s="356"/>
      <c r="J65" s="23" t="s">
        <v>680</v>
      </c>
      <c r="K65" s="23" t="s">
        <v>24</v>
      </c>
      <c r="L65" s="27">
        <v>1</v>
      </c>
      <c r="M65" s="44">
        <f>(1+Наценка!$B$3)*VLOOKUP(K65,'Выгрузка артикулов'!A:L,12,0)</f>
        <v>9.7923749999999998</v>
      </c>
      <c r="N65" s="17"/>
      <c r="O65" s="17"/>
      <c r="P65" s="356"/>
      <c r="Q65" s="23" t="s">
        <v>680</v>
      </c>
      <c r="R65" s="23" t="s">
        <v>24</v>
      </c>
      <c r="S65" s="27">
        <v>1</v>
      </c>
      <c r="T65" s="44">
        <f>(1+Наценка!$B$3)*VLOOKUP(R65,'Выгрузка артикулов'!A:L,12,0)</f>
        <v>9.7923749999999998</v>
      </c>
    </row>
    <row r="66" spans="1:20" s="5" customFormat="1" x14ac:dyDescent="0.35">
      <c r="A66" s="48"/>
      <c r="B66" s="358"/>
      <c r="C66" s="25" t="s">
        <v>31</v>
      </c>
      <c r="D66" s="23"/>
      <c r="E66" s="29" t="s">
        <v>2</v>
      </c>
      <c r="F66" s="23">
        <v>1</v>
      </c>
      <c r="G66" s="24">
        <f>(1+Наценка!$B$3)*VLOOKUP(E66,'Выгрузка артикулов'!A:L,12,0)</f>
        <v>5.2373750000000001</v>
      </c>
      <c r="H66" s="10"/>
      <c r="I66" s="34" t="s">
        <v>31</v>
      </c>
      <c r="J66" s="23"/>
      <c r="K66" s="29" t="s">
        <v>12</v>
      </c>
      <c r="L66" s="27">
        <v>1</v>
      </c>
      <c r="M66" s="44">
        <f>(1+Наценка!$B$3)*VLOOKUP(K66,'Выгрузка артикулов'!A:L,12,0)</f>
        <v>11.795375</v>
      </c>
      <c r="N66" s="17"/>
      <c r="O66" s="17"/>
      <c r="P66" s="34" t="s">
        <v>31</v>
      </c>
      <c r="Q66" s="23"/>
      <c r="R66" s="29" t="s">
        <v>12</v>
      </c>
      <c r="S66" s="27">
        <v>1</v>
      </c>
      <c r="T66" s="44">
        <f>(1+Наценка!$B$3)*VLOOKUP(R66,'Выгрузка артикулов'!A:L,12,0)</f>
        <v>11.795375</v>
      </c>
    </row>
    <row r="67" spans="1:20" s="5" customFormat="1" x14ac:dyDescent="0.35">
      <c r="A67" s="48"/>
      <c r="B67" s="358"/>
      <c r="C67" s="25"/>
      <c r="D67" s="23"/>
      <c r="E67" s="29"/>
      <c r="F67" s="23"/>
      <c r="G67" s="24"/>
      <c r="H67" s="10"/>
      <c r="I67" s="34"/>
      <c r="J67" s="23"/>
      <c r="K67" s="29"/>
      <c r="L67" s="27"/>
      <c r="M67" s="44"/>
      <c r="N67" s="17"/>
      <c r="O67" s="17"/>
      <c r="P67" s="34" t="s">
        <v>34</v>
      </c>
      <c r="Q67" s="23"/>
      <c r="R67" s="36">
        <v>857076</v>
      </c>
      <c r="S67" s="27">
        <v>1</v>
      </c>
      <c r="T67" s="44">
        <f>(1+Наценка!$B$3)*VLOOKUP(R67,'Выгрузка артикулов'!A:L,12,0)</f>
        <v>4.3558270833333337</v>
      </c>
    </row>
    <row r="68" spans="1:20" s="5" customFormat="1" ht="31.2" x14ac:dyDescent="0.35">
      <c r="A68" s="48"/>
      <c r="B68" s="358"/>
      <c r="C68" s="25" t="s">
        <v>687</v>
      </c>
      <c r="D68" s="23"/>
      <c r="E68" s="36">
        <v>247037</v>
      </c>
      <c r="F68" s="31" t="s">
        <v>40</v>
      </c>
      <c r="G68" s="24">
        <f>(1+Наценка!$B$3)*VLOOKUP(E68,'Выгрузка артикулов'!A:L,12,0)</f>
        <v>1.308875</v>
      </c>
      <c r="H68" s="4"/>
      <c r="I68" s="34" t="s">
        <v>687</v>
      </c>
      <c r="J68" s="23"/>
      <c r="K68" s="36">
        <v>247037</v>
      </c>
      <c r="L68" s="31" t="s">
        <v>40</v>
      </c>
      <c r="M68" s="24">
        <f>(1+Наценка!$B$3)*VLOOKUP(E68,'Выгрузка артикулов'!A:L,12,0)</f>
        <v>1.308875</v>
      </c>
      <c r="N68" s="17"/>
      <c r="O68" s="17"/>
      <c r="P68" s="34" t="s">
        <v>687</v>
      </c>
      <c r="Q68" s="23"/>
      <c r="R68" s="36">
        <v>247037</v>
      </c>
      <c r="S68" s="31" t="s">
        <v>40</v>
      </c>
      <c r="T68" s="44">
        <f>(1+Наценка!$B$3)*VLOOKUP(E68,'Выгрузка артикулов'!A:L,12,0)</f>
        <v>1.308875</v>
      </c>
    </row>
    <row r="69" spans="1:20" s="5" customFormat="1" x14ac:dyDescent="0.35">
      <c r="A69" s="48"/>
      <c r="B69" s="358"/>
      <c r="C69" s="25" t="s">
        <v>20</v>
      </c>
      <c r="D69" s="26"/>
      <c r="E69" s="27" t="s">
        <v>9</v>
      </c>
      <c r="F69" s="23">
        <v>1</v>
      </c>
      <c r="G69" s="24">
        <f>(1+Наценка!$B$3)*VLOOKUP(E69,'Выгрузка артикулов'!A:L,12,0)</f>
        <v>3.8602500000000002</v>
      </c>
      <c r="H69" s="10"/>
      <c r="I69" s="34" t="s">
        <v>20</v>
      </c>
      <c r="J69" s="26"/>
      <c r="K69" s="27" t="s">
        <v>9</v>
      </c>
      <c r="L69" s="27">
        <v>1</v>
      </c>
      <c r="M69" s="44">
        <f>(1+Наценка!$B$3)*VLOOKUP(K69,'Выгрузка артикулов'!A:L,12,0)</f>
        <v>3.8602500000000002</v>
      </c>
      <c r="N69" s="17"/>
      <c r="O69" s="17"/>
      <c r="P69" s="34" t="s">
        <v>20</v>
      </c>
      <c r="Q69" s="26"/>
      <c r="R69" s="27" t="s">
        <v>9</v>
      </c>
      <c r="S69" s="27">
        <v>1</v>
      </c>
      <c r="T69" s="44">
        <f>(1+Наценка!$B$3)*VLOOKUP(R69,'Выгрузка артикулов'!A:L,12,0)</f>
        <v>3.8602500000000002</v>
      </c>
    </row>
    <row r="70" spans="1:20" s="5" customFormat="1" x14ac:dyDescent="0.35">
      <c r="A70" s="48"/>
      <c r="B70" s="358"/>
      <c r="C70" s="25" t="s">
        <v>21</v>
      </c>
      <c r="D70" s="23"/>
      <c r="E70" s="29" t="s">
        <v>0</v>
      </c>
      <c r="F70" s="23">
        <v>1</v>
      </c>
      <c r="G70" s="24">
        <f>(1+Наценка!$B$3)*VLOOKUP(E70,'Выгрузка артикулов'!A:L,12,0)</f>
        <v>10.024750000000001</v>
      </c>
      <c r="H70" s="10"/>
      <c r="I70" s="34" t="s">
        <v>21</v>
      </c>
      <c r="J70" s="23"/>
      <c r="K70" s="29" t="s">
        <v>0</v>
      </c>
      <c r="L70" s="27">
        <v>1</v>
      </c>
      <c r="M70" s="44">
        <f>(1+Наценка!$B$3)*VLOOKUP(K70,'Выгрузка артикулов'!A:L,12,0)</f>
        <v>10.024750000000001</v>
      </c>
      <c r="N70" s="17"/>
      <c r="O70" s="17"/>
      <c r="P70" s="34" t="s">
        <v>21</v>
      </c>
      <c r="Q70" s="23"/>
      <c r="R70" s="29" t="s">
        <v>0</v>
      </c>
      <c r="S70" s="27">
        <v>1</v>
      </c>
      <c r="T70" s="44">
        <f>(1+Наценка!$B$3)*VLOOKUP(R70,'Выгрузка артикулов'!A:L,12,0)</f>
        <v>10.024750000000001</v>
      </c>
    </row>
    <row r="71" spans="1:20" s="5" customFormat="1" x14ac:dyDescent="0.35">
      <c r="A71" s="48"/>
      <c r="B71" s="358"/>
      <c r="C71" s="335" t="s">
        <v>22</v>
      </c>
      <c r="D71" s="23" t="s">
        <v>23</v>
      </c>
      <c r="E71" s="23" t="s">
        <v>4</v>
      </c>
      <c r="F71" s="23">
        <v>1</v>
      </c>
      <c r="G71" s="24">
        <f>(1+Наценка!$B$3)*VLOOKUP(E71,'Выгрузка артикулов'!A:L,12,0)</f>
        <v>19</v>
      </c>
      <c r="H71" s="10"/>
      <c r="I71" s="356" t="s">
        <v>22</v>
      </c>
      <c r="J71" s="23" t="s">
        <v>23</v>
      </c>
      <c r="K71" s="23" t="s">
        <v>4</v>
      </c>
      <c r="L71" s="27">
        <v>1</v>
      </c>
      <c r="M71" s="44">
        <f>(1+Наценка!$B$3)*VLOOKUP(K71,'Выгрузка артикулов'!A:L,12,0)</f>
        <v>19</v>
      </c>
      <c r="N71" s="17"/>
      <c r="O71" s="17"/>
      <c r="P71" s="356" t="s">
        <v>22</v>
      </c>
      <c r="Q71" s="23" t="s">
        <v>23</v>
      </c>
      <c r="R71" s="23" t="s">
        <v>4</v>
      </c>
      <c r="S71" s="27">
        <v>1</v>
      </c>
      <c r="T71" s="44">
        <f>(1+Наценка!$B$3)*VLOOKUP(R71,'Выгрузка артикулов'!A:L,12,0)</f>
        <v>19</v>
      </c>
    </row>
    <row r="72" spans="1:20" s="5" customFormat="1" x14ac:dyDescent="0.35">
      <c r="A72" s="48"/>
      <c r="B72" s="358"/>
      <c r="C72" s="335"/>
      <c r="D72" s="23" t="s">
        <v>681</v>
      </c>
      <c r="E72" s="23" t="s">
        <v>35</v>
      </c>
      <c r="F72" s="23">
        <v>1</v>
      </c>
      <c r="G72" s="24">
        <f>(1+Наценка!$B$3)*VLOOKUP(E72,'Выгрузка артикулов'!A:L,12,0)</f>
        <v>23.060624999999998</v>
      </c>
      <c r="H72" s="10"/>
      <c r="I72" s="356"/>
      <c r="J72" s="23" t="s">
        <v>681</v>
      </c>
      <c r="K72" s="23" t="s">
        <v>35</v>
      </c>
      <c r="L72" s="27">
        <v>1</v>
      </c>
      <c r="M72" s="44">
        <f>(1+Наценка!$B$3)*VLOOKUP(K72,'Выгрузка артикулов'!A:L,12,0)</f>
        <v>23.060624999999998</v>
      </c>
      <c r="N72" s="17"/>
      <c r="O72" s="17"/>
      <c r="P72" s="356"/>
      <c r="Q72" s="23" t="s">
        <v>681</v>
      </c>
      <c r="R72" s="23" t="s">
        <v>35</v>
      </c>
      <c r="S72" s="27">
        <v>1</v>
      </c>
      <c r="T72" s="44">
        <f>(1+Наценка!$B$3)*VLOOKUP(R72,'Выгрузка артикулов'!A:L,12,0)</f>
        <v>23.060624999999998</v>
      </c>
    </row>
    <row r="73" spans="1:20" s="5" customFormat="1" x14ac:dyDescent="0.35">
      <c r="A73" s="48"/>
      <c r="B73" s="358"/>
      <c r="C73" s="335"/>
      <c r="D73" s="23" t="s">
        <v>680</v>
      </c>
      <c r="E73" s="23" t="s">
        <v>36</v>
      </c>
      <c r="F73" s="23">
        <v>1</v>
      </c>
      <c r="G73" s="24">
        <f>(1+Наценка!$B$3)*VLOOKUP(E73,'Выгрузка артикулов'!A:L,12,0)</f>
        <v>16.599375000000002</v>
      </c>
      <c r="H73" s="10"/>
      <c r="I73" s="356"/>
      <c r="J73" s="23" t="s">
        <v>680</v>
      </c>
      <c r="K73" s="23" t="s">
        <v>36</v>
      </c>
      <c r="L73" s="27">
        <v>1</v>
      </c>
      <c r="M73" s="44">
        <f>(1+Наценка!$B$3)*VLOOKUP(K73,'Выгрузка артикулов'!A:L,12,0)</f>
        <v>16.599375000000002</v>
      </c>
      <c r="N73" s="17"/>
      <c r="O73" s="17"/>
      <c r="P73" s="356"/>
      <c r="Q73" s="23" t="s">
        <v>680</v>
      </c>
      <c r="R73" s="23" t="s">
        <v>36</v>
      </c>
      <c r="S73" s="27">
        <v>1</v>
      </c>
      <c r="T73" s="44">
        <f>(1+Наценка!$B$3)*VLOOKUP(R73,'Выгрузка артикулов'!A:L,12,0)</f>
        <v>16.599375000000002</v>
      </c>
    </row>
    <row r="74" spans="1:20" s="5" customFormat="1" x14ac:dyDescent="0.35">
      <c r="A74" s="48"/>
      <c r="B74" s="358"/>
      <c r="C74" s="35" t="s">
        <v>25</v>
      </c>
      <c r="D74" s="23"/>
      <c r="E74" s="36">
        <v>246979</v>
      </c>
      <c r="F74" s="23">
        <v>1</v>
      </c>
      <c r="G74" s="24">
        <f>(1+Наценка!$B$3)*VLOOKUP(E74,'Выгрузка артикулов'!A:L,12,0)</f>
        <v>6.2802500000000006</v>
      </c>
      <c r="H74" s="10"/>
      <c r="I74" s="38" t="s">
        <v>25</v>
      </c>
      <c r="J74" s="23"/>
      <c r="K74" s="36">
        <v>246979</v>
      </c>
      <c r="L74" s="27">
        <v>1</v>
      </c>
      <c r="M74" s="44">
        <f>(1+Наценка!$B$3)*VLOOKUP(K74,'Выгрузка артикулов'!A:L,12,0)</f>
        <v>6.2802500000000006</v>
      </c>
      <c r="N74" s="17"/>
      <c r="O74" s="17"/>
      <c r="P74" s="38" t="s">
        <v>25</v>
      </c>
      <c r="Q74" s="23"/>
      <c r="R74" s="36">
        <v>246979</v>
      </c>
      <c r="S74" s="27">
        <v>2</v>
      </c>
      <c r="T74" s="44">
        <f>(1+Наценка!$B$3)*VLOOKUP(R74,'Выгрузка артикулов'!A:L,12,0)</f>
        <v>6.2802500000000006</v>
      </c>
    </row>
    <row r="75" spans="1:20" s="5" customFormat="1" x14ac:dyDescent="0.35">
      <c r="A75" s="48"/>
      <c r="B75" s="382"/>
      <c r="C75" s="307"/>
      <c r="D75" s="310"/>
      <c r="E75" s="309"/>
      <c r="F75" s="310"/>
      <c r="G75" s="311"/>
      <c r="H75" s="10"/>
      <c r="I75" s="312"/>
      <c r="J75" s="310"/>
      <c r="K75" s="309"/>
      <c r="L75" s="308"/>
      <c r="M75" s="317"/>
      <c r="N75" s="17"/>
      <c r="O75" s="17"/>
      <c r="P75" s="312" t="s">
        <v>3176</v>
      </c>
      <c r="Q75" s="310"/>
      <c r="R75" s="309" t="s">
        <v>257</v>
      </c>
      <c r="S75" s="308">
        <v>1</v>
      </c>
      <c r="T75" s="44">
        <f>(1+Наценка!$B$3)*VLOOKUP(R75,'Выгрузка артикулов'!A:L,12,0)</f>
        <v>0.44887499999999997</v>
      </c>
    </row>
    <row r="76" spans="1:20" s="5" customFormat="1" x14ac:dyDescent="0.35">
      <c r="A76" s="48"/>
      <c r="B76" s="382"/>
      <c r="C76" s="307"/>
      <c r="D76" s="310"/>
      <c r="E76" s="309"/>
      <c r="F76" s="310"/>
      <c r="G76" s="311"/>
      <c r="H76" s="10"/>
      <c r="I76" s="312"/>
      <c r="J76" s="310"/>
      <c r="K76" s="309"/>
      <c r="L76" s="308"/>
      <c r="M76" s="317"/>
      <c r="N76" s="17"/>
      <c r="O76" s="17"/>
      <c r="P76" s="312" t="s">
        <v>3172</v>
      </c>
      <c r="Q76" s="308"/>
      <c r="R76" s="309" t="s">
        <v>177</v>
      </c>
      <c r="S76" s="313">
        <v>1</v>
      </c>
      <c r="T76" s="44">
        <f>(1+Наценка!$B$3)*VLOOKUP(R76,'Выгрузка артикулов'!A:L,12,0)</f>
        <v>5.2377500000000001</v>
      </c>
    </row>
    <row r="77" spans="1:20" s="1" customFormat="1" x14ac:dyDescent="0.35">
      <c r="A77" s="48"/>
      <c r="B77" s="337"/>
      <c r="C77" s="338" t="s">
        <v>679</v>
      </c>
      <c r="D77" s="339"/>
      <c r="E77" s="339"/>
      <c r="F77" s="339"/>
      <c r="G77" s="32">
        <f>F63*G63+F66*G66+F69*G69+F70*G70+F71*G71+F74*G74</f>
        <v>55.312500000000007</v>
      </c>
      <c r="H77" s="9"/>
      <c r="I77" s="340" t="s">
        <v>679</v>
      </c>
      <c r="J77" s="339"/>
      <c r="K77" s="339"/>
      <c r="L77" s="339"/>
      <c r="M77" s="32">
        <f>L63*M63+L66*M66+L69*M69+L70*M70+L71*M71+L74*M74+L68*M68</f>
        <v>63.179375</v>
      </c>
      <c r="N77" s="12"/>
      <c r="O77" s="12"/>
      <c r="P77" s="340" t="s">
        <v>679</v>
      </c>
      <c r="Q77" s="339"/>
      <c r="R77" s="339"/>
      <c r="S77" s="339"/>
      <c r="T77" s="32">
        <f>S63*T63+S66*T66+S69*T69+S70*T70+S71*T71+S74*T74+S67*T67+S68*T6+S75*T75+S76*T76</f>
        <v>89.123327083333351</v>
      </c>
    </row>
    <row r="79" spans="1:20" x14ac:dyDescent="0.35">
      <c r="A79" s="7" t="s">
        <v>690</v>
      </c>
      <c r="B79" s="47" t="s">
        <v>1129</v>
      </c>
    </row>
    <row r="80" spans="1:20" s="5" customFormat="1" x14ac:dyDescent="0.35">
      <c r="A80" s="48"/>
      <c r="B80" s="18" t="s">
        <v>14</v>
      </c>
      <c r="C80" s="346" t="s">
        <v>32</v>
      </c>
      <c r="D80" s="347"/>
      <c r="E80" s="347"/>
      <c r="F80" s="344"/>
      <c r="G80" s="345"/>
      <c r="I80" s="343" t="s">
        <v>33</v>
      </c>
      <c r="J80" s="344"/>
      <c r="K80" s="344"/>
      <c r="L80" s="344"/>
      <c r="M80" s="345"/>
      <c r="N80" s="13"/>
      <c r="O80" s="13"/>
      <c r="P80" s="343" t="s">
        <v>29</v>
      </c>
      <c r="Q80" s="344"/>
      <c r="R80" s="344"/>
      <c r="S80" s="344"/>
      <c r="T80" s="345"/>
    </row>
    <row r="81" spans="1:20" s="5" customFormat="1" x14ac:dyDescent="0.35">
      <c r="A81" s="48"/>
      <c r="B81" s="334" t="s">
        <v>15</v>
      </c>
      <c r="C81" s="19" t="s">
        <v>16</v>
      </c>
      <c r="D81" s="20" t="s">
        <v>41</v>
      </c>
      <c r="E81" s="21" t="s">
        <v>17</v>
      </c>
      <c r="F81" s="21" t="s">
        <v>39</v>
      </c>
      <c r="G81" s="22" t="s">
        <v>678</v>
      </c>
      <c r="H81" s="9"/>
      <c r="I81" s="33" t="s">
        <v>16</v>
      </c>
      <c r="J81" s="20" t="s">
        <v>41</v>
      </c>
      <c r="K81" s="21" t="s">
        <v>17</v>
      </c>
      <c r="L81" s="21" t="s">
        <v>39</v>
      </c>
      <c r="M81" s="22" t="s">
        <v>678</v>
      </c>
      <c r="N81" s="9"/>
      <c r="O81" s="9"/>
      <c r="P81" s="33" t="s">
        <v>16</v>
      </c>
      <c r="Q81" s="20" t="s">
        <v>41</v>
      </c>
      <c r="R81" s="21" t="s">
        <v>17</v>
      </c>
      <c r="S81" s="21" t="s">
        <v>39</v>
      </c>
      <c r="T81" s="22" t="s">
        <v>678</v>
      </c>
    </row>
    <row r="82" spans="1:20" s="5" customFormat="1" x14ac:dyDescent="0.35">
      <c r="A82" s="48"/>
      <c r="B82" s="334"/>
      <c r="C82" s="335" t="s">
        <v>18</v>
      </c>
      <c r="D82" s="23" t="s">
        <v>19</v>
      </c>
      <c r="E82" s="23" t="s">
        <v>7</v>
      </c>
      <c r="F82" s="23">
        <v>1</v>
      </c>
      <c r="G82" s="24">
        <f>(1+Наценка!$B$3)*VLOOKUP(E82,'Выгрузка артикулов'!A:L,12,0)</f>
        <v>10.909875</v>
      </c>
      <c r="H82" s="10"/>
      <c r="I82" s="356" t="s">
        <v>18</v>
      </c>
      <c r="J82" s="23" t="s">
        <v>19</v>
      </c>
      <c r="K82" s="23" t="s">
        <v>7</v>
      </c>
      <c r="L82" s="27">
        <v>1</v>
      </c>
      <c r="M82" s="24">
        <f>(1+Наценка!$B$3)*VLOOKUP(E82,'Выгрузка артикулов'!A:L,12,0)</f>
        <v>10.909875</v>
      </c>
      <c r="N82" s="11"/>
      <c r="O82" s="11"/>
      <c r="P82" s="356" t="s">
        <v>18</v>
      </c>
      <c r="Q82" s="23" t="s">
        <v>19</v>
      </c>
      <c r="R82" s="23" t="s">
        <v>7</v>
      </c>
      <c r="S82" s="27">
        <v>1</v>
      </c>
      <c r="T82" s="44">
        <f>(1+Наценка!$B$3)*VLOOKUP(R82,'Выгрузка артикулов'!A:L,12,0)</f>
        <v>10.909875</v>
      </c>
    </row>
    <row r="83" spans="1:20" s="5" customFormat="1" x14ac:dyDescent="0.35">
      <c r="A83" s="48"/>
      <c r="B83" s="334" t="s">
        <v>28</v>
      </c>
      <c r="C83" s="335"/>
      <c r="D83" s="23" t="s">
        <v>681</v>
      </c>
      <c r="E83" s="23" t="s">
        <v>8</v>
      </c>
      <c r="F83" s="23">
        <v>1</v>
      </c>
      <c r="G83" s="24">
        <f>(1+Наценка!$B$3)*VLOOKUP(E83,'Выгрузка артикулов'!A:L,12,0)</f>
        <v>10.930125</v>
      </c>
      <c r="H83" s="10"/>
      <c r="I83" s="356"/>
      <c r="J83" s="23" t="s">
        <v>681</v>
      </c>
      <c r="K83" s="23" t="s">
        <v>8</v>
      </c>
      <c r="L83" s="27">
        <v>1</v>
      </c>
      <c r="M83" s="24">
        <f>(1+Наценка!$B$3)*VLOOKUP(E83,'Выгрузка артикулов'!A:L,12,0)</f>
        <v>10.930125</v>
      </c>
      <c r="N83" s="11"/>
      <c r="O83" s="11"/>
      <c r="P83" s="356"/>
      <c r="Q83" s="23" t="s">
        <v>681</v>
      </c>
      <c r="R83" s="23" t="s">
        <v>8</v>
      </c>
      <c r="S83" s="27">
        <v>1</v>
      </c>
      <c r="T83" s="44">
        <f>(1+Наценка!$B$3)*VLOOKUP(R83,'Выгрузка артикулов'!A:L,12,0)</f>
        <v>10.930125</v>
      </c>
    </row>
    <row r="84" spans="1:20" s="5" customFormat="1" x14ac:dyDescent="0.35">
      <c r="A84" s="48"/>
      <c r="B84" s="334"/>
      <c r="C84" s="335"/>
      <c r="D84" s="23" t="s">
        <v>680</v>
      </c>
      <c r="E84" s="23" t="s">
        <v>24</v>
      </c>
      <c r="F84" s="23">
        <v>1</v>
      </c>
      <c r="G84" s="24">
        <f>(1+Наценка!$B$3)*VLOOKUP(E84,'Выгрузка артикулов'!A:L,12,0)</f>
        <v>9.7923749999999998</v>
      </c>
      <c r="H84" s="10"/>
      <c r="I84" s="356"/>
      <c r="J84" s="23" t="s">
        <v>680</v>
      </c>
      <c r="K84" s="23" t="s">
        <v>24</v>
      </c>
      <c r="L84" s="27">
        <v>1</v>
      </c>
      <c r="M84" s="24">
        <f>(1+Наценка!$B$3)*VLOOKUP(E84,'Выгрузка артикулов'!A:L,12,0)</f>
        <v>9.7923749999999998</v>
      </c>
      <c r="N84" s="11"/>
      <c r="O84" s="11"/>
      <c r="P84" s="356"/>
      <c r="Q84" s="23" t="s">
        <v>680</v>
      </c>
      <c r="R84" s="23" t="s">
        <v>24</v>
      </c>
      <c r="S84" s="27">
        <v>1</v>
      </c>
      <c r="T84" s="44">
        <f>(1+Наценка!$B$3)*VLOOKUP(R84,'Выгрузка артикулов'!A:L,12,0)</f>
        <v>9.7923749999999998</v>
      </c>
    </row>
    <row r="85" spans="1:20" s="5" customFormat="1" x14ac:dyDescent="0.35">
      <c r="A85" s="48"/>
      <c r="B85" s="336"/>
      <c r="C85" s="25" t="s">
        <v>31</v>
      </c>
      <c r="D85" s="23"/>
      <c r="E85" s="29" t="s">
        <v>11</v>
      </c>
      <c r="F85" s="29" t="s">
        <v>40</v>
      </c>
      <c r="G85" s="24">
        <f>(1+Наценка!$B$3)*VLOOKUP(E85,'Выгрузка артикулов'!A:L,12,0)</f>
        <v>9.8958750000000002</v>
      </c>
      <c r="H85" s="4"/>
      <c r="I85" s="34" t="s">
        <v>31</v>
      </c>
      <c r="J85" s="23"/>
      <c r="K85" s="29" t="s">
        <v>12</v>
      </c>
      <c r="L85" s="27">
        <v>1</v>
      </c>
      <c r="M85" s="24">
        <f>(1+Наценка!$B$3)*VLOOKUP(E85,'Выгрузка артикулов'!A:L,12,0)</f>
        <v>9.8958750000000002</v>
      </c>
      <c r="N85" s="11"/>
      <c r="O85" s="11"/>
      <c r="P85" s="34" t="s">
        <v>31</v>
      </c>
      <c r="Q85" s="23"/>
      <c r="R85" s="29" t="s">
        <v>12</v>
      </c>
      <c r="S85" s="27">
        <v>1</v>
      </c>
      <c r="T85" s="44">
        <f>(1+Наценка!$B$3)*VLOOKUP(R85,'Выгрузка артикулов'!A:L,12,0)</f>
        <v>11.795375</v>
      </c>
    </row>
    <row r="86" spans="1:20" s="5" customFormat="1" x14ac:dyDescent="0.35">
      <c r="A86" s="48"/>
      <c r="B86" s="336"/>
      <c r="C86" s="25"/>
      <c r="D86" s="23"/>
      <c r="E86" s="29"/>
      <c r="F86" s="29"/>
      <c r="G86" s="24"/>
      <c r="H86" s="4"/>
      <c r="I86" s="34"/>
      <c r="J86" s="23"/>
      <c r="K86" s="29"/>
      <c r="L86" s="27"/>
      <c r="M86" s="24"/>
      <c r="N86" s="11"/>
      <c r="O86" s="11"/>
      <c r="P86" s="34" t="s">
        <v>34</v>
      </c>
      <c r="Q86" s="23"/>
      <c r="R86" s="36">
        <v>857076</v>
      </c>
      <c r="S86" s="27">
        <v>1</v>
      </c>
      <c r="T86" s="44">
        <f>(1+Наценка!$B$3)*VLOOKUP(R86,'Выгрузка артикулов'!A:L,12,0)</f>
        <v>4.3558270833333337</v>
      </c>
    </row>
    <row r="87" spans="1:20" s="5" customFormat="1" ht="31.2" x14ac:dyDescent="0.35">
      <c r="A87" s="48"/>
      <c r="B87" s="336"/>
      <c r="C87" s="25" t="s">
        <v>687</v>
      </c>
      <c r="D87" s="23"/>
      <c r="E87" s="36">
        <v>247037</v>
      </c>
      <c r="F87" s="31" t="s">
        <v>40</v>
      </c>
      <c r="G87" s="24">
        <f>(1+Наценка!$B$3)*VLOOKUP(E87,'Выгрузка артикулов'!A:L,12,0)</f>
        <v>1.308875</v>
      </c>
      <c r="H87" s="4"/>
      <c r="I87" s="34" t="s">
        <v>687</v>
      </c>
      <c r="J87" s="23"/>
      <c r="K87" s="36">
        <v>247037</v>
      </c>
      <c r="L87" s="31" t="s">
        <v>40</v>
      </c>
      <c r="M87" s="24">
        <f>(1+Наценка!$B$3)*VLOOKUP(E87,'Выгрузка артикулов'!A:L,12,0)</f>
        <v>1.308875</v>
      </c>
      <c r="N87" s="17"/>
      <c r="O87" s="17"/>
      <c r="P87" s="34" t="s">
        <v>687</v>
      </c>
      <c r="Q87" s="23"/>
      <c r="R87" s="36">
        <v>247037</v>
      </c>
      <c r="S87" s="31" t="s">
        <v>40</v>
      </c>
      <c r="T87" s="44">
        <f>(1+Наценка!$B$3)*VLOOKUP(E87,'Выгрузка артикулов'!A:L,12,0)</f>
        <v>1.308875</v>
      </c>
    </row>
    <row r="88" spans="1:20" s="5" customFormat="1" x14ac:dyDescent="0.35">
      <c r="A88" s="48"/>
      <c r="B88" s="336"/>
      <c r="C88" s="25" t="s">
        <v>20</v>
      </c>
      <c r="D88" s="26"/>
      <c r="E88" s="27" t="s">
        <v>10</v>
      </c>
      <c r="F88" s="27">
        <v>1</v>
      </c>
      <c r="G88" s="24">
        <f>(1+Наценка!$B$3)*VLOOKUP(E88,'Выгрузка артикулов'!A:L,12,0)</f>
        <v>1.310125</v>
      </c>
      <c r="I88" s="34" t="s">
        <v>20</v>
      </c>
      <c r="J88" s="26"/>
      <c r="K88" s="27" t="s">
        <v>10</v>
      </c>
      <c r="L88" s="27">
        <v>1</v>
      </c>
      <c r="M88" s="24">
        <f>(1+Наценка!$B$3)*VLOOKUP(E88,'Выгрузка артикулов'!A:L,12,0)</f>
        <v>1.310125</v>
      </c>
      <c r="N88" s="11"/>
      <c r="O88" s="11"/>
      <c r="P88" s="34" t="s">
        <v>20</v>
      </c>
      <c r="Q88" s="26"/>
      <c r="R88" s="27" t="s">
        <v>10</v>
      </c>
      <c r="S88" s="27">
        <v>1</v>
      </c>
      <c r="T88" s="44">
        <f>(1+Наценка!$B$3)*VLOOKUP(R88,'Выгрузка артикулов'!A:L,12,0)</f>
        <v>1.310125</v>
      </c>
    </row>
    <row r="89" spans="1:20" s="5" customFormat="1" x14ac:dyDescent="0.35">
      <c r="A89" s="48"/>
      <c r="B89" s="336"/>
      <c r="C89" s="273" t="s">
        <v>702</v>
      </c>
      <c r="D89" s="26"/>
      <c r="E89" s="27" t="s">
        <v>517</v>
      </c>
      <c r="F89" s="27">
        <v>1</v>
      </c>
      <c r="G89" s="24">
        <f>(1+Наценка!$B$3)*VLOOKUP(E89,'Выгрузка артикулов'!A:L,12,0)</f>
        <v>0.24037500000000001</v>
      </c>
      <c r="I89" s="273" t="s">
        <v>702</v>
      </c>
      <c r="J89" s="26"/>
      <c r="K89" s="27" t="s">
        <v>517</v>
      </c>
      <c r="L89" s="27">
        <v>1</v>
      </c>
      <c r="M89" s="24">
        <f>(1+Наценка!$B$3)*VLOOKUP(E89,'Выгрузка артикулов'!A:L,12,0)</f>
        <v>0.24037500000000001</v>
      </c>
      <c r="N89" s="11"/>
      <c r="O89" s="11"/>
      <c r="P89" s="273" t="s">
        <v>702</v>
      </c>
      <c r="Q89" s="26"/>
      <c r="R89" s="27" t="s">
        <v>517</v>
      </c>
      <c r="S89" s="27">
        <v>1</v>
      </c>
      <c r="T89" s="44">
        <f>(1+Наценка!$B$3)*VLOOKUP(R89,'Выгрузка артикулов'!A:L,12,0)</f>
        <v>0.24037500000000001</v>
      </c>
    </row>
    <row r="90" spans="1:20" s="5" customFormat="1" x14ac:dyDescent="0.35">
      <c r="A90" s="48"/>
      <c r="B90" s="336"/>
      <c r="C90" s="25" t="s">
        <v>21</v>
      </c>
      <c r="D90" s="23"/>
      <c r="E90" s="29" t="s">
        <v>634</v>
      </c>
      <c r="F90" s="29" t="s">
        <v>40</v>
      </c>
      <c r="G90" s="24">
        <f>(1+Наценка!$B$3)*VLOOKUP(E90,'Выгрузка артикулов'!A:L,12,0)</f>
        <v>13.069875</v>
      </c>
      <c r="H90" s="4"/>
      <c r="I90" s="34" t="s">
        <v>21</v>
      </c>
      <c r="J90" s="23"/>
      <c r="K90" s="29" t="s">
        <v>634</v>
      </c>
      <c r="L90" s="27">
        <v>1</v>
      </c>
      <c r="M90" s="24">
        <f>(1+Наценка!$B$3)*VLOOKUP(E90,'Выгрузка артикулов'!A:L,12,0)</f>
        <v>13.069875</v>
      </c>
      <c r="N90" s="11"/>
      <c r="O90" s="11"/>
      <c r="P90" s="34" t="s">
        <v>21</v>
      </c>
      <c r="Q90" s="23"/>
      <c r="R90" s="29" t="s">
        <v>634</v>
      </c>
      <c r="S90" s="27">
        <v>1</v>
      </c>
      <c r="T90" s="44">
        <f>(1+Наценка!$B$3)*VLOOKUP(R90,'Выгрузка артикулов'!A:L,12,0)</f>
        <v>13.069875</v>
      </c>
    </row>
    <row r="91" spans="1:20" s="5" customFormat="1" x14ac:dyDescent="0.35">
      <c r="A91" s="48"/>
      <c r="B91" s="336"/>
      <c r="C91" s="335" t="s">
        <v>22</v>
      </c>
      <c r="D91" s="23" t="s">
        <v>23</v>
      </c>
      <c r="E91" s="23" t="s">
        <v>4</v>
      </c>
      <c r="F91" s="23">
        <v>1</v>
      </c>
      <c r="G91" s="24">
        <f>(1+Наценка!$B$3)*VLOOKUP(E91,'Выгрузка артикулов'!A:L,12,0)</f>
        <v>19</v>
      </c>
      <c r="H91" s="10"/>
      <c r="I91" s="356" t="s">
        <v>22</v>
      </c>
      <c r="J91" s="23" t="s">
        <v>23</v>
      </c>
      <c r="K91" s="23" t="s">
        <v>4</v>
      </c>
      <c r="L91" s="27">
        <v>1</v>
      </c>
      <c r="M91" s="24">
        <f>(1+Наценка!$B$3)*VLOOKUP(E91,'Выгрузка артикулов'!A:L,12,0)</f>
        <v>19</v>
      </c>
      <c r="N91" s="11"/>
      <c r="O91" s="11"/>
      <c r="P91" s="356" t="s">
        <v>22</v>
      </c>
      <c r="Q91" s="23" t="s">
        <v>23</v>
      </c>
      <c r="R91" s="23" t="s">
        <v>4</v>
      </c>
      <c r="S91" s="27">
        <v>1</v>
      </c>
      <c r="T91" s="44">
        <f>(1+Наценка!$B$3)*VLOOKUP(R91,'Выгрузка артикулов'!A:L,12,0)</f>
        <v>19</v>
      </c>
    </row>
    <row r="92" spans="1:20" s="5" customFormat="1" x14ac:dyDescent="0.35">
      <c r="A92" s="48"/>
      <c r="B92" s="336"/>
      <c r="C92" s="335"/>
      <c r="D92" s="23" t="s">
        <v>681</v>
      </c>
      <c r="E92" s="23" t="s">
        <v>35</v>
      </c>
      <c r="F92" s="23">
        <v>1</v>
      </c>
      <c r="G92" s="24">
        <f>(1+Наценка!$B$3)*VLOOKUP(E92,'Выгрузка артикулов'!A:L,12,0)</f>
        <v>23.060624999999998</v>
      </c>
      <c r="H92" s="10"/>
      <c r="I92" s="356"/>
      <c r="J92" s="23" t="s">
        <v>681</v>
      </c>
      <c r="K92" s="23" t="s">
        <v>35</v>
      </c>
      <c r="L92" s="27">
        <v>1</v>
      </c>
      <c r="M92" s="24">
        <f>(1+Наценка!$B$3)*VLOOKUP(E92,'Выгрузка артикулов'!A:L,12,0)</f>
        <v>23.060624999999998</v>
      </c>
      <c r="N92" s="11"/>
      <c r="O92" s="11"/>
      <c r="P92" s="356"/>
      <c r="Q92" s="23" t="s">
        <v>681</v>
      </c>
      <c r="R92" s="23" t="s">
        <v>35</v>
      </c>
      <c r="S92" s="27">
        <v>1</v>
      </c>
      <c r="T92" s="44">
        <f>(1+Наценка!$B$3)*VLOOKUP(R92,'Выгрузка артикулов'!A:L,12,0)</f>
        <v>23.060624999999998</v>
      </c>
    </row>
    <row r="93" spans="1:20" s="5" customFormat="1" x14ac:dyDescent="0.35">
      <c r="A93" s="48"/>
      <c r="B93" s="336"/>
      <c r="C93" s="335"/>
      <c r="D93" s="23" t="s">
        <v>680</v>
      </c>
      <c r="E93" s="23" t="s">
        <v>36</v>
      </c>
      <c r="F93" s="23">
        <v>1</v>
      </c>
      <c r="G93" s="24">
        <f>(1+Наценка!$B$3)*VLOOKUP(E93,'Выгрузка артикулов'!A:L,12,0)</f>
        <v>16.599375000000002</v>
      </c>
      <c r="H93" s="10"/>
      <c r="I93" s="356"/>
      <c r="J93" s="23" t="s">
        <v>680</v>
      </c>
      <c r="K93" s="23" t="s">
        <v>36</v>
      </c>
      <c r="L93" s="27">
        <v>1</v>
      </c>
      <c r="M93" s="24">
        <f>(1+Наценка!$B$3)*VLOOKUP(E93,'Выгрузка артикулов'!A:L,12,0)</f>
        <v>16.599375000000002</v>
      </c>
      <c r="N93" s="11"/>
      <c r="O93" s="11"/>
      <c r="P93" s="356"/>
      <c r="Q93" s="23" t="s">
        <v>680</v>
      </c>
      <c r="R93" s="23" t="s">
        <v>36</v>
      </c>
      <c r="S93" s="27">
        <v>1</v>
      </c>
      <c r="T93" s="44">
        <f>(1+Наценка!$B$3)*VLOOKUP(R93,'Выгрузка артикулов'!A:L,12,0)</f>
        <v>16.599375000000002</v>
      </c>
    </row>
    <row r="94" spans="1:20" s="5" customFormat="1" x14ac:dyDescent="0.35">
      <c r="A94" s="48"/>
      <c r="B94" s="358"/>
      <c r="C94" s="27"/>
      <c r="D94" s="27"/>
      <c r="E94" s="27"/>
      <c r="F94" s="27"/>
      <c r="G94" s="40"/>
      <c r="I94" s="43"/>
      <c r="J94" s="27"/>
      <c r="K94" s="27"/>
      <c r="L94" s="27"/>
      <c r="M94" s="40"/>
      <c r="P94" s="38" t="s">
        <v>25</v>
      </c>
      <c r="Q94" s="23"/>
      <c r="R94" s="36">
        <v>246979</v>
      </c>
      <c r="S94" s="27">
        <v>1</v>
      </c>
      <c r="T94" s="44">
        <f>(1+Наценка!$B$3)*VLOOKUP(R94,'Выгрузка артикулов'!A:L,12,0)</f>
        <v>6.2802500000000006</v>
      </c>
    </row>
    <row r="95" spans="1:20" s="5" customFormat="1" x14ac:dyDescent="0.35">
      <c r="A95" s="48"/>
      <c r="B95" s="314"/>
      <c r="C95" s="308"/>
      <c r="D95" s="308"/>
      <c r="E95" s="308"/>
      <c r="F95" s="308"/>
      <c r="G95" s="315"/>
      <c r="I95" s="316"/>
      <c r="J95" s="308"/>
      <c r="K95" s="308"/>
      <c r="L95" s="308"/>
      <c r="M95" s="315"/>
      <c r="P95" s="312" t="s">
        <v>3176</v>
      </c>
      <c r="Q95" s="310"/>
      <c r="R95" s="309" t="s">
        <v>257</v>
      </c>
      <c r="S95" s="308">
        <v>1</v>
      </c>
      <c r="T95" s="44">
        <f>(1+Наценка!$B$3)*VLOOKUP(R95,'Выгрузка артикулов'!A:L,12,0)</f>
        <v>0.44887499999999997</v>
      </c>
    </row>
    <row r="96" spans="1:20" s="5" customFormat="1" x14ac:dyDescent="0.35">
      <c r="A96" s="48"/>
      <c r="B96" s="314"/>
      <c r="C96" s="308"/>
      <c r="D96" s="308"/>
      <c r="E96" s="308"/>
      <c r="F96" s="308"/>
      <c r="G96" s="315"/>
      <c r="I96" s="316"/>
      <c r="J96" s="308"/>
      <c r="K96" s="308"/>
      <c r="L96" s="308"/>
      <c r="M96" s="315"/>
      <c r="P96" s="312" t="s">
        <v>3172</v>
      </c>
      <c r="Q96" s="308"/>
      <c r="R96" s="309" t="s">
        <v>177</v>
      </c>
      <c r="S96" s="313">
        <v>1</v>
      </c>
      <c r="T96" s="44">
        <f>(1+Наценка!$B$3)*VLOOKUP(R96,'Выгрузка артикулов'!A:L,12,0)</f>
        <v>5.2377500000000001</v>
      </c>
    </row>
    <row r="97" spans="1:20" s="5" customFormat="1" x14ac:dyDescent="0.35">
      <c r="A97" s="48"/>
      <c r="B97" s="41"/>
      <c r="C97" s="338" t="s">
        <v>679</v>
      </c>
      <c r="D97" s="339"/>
      <c r="E97" s="339"/>
      <c r="F97" s="339"/>
      <c r="G97" s="42">
        <f>F82*G82+F85*G85+F88*G88+F90*G90+F91*G91+F89*G89</f>
        <v>54.426124999999999</v>
      </c>
      <c r="H97" s="10"/>
      <c r="I97" s="340" t="s">
        <v>679</v>
      </c>
      <c r="J97" s="339"/>
      <c r="K97" s="339"/>
      <c r="L97" s="339"/>
      <c r="M97" s="42">
        <f>L82*M82+L85*M85+L88*M88+L90*M90+L91*M91+L89*M89</f>
        <v>54.426124999999999</v>
      </c>
      <c r="N97" s="16"/>
      <c r="O97" s="16"/>
      <c r="P97" s="340" t="s">
        <v>679</v>
      </c>
      <c r="Q97" s="339"/>
      <c r="R97" s="339"/>
      <c r="S97" s="339"/>
      <c r="T97" s="42">
        <f>S82*T82+S85*T85+S88*T88+S90*T90+S91*T91+S86*T86+S94*T94+S89*T89+S95*T95+S96*T96</f>
        <v>72.648327083333342</v>
      </c>
    </row>
    <row r="98" spans="1:20" s="5" customFormat="1" x14ac:dyDescent="0.35">
      <c r="A98" s="48"/>
      <c r="B98" s="15"/>
      <c r="C98" s="8"/>
      <c r="D98" s="39"/>
      <c r="E98" s="39"/>
      <c r="F98" s="39"/>
      <c r="G98" s="16"/>
      <c r="H98" s="10"/>
      <c r="I98" s="8"/>
      <c r="J98" s="39"/>
      <c r="K98" s="39"/>
      <c r="L98" s="39"/>
      <c r="M98" s="16"/>
      <c r="N98" s="16"/>
      <c r="O98" s="16"/>
      <c r="P98" s="8"/>
      <c r="Q98" s="39"/>
      <c r="R98" s="39"/>
      <c r="S98" s="39"/>
      <c r="T98" s="16"/>
    </row>
    <row r="99" spans="1:20" s="5" customFormat="1" x14ac:dyDescent="0.35">
      <c r="A99" s="48"/>
      <c r="B99" s="18"/>
      <c r="C99" s="359" t="s">
        <v>32</v>
      </c>
      <c r="D99" s="360"/>
      <c r="E99" s="360"/>
      <c r="F99" s="361"/>
      <c r="G99" s="362"/>
      <c r="I99" s="363" t="s">
        <v>33</v>
      </c>
      <c r="J99" s="361"/>
      <c r="K99" s="361"/>
      <c r="L99" s="361"/>
      <c r="M99" s="362"/>
      <c r="N99" s="46"/>
      <c r="O99" s="46"/>
      <c r="P99" s="363" t="s">
        <v>29</v>
      </c>
      <c r="Q99" s="361"/>
      <c r="R99" s="361"/>
      <c r="S99" s="361"/>
      <c r="T99" s="362"/>
    </row>
    <row r="100" spans="1:20" s="5" customFormat="1" x14ac:dyDescent="0.35">
      <c r="A100" s="48"/>
      <c r="B100" s="357" t="s">
        <v>29</v>
      </c>
      <c r="C100" s="19" t="s">
        <v>16</v>
      </c>
      <c r="D100" s="20" t="s">
        <v>41</v>
      </c>
      <c r="E100" s="21" t="s">
        <v>17</v>
      </c>
      <c r="F100" s="21" t="s">
        <v>39</v>
      </c>
      <c r="G100" s="22" t="s">
        <v>678</v>
      </c>
      <c r="H100" s="10"/>
      <c r="I100" s="33" t="s">
        <v>16</v>
      </c>
      <c r="J100" s="20" t="s">
        <v>41</v>
      </c>
      <c r="K100" s="21" t="s">
        <v>17</v>
      </c>
      <c r="L100" s="21" t="s">
        <v>39</v>
      </c>
      <c r="M100" s="22" t="s">
        <v>678</v>
      </c>
      <c r="N100" s="9"/>
      <c r="O100" s="9"/>
      <c r="P100" s="33" t="s">
        <v>16</v>
      </c>
      <c r="Q100" s="20" t="s">
        <v>41</v>
      </c>
      <c r="R100" s="21" t="s">
        <v>17</v>
      </c>
      <c r="S100" s="21" t="s">
        <v>39</v>
      </c>
      <c r="T100" s="22" t="s">
        <v>678</v>
      </c>
    </row>
    <row r="101" spans="1:20" s="5" customFormat="1" x14ac:dyDescent="0.35">
      <c r="A101" s="48"/>
      <c r="B101" s="358"/>
      <c r="C101" s="335" t="s">
        <v>18</v>
      </c>
      <c r="D101" s="23" t="s">
        <v>19</v>
      </c>
      <c r="E101" s="23" t="s">
        <v>7</v>
      </c>
      <c r="F101" s="23">
        <v>1</v>
      </c>
      <c r="G101" s="24">
        <f>(1+Наценка!$B$3)*VLOOKUP(E101,'Выгрузка артикулов'!A:L,12,0)</f>
        <v>10.909875</v>
      </c>
      <c r="H101" s="10"/>
      <c r="I101" s="356" t="s">
        <v>18</v>
      </c>
      <c r="J101" s="23" t="s">
        <v>19</v>
      </c>
      <c r="K101" s="23" t="s">
        <v>7</v>
      </c>
      <c r="L101" s="27">
        <v>1</v>
      </c>
      <c r="M101" s="44">
        <f>(1+Наценка!$B$3)*VLOOKUP(K101,'Выгрузка артикулов'!A:L,12,0)</f>
        <v>10.909875</v>
      </c>
      <c r="N101" s="17"/>
      <c r="O101" s="17"/>
      <c r="P101" s="356" t="s">
        <v>18</v>
      </c>
      <c r="Q101" s="23" t="s">
        <v>19</v>
      </c>
      <c r="R101" s="23" t="s">
        <v>7</v>
      </c>
      <c r="S101" s="27">
        <v>1</v>
      </c>
      <c r="T101" s="44">
        <f>(1+Наценка!$B$3)*VLOOKUP(R101,'Выгрузка артикулов'!A:L,12,0)</f>
        <v>10.909875</v>
      </c>
    </row>
    <row r="102" spans="1:20" s="5" customFormat="1" x14ac:dyDescent="0.35">
      <c r="A102" s="48"/>
      <c r="B102" s="358"/>
      <c r="C102" s="335"/>
      <c r="D102" s="23" t="s">
        <v>681</v>
      </c>
      <c r="E102" s="23" t="s">
        <v>8</v>
      </c>
      <c r="F102" s="23">
        <v>1</v>
      </c>
      <c r="G102" s="24">
        <f>(1+Наценка!$B$3)*VLOOKUP(E102,'Выгрузка артикулов'!A:L,12,0)</f>
        <v>10.930125</v>
      </c>
      <c r="H102" s="10"/>
      <c r="I102" s="356"/>
      <c r="J102" s="23" t="s">
        <v>681</v>
      </c>
      <c r="K102" s="23" t="s">
        <v>8</v>
      </c>
      <c r="L102" s="27">
        <v>1</v>
      </c>
      <c r="M102" s="44">
        <f>(1+Наценка!$B$3)*VLOOKUP(K102,'Выгрузка артикулов'!A:L,12,0)</f>
        <v>10.930125</v>
      </c>
      <c r="N102" s="17"/>
      <c r="O102" s="17"/>
      <c r="P102" s="356"/>
      <c r="Q102" s="23" t="s">
        <v>681</v>
      </c>
      <c r="R102" s="23" t="s">
        <v>8</v>
      </c>
      <c r="S102" s="27">
        <v>1</v>
      </c>
      <c r="T102" s="44">
        <f>(1+Наценка!$B$3)*VLOOKUP(R102,'Выгрузка артикулов'!A:L,12,0)</f>
        <v>10.930125</v>
      </c>
    </row>
    <row r="103" spans="1:20" s="5" customFormat="1" x14ac:dyDescent="0.35">
      <c r="A103" s="48"/>
      <c r="B103" s="358"/>
      <c r="C103" s="335"/>
      <c r="D103" s="23" t="s">
        <v>680</v>
      </c>
      <c r="E103" s="23" t="s">
        <v>24</v>
      </c>
      <c r="F103" s="23">
        <v>1</v>
      </c>
      <c r="G103" s="24">
        <f>(1+Наценка!$B$3)*VLOOKUP(E103,'Выгрузка артикулов'!A:L,12,0)</f>
        <v>9.7923749999999998</v>
      </c>
      <c r="H103" s="10"/>
      <c r="I103" s="356"/>
      <c r="J103" s="23" t="s">
        <v>680</v>
      </c>
      <c r="K103" s="23" t="s">
        <v>24</v>
      </c>
      <c r="L103" s="27">
        <v>1</v>
      </c>
      <c r="M103" s="44">
        <f>(1+Наценка!$B$3)*VLOOKUP(K103,'Выгрузка артикулов'!A:L,12,0)</f>
        <v>9.7923749999999998</v>
      </c>
      <c r="N103" s="17"/>
      <c r="O103" s="17"/>
      <c r="P103" s="356"/>
      <c r="Q103" s="23" t="s">
        <v>680</v>
      </c>
      <c r="R103" s="23" t="s">
        <v>24</v>
      </c>
      <c r="S103" s="27">
        <v>1</v>
      </c>
      <c r="T103" s="44">
        <f>(1+Наценка!$B$3)*VLOOKUP(R103,'Выгрузка артикулов'!A:L,12,0)</f>
        <v>9.7923749999999998</v>
      </c>
    </row>
    <row r="104" spans="1:20" s="5" customFormat="1" x14ac:dyDescent="0.35">
      <c r="A104" s="48"/>
      <c r="B104" s="358"/>
      <c r="C104" s="25" t="s">
        <v>31</v>
      </c>
      <c r="D104" s="23"/>
      <c r="E104" s="29" t="s">
        <v>2</v>
      </c>
      <c r="F104" s="23">
        <v>1</v>
      </c>
      <c r="G104" s="24">
        <f>(1+Наценка!$B$3)*VLOOKUP(E104,'Выгрузка артикулов'!A:L,12,0)</f>
        <v>5.2373750000000001</v>
      </c>
      <c r="H104" s="10"/>
      <c r="I104" s="34" t="s">
        <v>31</v>
      </c>
      <c r="J104" s="23"/>
      <c r="K104" s="29" t="s">
        <v>12</v>
      </c>
      <c r="L104" s="27">
        <v>1</v>
      </c>
      <c r="M104" s="44">
        <f>(1+Наценка!$B$3)*VLOOKUP(K104,'Выгрузка артикулов'!A:L,12,0)</f>
        <v>11.795375</v>
      </c>
      <c r="N104" s="17"/>
      <c r="O104" s="17"/>
      <c r="P104" s="34" t="s">
        <v>31</v>
      </c>
      <c r="Q104" s="23"/>
      <c r="R104" s="29" t="s">
        <v>12</v>
      </c>
      <c r="S104" s="27">
        <v>1</v>
      </c>
      <c r="T104" s="44">
        <f>(1+Наценка!$B$3)*VLOOKUP(R104,'Выгрузка артикулов'!A:L,12,0)</f>
        <v>11.795375</v>
      </c>
    </row>
    <row r="105" spans="1:20" s="5" customFormat="1" x14ac:dyDescent="0.35">
      <c r="A105" s="48"/>
      <c r="B105" s="358"/>
      <c r="C105" s="25"/>
      <c r="D105" s="23"/>
      <c r="E105" s="29"/>
      <c r="F105" s="23"/>
      <c r="G105" s="24"/>
      <c r="H105" s="10"/>
      <c r="I105" s="34"/>
      <c r="J105" s="23"/>
      <c r="K105" s="29"/>
      <c r="L105" s="27"/>
      <c r="M105" s="44"/>
      <c r="N105" s="17"/>
      <c r="O105" s="17"/>
      <c r="P105" s="34" t="s">
        <v>34</v>
      </c>
      <c r="Q105" s="23"/>
      <c r="R105" s="36">
        <v>857076</v>
      </c>
      <c r="S105" s="27">
        <v>1</v>
      </c>
      <c r="T105" s="44">
        <f>(1+Наценка!$B$3)*VLOOKUP(R105,'Выгрузка артикулов'!A:L,12,0)</f>
        <v>4.3558270833333337</v>
      </c>
    </row>
    <row r="106" spans="1:20" s="5" customFormat="1" ht="31.2" x14ac:dyDescent="0.35">
      <c r="A106" s="48"/>
      <c r="B106" s="358"/>
      <c r="C106" s="25" t="s">
        <v>687</v>
      </c>
      <c r="D106" s="23"/>
      <c r="E106" s="36">
        <v>247037</v>
      </c>
      <c r="F106" s="31" t="s">
        <v>40</v>
      </c>
      <c r="G106" s="24">
        <f>(1+Наценка!$B$3)*VLOOKUP(E106,'Выгрузка артикулов'!A:L,12,0)</f>
        <v>1.308875</v>
      </c>
      <c r="H106" s="4"/>
      <c r="I106" s="34" t="s">
        <v>687</v>
      </c>
      <c r="J106" s="23"/>
      <c r="K106" s="36">
        <v>247037</v>
      </c>
      <c r="L106" s="31" t="s">
        <v>40</v>
      </c>
      <c r="M106" s="24">
        <f>(1+Наценка!$B$3)*VLOOKUP(E106,'Выгрузка артикулов'!A:L,12,0)</f>
        <v>1.308875</v>
      </c>
      <c r="N106" s="17"/>
      <c r="O106" s="17"/>
      <c r="P106" s="34" t="s">
        <v>687</v>
      </c>
      <c r="Q106" s="23"/>
      <c r="R106" s="36">
        <v>247037</v>
      </c>
      <c r="S106" s="31" t="s">
        <v>40</v>
      </c>
      <c r="T106" s="44">
        <f>(1+Наценка!$B$3)*VLOOKUP(E106,'Выгрузка артикулов'!A:L,12,0)</f>
        <v>1.308875</v>
      </c>
    </row>
    <row r="107" spans="1:20" s="5" customFormat="1" x14ac:dyDescent="0.35">
      <c r="A107" s="48"/>
      <c r="B107" s="358"/>
      <c r="C107" s="25" t="s">
        <v>20</v>
      </c>
      <c r="D107" s="26"/>
      <c r="E107" s="27" t="s">
        <v>10</v>
      </c>
      <c r="F107" s="23">
        <v>1</v>
      </c>
      <c r="G107" s="24">
        <f>(1+Наценка!$B$3)*VLOOKUP(E107,'Выгрузка артикулов'!A:L,12,0)</f>
        <v>1.310125</v>
      </c>
      <c r="H107" s="10"/>
      <c r="I107" s="34" t="s">
        <v>20</v>
      </c>
      <c r="J107" s="26"/>
      <c r="K107" s="27" t="s">
        <v>10</v>
      </c>
      <c r="L107" s="27">
        <v>1</v>
      </c>
      <c r="M107" s="44">
        <f>(1+Наценка!$B$3)*VLOOKUP(K107,'Выгрузка артикулов'!A:L,12,0)</f>
        <v>1.310125</v>
      </c>
      <c r="N107" s="17"/>
      <c r="O107" s="17"/>
      <c r="P107" s="34" t="s">
        <v>20</v>
      </c>
      <c r="Q107" s="26"/>
      <c r="R107" s="27" t="s">
        <v>10</v>
      </c>
      <c r="S107" s="27">
        <v>1</v>
      </c>
      <c r="T107" s="44">
        <f>(1+Наценка!$B$3)*VLOOKUP(R107,'Выгрузка артикулов'!A:L,12,0)</f>
        <v>1.310125</v>
      </c>
    </row>
    <row r="108" spans="1:20" s="5" customFormat="1" x14ac:dyDescent="0.35">
      <c r="A108" s="48"/>
      <c r="B108" s="358"/>
      <c r="C108" s="273" t="s">
        <v>702</v>
      </c>
      <c r="D108" s="26"/>
      <c r="E108" s="27" t="s">
        <v>517</v>
      </c>
      <c r="F108" s="23">
        <v>1</v>
      </c>
      <c r="G108" s="24">
        <f>(1+Наценка!$B$3)*VLOOKUP(E108,'Выгрузка артикулов'!A:L,12,0)</f>
        <v>0.24037500000000001</v>
      </c>
      <c r="H108" s="10"/>
      <c r="I108" s="273" t="s">
        <v>702</v>
      </c>
      <c r="J108" s="26"/>
      <c r="K108" s="27" t="s">
        <v>517</v>
      </c>
      <c r="L108" s="27">
        <v>1</v>
      </c>
      <c r="M108" s="44">
        <f>(1+Наценка!$B$3)*VLOOKUP(K108,'Выгрузка артикулов'!A:L,12,0)</f>
        <v>0.24037500000000001</v>
      </c>
      <c r="N108" s="17"/>
      <c r="O108" s="17"/>
      <c r="P108" s="273" t="s">
        <v>702</v>
      </c>
      <c r="Q108" s="26"/>
      <c r="R108" s="27" t="s">
        <v>517</v>
      </c>
      <c r="S108" s="27">
        <v>1</v>
      </c>
      <c r="T108" s="44">
        <f>(1+Наценка!$B$3)*VLOOKUP(R108,'Выгрузка артикулов'!A:L,12,0)</f>
        <v>0.24037500000000001</v>
      </c>
    </row>
    <row r="109" spans="1:20" s="5" customFormat="1" x14ac:dyDescent="0.35">
      <c r="A109" s="48"/>
      <c r="B109" s="358"/>
      <c r="C109" s="25" t="s">
        <v>21</v>
      </c>
      <c r="D109" s="23"/>
      <c r="E109" s="29" t="s">
        <v>634</v>
      </c>
      <c r="F109" s="23">
        <v>1</v>
      </c>
      <c r="G109" s="24">
        <f>(1+Наценка!$B$3)*VLOOKUP(E109,'Выгрузка артикулов'!A:L,12,0)</f>
        <v>13.069875</v>
      </c>
      <c r="H109" s="10"/>
      <c r="I109" s="34" t="s">
        <v>21</v>
      </c>
      <c r="J109" s="23"/>
      <c r="K109" s="29" t="s">
        <v>634</v>
      </c>
      <c r="L109" s="27">
        <v>1</v>
      </c>
      <c r="M109" s="44">
        <f>(1+Наценка!$B$3)*VLOOKUP(K109,'Выгрузка артикулов'!A:L,12,0)</f>
        <v>13.069875</v>
      </c>
      <c r="N109" s="17"/>
      <c r="O109" s="17"/>
      <c r="P109" s="34" t="s">
        <v>21</v>
      </c>
      <c r="Q109" s="23"/>
      <c r="R109" s="29" t="s">
        <v>634</v>
      </c>
      <c r="S109" s="27">
        <v>1</v>
      </c>
      <c r="T109" s="44">
        <f>(1+Наценка!$B$3)*VLOOKUP(R109,'Выгрузка артикулов'!A:L,12,0)</f>
        <v>13.069875</v>
      </c>
    </row>
    <row r="110" spans="1:20" s="5" customFormat="1" x14ac:dyDescent="0.35">
      <c r="A110" s="48"/>
      <c r="B110" s="358"/>
      <c r="C110" s="335" t="s">
        <v>22</v>
      </c>
      <c r="D110" s="23" t="s">
        <v>23</v>
      </c>
      <c r="E110" s="23" t="s">
        <v>4</v>
      </c>
      <c r="F110" s="23">
        <v>1</v>
      </c>
      <c r="G110" s="24">
        <f>(1+Наценка!$B$3)*VLOOKUP(E110,'Выгрузка артикулов'!A:L,12,0)</f>
        <v>19</v>
      </c>
      <c r="H110" s="10"/>
      <c r="I110" s="356" t="s">
        <v>22</v>
      </c>
      <c r="J110" s="23" t="s">
        <v>23</v>
      </c>
      <c r="K110" s="23" t="s">
        <v>4</v>
      </c>
      <c r="L110" s="27">
        <v>1</v>
      </c>
      <c r="M110" s="44">
        <f>(1+Наценка!$B$3)*VLOOKUP(K110,'Выгрузка артикулов'!A:L,12,0)</f>
        <v>19</v>
      </c>
      <c r="N110" s="17"/>
      <c r="O110" s="17"/>
      <c r="P110" s="356" t="s">
        <v>22</v>
      </c>
      <c r="Q110" s="23" t="s">
        <v>23</v>
      </c>
      <c r="R110" s="23" t="s">
        <v>4</v>
      </c>
      <c r="S110" s="27">
        <v>1</v>
      </c>
      <c r="T110" s="44">
        <f>(1+Наценка!$B$3)*VLOOKUP(R110,'Выгрузка артикулов'!A:L,12,0)</f>
        <v>19</v>
      </c>
    </row>
    <row r="111" spans="1:20" s="5" customFormat="1" x14ac:dyDescent="0.35">
      <c r="A111" s="48"/>
      <c r="B111" s="358"/>
      <c r="C111" s="335"/>
      <c r="D111" s="23" t="s">
        <v>681</v>
      </c>
      <c r="E111" s="23" t="s">
        <v>35</v>
      </c>
      <c r="F111" s="23">
        <v>1</v>
      </c>
      <c r="G111" s="24">
        <f>(1+Наценка!$B$3)*VLOOKUP(E111,'Выгрузка артикулов'!A:L,12,0)</f>
        <v>23.060624999999998</v>
      </c>
      <c r="H111" s="10"/>
      <c r="I111" s="356"/>
      <c r="J111" s="23" t="s">
        <v>681</v>
      </c>
      <c r="K111" s="23" t="s">
        <v>35</v>
      </c>
      <c r="L111" s="27">
        <v>1</v>
      </c>
      <c r="M111" s="44">
        <f>(1+Наценка!$B$3)*VLOOKUP(K111,'Выгрузка артикулов'!A:L,12,0)</f>
        <v>23.060624999999998</v>
      </c>
      <c r="N111" s="17"/>
      <c r="O111" s="17"/>
      <c r="P111" s="356"/>
      <c r="Q111" s="23" t="s">
        <v>681</v>
      </c>
      <c r="R111" s="23" t="s">
        <v>35</v>
      </c>
      <c r="S111" s="27">
        <v>1</v>
      </c>
      <c r="T111" s="44">
        <f>(1+Наценка!$B$3)*VLOOKUP(R111,'Выгрузка артикулов'!A:L,12,0)</f>
        <v>23.060624999999998</v>
      </c>
    </row>
    <row r="112" spans="1:20" s="5" customFormat="1" x14ac:dyDescent="0.35">
      <c r="A112" s="48"/>
      <c r="B112" s="358"/>
      <c r="C112" s="335"/>
      <c r="D112" s="23" t="s">
        <v>680</v>
      </c>
      <c r="E112" s="23" t="s">
        <v>36</v>
      </c>
      <c r="F112" s="23">
        <v>1</v>
      </c>
      <c r="G112" s="24">
        <f>(1+Наценка!$B$3)*VLOOKUP(E112,'Выгрузка артикулов'!A:L,12,0)</f>
        <v>16.599375000000002</v>
      </c>
      <c r="H112" s="10"/>
      <c r="I112" s="356"/>
      <c r="J112" s="23" t="s">
        <v>680</v>
      </c>
      <c r="K112" s="23" t="s">
        <v>36</v>
      </c>
      <c r="L112" s="27">
        <v>1</v>
      </c>
      <c r="M112" s="44">
        <f>(1+Наценка!$B$3)*VLOOKUP(K112,'Выгрузка артикулов'!A:L,12,0)</f>
        <v>16.599375000000002</v>
      </c>
      <c r="N112" s="17"/>
      <c r="O112" s="17"/>
      <c r="P112" s="356"/>
      <c r="Q112" s="23" t="s">
        <v>680</v>
      </c>
      <c r="R112" s="23" t="s">
        <v>36</v>
      </c>
      <c r="S112" s="27">
        <v>1</v>
      </c>
      <c r="T112" s="44">
        <f>(1+Наценка!$B$3)*VLOOKUP(R112,'Выгрузка артикулов'!A:L,12,0)</f>
        <v>16.599375000000002</v>
      </c>
    </row>
    <row r="113" spans="1:20" s="5" customFormat="1" x14ac:dyDescent="0.35">
      <c r="A113" s="48"/>
      <c r="B113" s="358"/>
      <c r="C113" s="35" t="s">
        <v>25</v>
      </c>
      <c r="D113" s="23"/>
      <c r="E113" s="36">
        <v>246979</v>
      </c>
      <c r="F113" s="23">
        <v>1</v>
      </c>
      <c r="G113" s="24">
        <f>(1+Наценка!$B$3)*VLOOKUP(E113,'Выгрузка артикулов'!A:L,12,0)</f>
        <v>6.2802500000000006</v>
      </c>
      <c r="H113" s="10"/>
      <c r="I113" s="38" t="s">
        <v>25</v>
      </c>
      <c r="J113" s="23"/>
      <c r="K113" s="36">
        <v>246979</v>
      </c>
      <c r="L113" s="27">
        <v>1</v>
      </c>
      <c r="M113" s="44">
        <f>(1+Наценка!$B$3)*VLOOKUP(K113,'Выгрузка артикулов'!A:L,12,0)</f>
        <v>6.2802500000000006</v>
      </c>
      <c r="N113" s="17"/>
      <c r="O113" s="17"/>
      <c r="P113" s="38" t="s">
        <v>25</v>
      </c>
      <c r="Q113" s="23"/>
      <c r="R113" s="36">
        <v>246979</v>
      </c>
      <c r="S113" s="27">
        <v>2</v>
      </c>
      <c r="T113" s="44">
        <f>(1+Наценка!$B$3)*VLOOKUP(R113,'Выгрузка артикулов'!A:L,12,0)</f>
        <v>6.2802500000000006</v>
      </c>
    </row>
    <row r="114" spans="1:20" s="5" customFormat="1" x14ac:dyDescent="0.35">
      <c r="A114" s="48"/>
      <c r="B114" s="382"/>
      <c r="C114" s="307"/>
      <c r="D114" s="310"/>
      <c r="E114" s="309"/>
      <c r="F114" s="310"/>
      <c r="G114" s="311"/>
      <c r="H114" s="10"/>
      <c r="I114" s="312"/>
      <c r="J114" s="310"/>
      <c r="K114" s="309"/>
      <c r="L114" s="308"/>
      <c r="M114" s="317"/>
      <c r="N114" s="17"/>
      <c r="O114" s="17"/>
      <c r="P114" s="312" t="s">
        <v>3176</v>
      </c>
      <c r="Q114" s="310"/>
      <c r="R114" s="309" t="s">
        <v>257</v>
      </c>
      <c r="S114" s="308">
        <v>1</v>
      </c>
      <c r="T114" s="44">
        <f>(1+Наценка!$B$3)*VLOOKUP(R114,'Выгрузка артикулов'!A:L,12,0)</f>
        <v>0.44887499999999997</v>
      </c>
    </row>
    <row r="115" spans="1:20" s="5" customFormat="1" x14ac:dyDescent="0.35">
      <c r="A115" s="48"/>
      <c r="B115" s="382"/>
      <c r="C115" s="307"/>
      <c r="D115" s="310"/>
      <c r="E115" s="309"/>
      <c r="F115" s="310"/>
      <c r="G115" s="311"/>
      <c r="H115" s="10"/>
      <c r="I115" s="312"/>
      <c r="J115" s="310"/>
      <c r="K115" s="309"/>
      <c r="L115" s="308"/>
      <c r="M115" s="317"/>
      <c r="N115" s="17"/>
      <c r="O115" s="17"/>
      <c r="P115" s="312" t="s">
        <v>3172</v>
      </c>
      <c r="Q115" s="308"/>
      <c r="R115" s="309" t="s">
        <v>177</v>
      </c>
      <c r="S115" s="313">
        <v>1</v>
      </c>
      <c r="T115" s="44">
        <f>(1+Наценка!$B$3)*VLOOKUP(R115,'Выгрузка артикулов'!A:L,12,0)</f>
        <v>5.2377500000000001</v>
      </c>
    </row>
    <row r="116" spans="1:20" s="1" customFormat="1" x14ac:dyDescent="0.35">
      <c r="A116" s="48"/>
      <c r="B116" s="337"/>
      <c r="C116" s="338" t="s">
        <v>679</v>
      </c>
      <c r="D116" s="339"/>
      <c r="E116" s="339"/>
      <c r="F116" s="339"/>
      <c r="G116" s="32">
        <f>F101*G101+F104*G104+F107*G107+F109*G109+F110*G110+F113*G113+F108*G108</f>
        <v>56.047874999999998</v>
      </c>
      <c r="H116" s="9"/>
      <c r="I116" s="340" t="s">
        <v>679</v>
      </c>
      <c r="J116" s="339"/>
      <c r="K116" s="339"/>
      <c r="L116" s="339"/>
      <c r="M116" s="32">
        <f>L101*M101+L104*M104+L107*M107+L109*M109+L110*M110+L113*M113+L106*M106+L108*M108</f>
        <v>63.914750000000005</v>
      </c>
      <c r="N116" s="12"/>
      <c r="O116" s="12"/>
      <c r="P116" s="340" t="s">
        <v>679</v>
      </c>
      <c r="Q116" s="339"/>
      <c r="R116" s="339"/>
      <c r="S116" s="339"/>
      <c r="T116" s="32">
        <f>S101*T101+S104*T104+S107*T107+S109*T109+S110*T110+S113*T113+S105*T105+S106*T106+S108*T108+S114*T114+S115*T115</f>
        <v>80.237452083333352</v>
      </c>
    </row>
  </sheetData>
  <mergeCells count="96">
    <mergeCell ref="B100:B116"/>
    <mergeCell ref="C101:C103"/>
    <mergeCell ref="I101:I103"/>
    <mergeCell ref="P101:P103"/>
    <mergeCell ref="C110:C112"/>
    <mergeCell ref="I110:I112"/>
    <mergeCell ref="P110:P112"/>
    <mergeCell ref="C116:F116"/>
    <mergeCell ref="I116:L116"/>
    <mergeCell ref="P116:S116"/>
    <mergeCell ref="C97:F97"/>
    <mergeCell ref="I97:L97"/>
    <mergeCell ref="P97:S97"/>
    <mergeCell ref="C99:G99"/>
    <mergeCell ref="I99:M99"/>
    <mergeCell ref="P99:T99"/>
    <mergeCell ref="C80:G80"/>
    <mergeCell ref="I80:M80"/>
    <mergeCell ref="P80:T80"/>
    <mergeCell ref="B81:B82"/>
    <mergeCell ref="C82:C84"/>
    <mergeCell ref="I82:I84"/>
    <mergeCell ref="P82:P84"/>
    <mergeCell ref="B83:B94"/>
    <mergeCell ref="C91:C93"/>
    <mergeCell ref="I91:I93"/>
    <mergeCell ref="P91:P93"/>
    <mergeCell ref="B62:B77"/>
    <mergeCell ref="C63:C65"/>
    <mergeCell ref="I63:I65"/>
    <mergeCell ref="P63:P65"/>
    <mergeCell ref="C71:C73"/>
    <mergeCell ref="I71:I73"/>
    <mergeCell ref="P71:P73"/>
    <mergeCell ref="C77:F77"/>
    <mergeCell ref="I77:L77"/>
    <mergeCell ref="P77:S77"/>
    <mergeCell ref="C59:F59"/>
    <mergeCell ref="I59:L59"/>
    <mergeCell ref="P59:S59"/>
    <mergeCell ref="C61:G61"/>
    <mergeCell ref="I61:M61"/>
    <mergeCell ref="P61:T61"/>
    <mergeCell ref="C41:G41"/>
    <mergeCell ref="I41:M41"/>
    <mergeCell ref="P41:T41"/>
    <mergeCell ref="B42:B43"/>
    <mergeCell ref="C43:C45"/>
    <mergeCell ref="I43:I45"/>
    <mergeCell ref="P43:P45"/>
    <mergeCell ref="B44:B56"/>
    <mergeCell ref="C53:C55"/>
    <mergeCell ref="I53:I55"/>
    <mergeCell ref="P53:P55"/>
    <mergeCell ref="C49:C51"/>
    <mergeCell ref="I49:I51"/>
    <mergeCell ref="P49:P51"/>
    <mergeCell ref="C19:G19"/>
    <mergeCell ref="I19:M19"/>
    <mergeCell ref="B20:B35"/>
    <mergeCell ref="C21:C23"/>
    <mergeCell ref="I21:I23"/>
    <mergeCell ref="C29:C31"/>
    <mergeCell ref="I29:I31"/>
    <mergeCell ref="C35:F35"/>
    <mergeCell ref="I35:L35"/>
    <mergeCell ref="B4:B5"/>
    <mergeCell ref="C5:C7"/>
    <mergeCell ref="I5:I7"/>
    <mergeCell ref="B6:B17"/>
    <mergeCell ref="C14:C16"/>
    <mergeCell ref="I14:I16"/>
    <mergeCell ref="C17:F17"/>
    <mergeCell ref="I17:L17"/>
    <mergeCell ref="O4:O5"/>
    <mergeCell ref="P3:T3"/>
    <mergeCell ref="P5:P7"/>
    <mergeCell ref="O6:O18"/>
    <mergeCell ref="C3:G3"/>
    <mergeCell ref="I3:M3"/>
    <mergeCell ref="V3:Z3"/>
    <mergeCell ref="V5:V7"/>
    <mergeCell ref="P15:P17"/>
    <mergeCell ref="V15:V17"/>
    <mergeCell ref="P18:S18"/>
    <mergeCell ref="V18:Y18"/>
    <mergeCell ref="V20:Z20"/>
    <mergeCell ref="O23:O36"/>
    <mergeCell ref="P36:S36"/>
    <mergeCell ref="V36:Y36"/>
    <mergeCell ref="O21:O22"/>
    <mergeCell ref="P20:T20"/>
    <mergeCell ref="V22:V24"/>
    <mergeCell ref="P22:P24"/>
    <mergeCell ref="P31:P33"/>
    <mergeCell ref="V31:V33"/>
  </mergeCells>
  <pageMargins left="0" right="0" top="0" bottom="0" header="0.31496062992125984" footer="0.31496062992125984"/>
  <pageSetup paperSize="9" scale="35" fitToHeight="0" orientation="landscape" r:id="rId1"/>
  <rowBreaks count="1" manualBreakCount="1">
    <brk id="6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2:AL99"/>
  <sheetViews>
    <sheetView view="pageBreakPreview" topLeftCell="Y1" zoomScale="80" zoomScaleNormal="85" zoomScaleSheetLayoutView="80" workbookViewId="0">
      <selection activeCell="AN32" sqref="AN32"/>
    </sheetView>
  </sheetViews>
  <sheetFormatPr defaultColWidth="9.109375" defaultRowHeight="18" x14ac:dyDescent="0.35"/>
  <cols>
    <col min="1" max="1" width="3.44140625" style="7" bestFit="1" customWidth="1"/>
    <col min="2" max="2" width="11" style="6" bestFit="1" customWidth="1"/>
    <col min="3" max="3" width="30.88671875" style="6" customWidth="1"/>
    <col min="4" max="4" width="10.5546875" style="6" bestFit="1" customWidth="1"/>
    <col min="5" max="5" width="22" style="6" customWidth="1"/>
    <col min="6" max="6" width="8.109375" style="6" bestFit="1" customWidth="1"/>
    <col min="7" max="7" width="18.109375" style="6" bestFit="1" customWidth="1"/>
    <col min="8" max="8" width="1.44140625" style="6" customWidth="1"/>
    <col min="9" max="9" width="27.109375" style="6" customWidth="1"/>
    <col min="10" max="10" width="10.5546875" style="6" bestFit="1" customWidth="1"/>
    <col min="11" max="11" width="20.33203125" style="6" bestFit="1" customWidth="1"/>
    <col min="12" max="12" width="8.109375" style="6" bestFit="1" customWidth="1"/>
    <col min="13" max="13" width="18.109375" style="6" bestFit="1" customWidth="1"/>
    <col min="14" max="14" width="1.5546875" style="6" customWidth="1"/>
    <col min="15" max="15" width="10.44140625" style="6" customWidth="1"/>
    <col min="16" max="16" width="27.6640625" style="6" customWidth="1"/>
    <col min="17" max="17" width="10.5546875" style="6" bestFit="1" customWidth="1"/>
    <col min="18" max="18" width="21" style="6" bestFit="1" customWidth="1"/>
    <col min="19" max="19" width="11.5546875" style="6" bestFit="1" customWidth="1"/>
    <col min="20" max="20" width="18.109375" style="6" customWidth="1"/>
    <col min="21" max="21" width="4" style="6" customWidth="1"/>
    <col min="22" max="22" width="28.44140625" style="6" customWidth="1"/>
    <col min="23" max="23" width="9.109375" style="6"/>
    <col min="24" max="24" width="30.44140625" style="6" customWidth="1"/>
    <col min="25" max="25" width="9.109375" style="6"/>
    <col min="26" max="26" width="18.109375" style="6" bestFit="1" customWidth="1"/>
    <col min="27" max="27" width="4.109375" style="6" customWidth="1"/>
    <col min="28" max="28" width="28.44140625" style="6" customWidth="1"/>
    <col min="29" max="29" width="9.109375" style="6"/>
    <col min="30" max="30" width="30.44140625" style="6" customWidth="1"/>
    <col min="31" max="31" width="9.109375" style="6"/>
    <col min="32" max="32" width="18.109375" style="6" bestFit="1" customWidth="1"/>
    <col min="33" max="33" width="3" style="6" customWidth="1"/>
    <col min="34" max="34" width="28.44140625" style="6" customWidth="1"/>
    <col min="35" max="35" width="9.109375" style="6"/>
    <col min="36" max="36" width="30.44140625" style="6" customWidth="1"/>
    <col min="37" max="37" width="9.109375" style="6"/>
    <col min="38" max="38" width="18.109375" style="6" bestFit="1" customWidth="1"/>
    <col min="39" max="16384" width="9.109375" style="6"/>
  </cols>
  <sheetData>
    <row r="2" spans="1:38" x14ac:dyDescent="0.35">
      <c r="A2" s="7" t="s">
        <v>688</v>
      </c>
      <c r="B2" s="47" t="s">
        <v>1124</v>
      </c>
      <c r="O2" s="7" t="s">
        <v>1131</v>
      </c>
      <c r="P2" s="47" t="s">
        <v>1132</v>
      </c>
    </row>
    <row r="3" spans="1:38" s="5" customFormat="1" x14ac:dyDescent="0.35">
      <c r="A3" s="48"/>
      <c r="B3" s="18" t="s">
        <v>14</v>
      </c>
      <c r="C3" s="354" t="s">
        <v>28</v>
      </c>
      <c r="D3" s="355"/>
      <c r="E3" s="355"/>
      <c r="F3" s="352"/>
      <c r="G3" s="353"/>
      <c r="I3" s="348" t="s">
        <v>29</v>
      </c>
      <c r="J3" s="349"/>
      <c r="K3" s="349"/>
      <c r="L3" s="349"/>
      <c r="M3" s="350"/>
      <c r="N3" s="45"/>
      <c r="O3" s="18" t="s">
        <v>14</v>
      </c>
      <c r="P3" s="354" t="s">
        <v>1136</v>
      </c>
      <c r="Q3" s="355"/>
      <c r="R3" s="355"/>
      <c r="S3" s="352"/>
      <c r="T3" s="353"/>
      <c r="V3" s="348" t="s">
        <v>1137</v>
      </c>
      <c r="W3" s="349"/>
      <c r="X3" s="349"/>
      <c r="Y3" s="349"/>
      <c r="Z3" s="350"/>
      <c r="AB3" s="348" t="s">
        <v>1138</v>
      </c>
      <c r="AC3" s="349"/>
      <c r="AD3" s="349"/>
      <c r="AE3" s="349"/>
      <c r="AF3" s="350"/>
      <c r="AH3" s="348" t="s">
        <v>1133</v>
      </c>
      <c r="AI3" s="349"/>
      <c r="AJ3" s="349"/>
      <c r="AK3" s="349"/>
      <c r="AL3" s="350"/>
    </row>
    <row r="4" spans="1:38" s="5" customFormat="1" x14ac:dyDescent="0.35">
      <c r="A4" s="48"/>
      <c r="B4" s="334" t="s">
        <v>15</v>
      </c>
      <c r="C4" s="19" t="s">
        <v>16</v>
      </c>
      <c r="D4" s="20" t="s">
        <v>41</v>
      </c>
      <c r="E4" s="21" t="s">
        <v>17</v>
      </c>
      <c r="F4" s="21" t="s">
        <v>39</v>
      </c>
      <c r="G4" s="22" t="s">
        <v>678</v>
      </c>
      <c r="H4" s="9"/>
      <c r="I4" s="33" t="s">
        <v>16</v>
      </c>
      <c r="J4" s="20" t="s">
        <v>41</v>
      </c>
      <c r="K4" s="21" t="s">
        <v>17</v>
      </c>
      <c r="L4" s="21" t="s">
        <v>39</v>
      </c>
      <c r="M4" s="22" t="s">
        <v>678</v>
      </c>
      <c r="N4" s="9"/>
      <c r="O4" s="334" t="s">
        <v>15</v>
      </c>
      <c r="P4" s="19" t="s">
        <v>16</v>
      </c>
      <c r="Q4" s="20" t="s">
        <v>41</v>
      </c>
      <c r="R4" s="21" t="s">
        <v>17</v>
      </c>
      <c r="S4" s="21" t="s">
        <v>39</v>
      </c>
      <c r="T4" s="22" t="s">
        <v>678</v>
      </c>
      <c r="U4" s="9"/>
      <c r="V4" s="33" t="s">
        <v>16</v>
      </c>
      <c r="W4" s="20" t="s">
        <v>41</v>
      </c>
      <c r="X4" s="21" t="s">
        <v>17</v>
      </c>
      <c r="Y4" s="21" t="s">
        <v>39</v>
      </c>
      <c r="Z4" s="22" t="s">
        <v>678</v>
      </c>
      <c r="AB4" s="33" t="s">
        <v>16</v>
      </c>
      <c r="AC4" s="20" t="s">
        <v>41</v>
      </c>
      <c r="AD4" s="21" t="s">
        <v>17</v>
      </c>
      <c r="AE4" s="21" t="s">
        <v>39</v>
      </c>
      <c r="AF4" s="22" t="s">
        <v>678</v>
      </c>
      <c r="AH4" s="33" t="s">
        <v>16</v>
      </c>
      <c r="AI4" s="20" t="s">
        <v>41</v>
      </c>
      <c r="AJ4" s="21" t="s">
        <v>17</v>
      </c>
      <c r="AK4" s="21" t="s">
        <v>39</v>
      </c>
      <c r="AL4" s="22" t="s">
        <v>678</v>
      </c>
    </row>
    <row r="5" spans="1:38" s="5" customFormat="1" x14ac:dyDescent="0.35">
      <c r="A5" s="48"/>
      <c r="B5" s="334"/>
      <c r="C5" s="335" t="s">
        <v>18</v>
      </c>
      <c r="D5" s="23" t="s">
        <v>19</v>
      </c>
      <c r="E5" s="23" t="s">
        <v>7</v>
      </c>
      <c r="F5" s="23">
        <v>1</v>
      </c>
      <c r="G5" s="24">
        <f>(1+Наценка!$B$4)*VLOOKUP(E5,'Выгрузка артикулов'!A:L,12,0)</f>
        <v>10.909875</v>
      </c>
      <c r="H5" s="11"/>
      <c r="I5" s="335" t="s">
        <v>18</v>
      </c>
      <c r="J5" s="23" t="s">
        <v>19</v>
      </c>
      <c r="K5" s="23" t="s">
        <v>7</v>
      </c>
      <c r="L5" s="28">
        <v>1</v>
      </c>
      <c r="M5" s="24">
        <f>(1+Наценка!$B$4)*VLOOKUP(K5,'Выгрузка артикулов'!A:L,12,0)</f>
        <v>10.909875</v>
      </c>
      <c r="N5" s="11"/>
      <c r="O5" s="334"/>
      <c r="P5" s="335" t="s">
        <v>18</v>
      </c>
      <c r="Q5" s="23" t="s">
        <v>19</v>
      </c>
      <c r="R5" s="23" t="s">
        <v>7</v>
      </c>
      <c r="S5" s="23">
        <v>1</v>
      </c>
      <c r="T5" s="24">
        <f>(1+Наценка!$B$4)*VLOOKUP(R5,'Выгрузка артикулов'!A:L,12,0)</f>
        <v>10.909875</v>
      </c>
      <c r="U5" s="11"/>
      <c r="V5" s="335" t="s">
        <v>18</v>
      </c>
      <c r="W5" s="23" t="s">
        <v>19</v>
      </c>
      <c r="X5" s="23" t="s">
        <v>7</v>
      </c>
      <c r="Y5" s="23">
        <v>1</v>
      </c>
      <c r="Z5" s="24">
        <f>(1+Наценка!$B$4)*VLOOKUP(X5,'Выгрузка артикулов'!A:L,12,0)</f>
        <v>10.909875</v>
      </c>
      <c r="AB5" s="335" t="s">
        <v>18</v>
      </c>
      <c r="AC5" s="23" t="s">
        <v>19</v>
      </c>
      <c r="AD5" s="23" t="s">
        <v>7</v>
      </c>
      <c r="AE5" s="23">
        <v>1</v>
      </c>
      <c r="AF5" s="24">
        <f>(1+Наценка!$B$4)*VLOOKUP(AD5,'Выгрузка артикулов'!A:L,12,0)</f>
        <v>10.909875</v>
      </c>
      <c r="AH5" s="335" t="s">
        <v>18</v>
      </c>
      <c r="AI5" s="23" t="s">
        <v>19</v>
      </c>
      <c r="AJ5" s="23" t="s">
        <v>7</v>
      </c>
      <c r="AK5" s="23">
        <v>1</v>
      </c>
      <c r="AL5" s="24">
        <f>(1+Наценка!$B$4)*VLOOKUP(AJ5,'Выгрузка артикулов'!A:L,12,0)</f>
        <v>10.909875</v>
      </c>
    </row>
    <row r="6" spans="1:38" s="5" customFormat="1" x14ac:dyDescent="0.35">
      <c r="A6" s="48"/>
      <c r="B6" s="334" t="s">
        <v>28</v>
      </c>
      <c r="C6" s="335"/>
      <c r="D6" s="23" t="s">
        <v>681</v>
      </c>
      <c r="E6" s="23" t="s">
        <v>8</v>
      </c>
      <c r="F6" s="23">
        <v>1</v>
      </c>
      <c r="G6" s="24">
        <f>(1+Наценка!$B$4)*VLOOKUP(E6,'Выгрузка артикулов'!A:L,12,0)</f>
        <v>10.930125</v>
      </c>
      <c r="H6" s="11"/>
      <c r="I6" s="335"/>
      <c r="J6" s="23" t="s">
        <v>681</v>
      </c>
      <c r="K6" s="23" t="s">
        <v>8</v>
      </c>
      <c r="L6" s="28">
        <v>1</v>
      </c>
      <c r="M6" s="24">
        <f>(1+Наценка!$B$4)*VLOOKUP(K6,'Выгрузка артикулов'!A:L,12,0)</f>
        <v>10.930125</v>
      </c>
      <c r="N6" s="11"/>
      <c r="O6" s="334" t="s">
        <v>1134</v>
      </c>
      <c r="P6" s="335"/>
      <c r="Q6" s="23" t="s">
        <v>681</v>
      </c>
      <c r="R6" s="23" t="s">
        <v>8</v>
      </c>
      <c r="S6" s="23">
        <v>1</v>
      </c>
      <c r="T6" s="24">
        <f>(1+Наценка!$B$4)*VLOOKUP(R6,'Выгрузка артикулов'!A:L,12,0)</f>
        <v>10.930125</v>
      </c>
      <c r="U6" s="11"/>
      <c r="V6" s="335"/>
      <c r="W6" s="23" t="s">
        <v>681</v>
      </c>
      <c r="X6" s="23" t="s">
        <v>8</v>
      </c>
      <c r="Y6" s="23">
        <v>1</v>
      </c>
      <c r="Z6" s="24">
        <f>(1+Наценка!$B$4)*VLOOKUP(X6,'Выгрузка артикулов'!A:L,12,0)</f>
        <v>10.930125</v>
      </c>
      <c r="AB6" s="335"/>
      <c r="AC6" s="23" t="s">
        <v>681</v>
      </c>
      <c r="AD6" s="23" t="s">
        <v>8</v>
      </c>
      <c r="AE6" s="23">
        <v>1</v>
      </c>
      <c r="AF6" s="24">
        <f>(1+Наценка!$B$4)*VLOOKUP(AD6,'Выгрузка артикулов'!A:L,12,0)</f>
        <v>10.930125</v>
      </c>
      <c r="AH6" s="335"/>
      <c r="AI6" s="23" t="s">
        <v>681</v>
      </c>
      <c r="AJ6" s="23" t="s">
        <v>8</v>
      </c>
      <c r="AK6" s="23">
        <v>1</v>
      </c>
      <c r="AL6" s="24">
        <f>(1+Наценка!$B$4)*VLOOKUP(AJ6,'Выгрузка артикулов'!A:L,12,0)</f>
        <v>10.930125</v>
      </c>
    </row>
    <row r="7" spans="1:38" s="5" customFormat="1" x14ac:dyDescent="0.35">
      <c r="A7" s="48"/>
      <c r="B7" s="334"/>
      <c r="C7" s="335"/>
      <c r="D7" s="23" t="s">
        <v>680</v>
      </c>
      <c r="E7" s="23" t="s">
        <v>24</v>
      </c>
      <c r="F7" s="23">
        <v>1</v>
      </c>
      <c r="G7" s="24">
        <f>(1+Наценка!$B$4)*VLOOKUP(E7,'Выгрузка артикулов'!A:L,12,0)</f>
        <v>9.7923749999999998</v>
      </c>
      <c r="H7" s="11"/>
      <c r="I7" s="335"/>
      <c r="J7" s="23" t="s">
        <v>680</v>
      </c>
      <c r="K7" s="23" t="s">
        <v>24</v>
      </c>
      <c r="L7" s="28">
        <v>1</v>
      </c>
      <c r="M7" s="24">
        <f>(1+Наценка!$B$4)*VLOOKUP(K7,'Выгрузка артикулов'!A:L,12,0)</f>
        <v>9.7923749999999998</v>
      </c>
      <c r="N7" s="11"/>
      <c r="O7" s="334"/>
      <c r="P7" s="335"/>
      <c r="Q7" s="23" t="s">
        <v>680</v>
      </c>
      <c r="R7" s="23" t="s">
        <v>24</v>
      </c>
      <c r="S7" s="23">
        <v>1</v>
      </c>
      <c r="T7" s="24">
        <f>(1+Наценка!$B$4)*VLOOKUP(R7,'Выгрузка артикулов'!A:L,12,0)</f>
        <v>9.7923749999999998</v>
      </c>
      <c r="U7" s="11"/>
      <c r="V7" s="335"/>
      <c r="W7" s="23" t="s">
        <v>680</v>
      </c>
      <c r="X7" s="23" t="s">
        <v>24</v>
      </c>
      <c r="Y7" s="23">
        <v>1</v>
      </c>
      <c r="Z7" s="24">
        <f>(1+Наценка!$B$4)*VLOOKUP(X7,'Выгрузка артикулов'!A:L,12,0)</f>
        <v>9.7923749999999998</v>
      </c>
      <c r="AB7" s="335"/>
      <c r="AC7" s="23" t="s">
        <v>680</v>
      </c>
      <c r="AD7" s="23" t="s">
        <v>24</v>
      </c>
      <c r="AE7" s="23">
        <v>1</v>
      </c>
      <c r="AF7" s="24">
        <f>(1+Наценка!$B$4)*VLOOKUP(AD7,'Выгрузка артикулов'!A:L,12,0)</f>
        <v>9.7923749999999998</v>
      </c>
      <c r="AH7" s="335"/>
      <c r="AI7" s="23" t="s">
        <v>680</v>
      </c>
      <c r="AJ7" s="23" t="s">
        <v>24</v>
      </c>
      <c r="AK7" s="23">
        <v>1</v>
      </c>
      <c r="AL7" s="24">
        <f>(1+Наценка!$B$4)*VLOOKUP(AJ7,'Выгрузка артикулов'!A:L,12,0)</f>
        <v>9.7923749999999998</v>
      </c>
    </row>
    <row r="8" spans="1:38" s="5" customFormat="1" x14ac:dyDescent="0.35">
      <c r="A8" s="48"/>
      <c r="B8" s="336"/>
      <c r="C8" s="259" t="s">
        <v>20</v>
      </c>
      <c r="D8" s="26"/>
      <c r="E8" s="27" t="s">
        <v>10</v>
      </c>
      <c r="F8" s="28">
        <v>1</v>
      </c>
      <c r="G8" s="24">
        <f>(1+Наценка!$B$4)*VLOOKUP(E8,'Выгрузка артикулов'!A:L,12,0)</f>
        <v>1.310125</v>
      </c>
      <c r="H8" s="11"/>
      <c r="I8" s="259" t="s">
        <v>20</v>
      </c>
      <c r="J8" s="26"/>
      <c r="K8" s="27" t="s">
        <v>10</v>
      </c>
      <c r="L8" s="28">
        <v>1</v>
      </c>
      <c r="M8" s="24">
        <f>(1+Наценка!$B$4)*VLOOKUP(K8,'Выгрузка артикулов'!A:L,12,0)</f>
        <v>1.310125</v>
      </c>
      <c r="N8" s="11"/>
      <c r="O8" s="336"/>
      <c r="P8" s="262" t="s">
        <v>20</v>
      </c>
      <c r="Q8" s="26"/>
      <c r="R8" s="27" t="s">
        <v>10</v>
      </c>
      <c r="S8" s="28">
        <v>1</v>
      </c>
      <c r="T8" s="24">
        <f>(1+Наценка!$B$4)*VLOOKUP(R8,'Выгрузка артикулов'!A:L,12,0)</f>
        <v>1.310125</v>
      </c>
      <c r="U8" s="11"/>
      <c r="V8" s="262" t="s">
        <v>20</v>
      </c>
      <c r="W8" s="26"/>
      <c r="X8" s="27" t="s">
        <v>10</v>
      </c>
      <c r="Y8" s="28">
        <v>1</v>
      </c>
      <c r="Z8" s="24">
        <f>(1+Наценка!$B$4)*VLOOKUP(X8,'Выгрузка артикулов'!A:L,12,0)</f>
        <v>1.310125</v>
      </c>
      <c r="AB8" s="262" t="s">
        <v>20</v>
      </c>
      <c r="AC8" s="26"/>
      <c r="AD8" s="27" t="s">
        <v>10</v>
      </c>
      <c r="AE8" s="28">
        <v>1</v>
      </c>
      <c r="AF8" s="24">
        <f>(1+Наценка!$B$4)*VLOOKUP(AD8,'Выгрузка артикулов'!A:L,12,0)</f>
        <v>1.310125</v>
      </c>
      <c r="AH8" s="262" t="s">
        <v>20</v>
      </c>
      <c r="AI8" s="26"/>
      <c r="AJ8" s="27" t="s">
        <v>10</v>
      </c>
      <c r="AK8" s="28">
        <v>1</v>
      </c>
      <c r="AL8" s="24">
        <f>(1+Наценка!$B$4)*VLOOKUP(AJ8,'Выгрузка артикулов'!A:L,12,0)</f>
        <v>1.310125</v>
      </c>
    </row>
    <row r="9" spans="1:38" s="5" customFormat="1" x14ac:dyDescent="0.35">
      <c r="A9" s="48"/>
      <c r="B9" s="336"/>
      <c r="C9" s="259" t="s">
        <v>21</v>
      </c>
      <c r="D9" s="23"/>
      <c r="E9" s="29" t="s">
        <v>649</v>
      </c>
      <c r="F9" s="30">
        <v>1</v>
      </c>
      <c r="G9" s="24">
        <f>(1+Наценка!$B$4)*VLOOKUP(E9,'Выгрузка артикулов'!A:L,12,0)</f>
        <v>6.3542500000000004</v>
      </c>
      <c r="H9" s="11"/>
      <c r="I9" s="259" t="s">
        <v>21</v>
      </c>
      <c r="J9" s="23"/>
      <c r="K9" s="29" t="s">
        <v>649</v>
      </c>
      <c r="L9" s="28">
        <v>1</v>
      </c>
      <c r="M9" s="24">
        <f>(1+Наценка!$B$4)*VLOOKUP(K9,'Выгрузка артикулов'!A:L,12,0)</f>
        <v>6.3542500000000004</v>
      </c>
      <c r="N9" s="11"/>
      <c r="O9" s="336"/>
      <c r="P9" s="319" t="s">
        <v>21</v>
      </c>
      <c r="Q9" s="23"/>
      <c r="R9" s="29" t="s">
        <v>265</v>
      </c>
      <c r="S9" s="28">
        <v>1</v>
      </c>
      <c r="T9" s="24">
        <f>(1+Наценка!$B$4)*VLOOKUP(R9,'Выгрузка артикулов'!A:L,12,0)</f>
        <v>4.2002500000000005</v>
      </c>
      <c r="U9" s="11"/>
      <c r="V9" s="262" t="s">
        <v>762</v>
      </c>
      <c r="W9" s="23"/>
      <c r="X9" s="36">
        <v>859322</v>
      </c>
      <c r="Y9" s="30">
        <v>1</v>
      </c>
      <c r="Z9" s="24">
        <f>(1+Наценка!$B$4)*VLOOKUP(X9,'Выгрузка артикулов'!A:L,12,0)</f>
        <v>1.176625</v>
      </c>
      <c r="AB9" s="263" t="s">
        <v>21</v>
      </c>
      <c r="AC9" s="23"/>
      <c r="AD9" s="29" t="s">
        <v>265</v>
      </c>
      <c r="AE9" s="28">
        <v>1</v>
      </c>
      <c r="AF9" s="24">
        <f>(1+Наценка!$B$4)*VLOOKUP(AD9,'Выгрузка артикулов'!A:L,12,0)</f>
        <v>4.2002500000000005</v>
      </c>
      <c r="AH9" s="263" t="s">
        <v>21</v>
      </c>
      <c r="AI9" s="23"/>
      <c r="AJ9" s="29" t="s">
        <v>265</v>
      </c>
      <c r="AK9" s="28">
        <v>1</v>
      </c>
      <c r="AL9" s="24">
        <f>(1+Наценка!$B$4)*VLOOKUP(AJ9,'Выгрузка артикулов'!A:L,12,0)</f>
        <v>4.2002500000000005</v>
      </c>
    </row>
    <row r="10" spans="1:38" s="5" customFormat="1" ht="31.2" x14ac:dyDescent="0.35">
      <c r="A10" s="48"/>
      <c r="B10" s="336"/>
      <c r="C10" s="259" t="s">
        <v>687</v>
      </c>
      <c r="D10" s="23"/>
      <c r="E10" s="36" t="s">
        <v>529</v>
      </c>
      <c r="F10" s="31" t="s">
        <v>40</v>
      </c>
      <c r="G10" s="24">
        <f>(1+Наценка!$B$4)*VLOOKUP(E10,'Выгрузка артикулов'!A:L,12,0)</f>
        <v>4.8253750000000002</v>
      </c>
      <c r="H10" s="11"/>
      <c r="I10" s="259" t="s">
        <v>687</v>
      </c>
      <c r="J10" s="23"/>
      <c r="K10" s="36" t="s">
        <v>529</v>
      </c>
      <c r="L10" s="28">
        <v>1</v>
      </c>
      <c r="M10" s="24">
        <f>(1+Наценка!$B$4)*VLOOKUP(K10,'Выгрузка артикулов'!A:L,12,0)</f>
        <v>4.8253750000000002</v>
      </c>
      <c r="N10" s="11"/>
      <c r="O10" s="336"/>
      <c r="P10" s="262" t="s">
        <v>762</v>
      </c>
      <c r="Q10" s="23"/>
      <c r="R10" s="36">
        <v>859322</v>
      </c>
      <c r="S10" s="30">
        <v>1</v>
      </c>
      <c r="T10" s="24">
        <f>(1+Наценка!$B$4)*VLOOKUP(R10,'Выгрузка артикулов'!A:L,12,0)</f>
        <v>1.176625</v>
      </c>
      <c r="U10" s="11"/>
      <c r="V10" s="267" t="s">
        <v>22</v>
      </c>
      <c r="W10" s="23"/>
      <c r="X10" s="23" t="s">
        <v>475</v>
      </c>
      <c r="Y10" s="31" t="s">
        <v>40</v>
      </c>
      <c r="Z10" s="24">
        <f>(1+Наценка!$B$4)*VLOOKUP(X10,'Выгрузка артикулов'!A:L,12,0)</f>
        <v>68.613249999999994</v>
      </c>
      <c r="AB10" s="267" t="s">
        <v>22</v>
      </c>
      <c r="AC10" s="23"/>
      <c r="AD10" s="23" t="s">
        <v>475</v>
      </c>
      <c r="AE10" s="31" t="s">
        <v>40</v>
      </c>
      <c r="AF10" s="24">
        <f>(1+Наценка!$B$4)*VLOOKUP(AD10,'Выгрузка артикулов'!A:L,12,0)</f>
        <v>68.613249999999994</v>
      </c>
      <c r="AH10" s="267" t="s">
        <v>22</v>
      </c>
      <c r="AI10" s="23"/>
      <c r="AJ10" s="23" t="s">
        <v>475</v>
      </c>
      <c r="AK10" s="31" t="s">
        <v>40</v>
      </c>
      <c r="AL10" s="24">
        <f>(1+Наценка!$B$4)*VLOOKUP(AJ10,'Выгрузка артикулов'!A:L,12,0)</f>
        <v>68.613249999999994</v>
      </c>
    </row>
    <row r="11" spans="1:38" s="5" customFormat="1" x14ac:dyDescent="0.35">
      <c r="A11" s="48"/>
      <c r="B11" s="336"/>
      <c r="C11" s="364" t="s">
        <v>22</v>
      </c>
      <c r="D11" s="23" t="s">
        <v>1122</v>
      </c>
      <c r="E11" s="23" t="s">
        <v>501</v>
      </c>
      <c r="F11" s="31" t="s">
        <v>40</v>
      </c>
      <c r="G11" s="24">
        <f>(1+Наценка!$B$4)*VLOOKUP(E11,'Выгрузка артикулов'!A:L,12,0)</f>
        <v>68.612250000000003</v>
      </c>
      <c r="H11" s="11"/>
      <c r="I11" s="364" t="s">
        <v>22</v>
      </c>
      <c r="J11" s="23" t="s">
        <v>1122</v>
      </c>
      <c r="K11" s="23" t="s">
        <v>501</v>
      </c>
      <c r="L11" s="31" t="s">
        <v>40</v>
      </c>
      <c r="M11" s="24">
        <f>(1+Наценка!$B$4)*VLOOKUP(E10,'Выгрузка артикулов'!A:L,12,0)</f>
        <v>4.8253750000000002</v>
      </c>
      <c r="N11" s="11"/>
      <c r="O11" s="336"/>
      <c r="P11" s="267" t="s">
        <v>22</v>
      </c>
      <c r="Q11" s="23"/>
      <c r="R11" s="23" t="s">
        <v>475</v>
      </c>
      <c r="S11" s="31" t="s">
        <v>40</v>
      </c>
      <c r="T11" s="24">
        <f>(1+Наценка!$B$4)*VLOOKUP(R11,'Выгрузка артикулов'!A:L,12,0)</f>
        <v>68.613249999999994</v>
      </c>
      <c r="U11" s="11"/>
      <c r="V11" s="268" t="s">
        <v>699</v>
      </c>
      <c r="W11" s="23"/>
      <c r="X11" s="23">
        <v>848876</v>
      </c>
      <c r="Y11" s="31" t="s">
        <v>756</v>
      </c>
      <c r="Z11" s="24">
        <f>(1+Наценка!$B$4)*VLOOKUP(X11,'Выгрузка артикулов'!A:L,12,0)</f>
        <v>4.27303225</v>
      </c>
      <c r="AB11" s="268" t="s">
        <v>699</v>
      </c>
      <c r="AC11" s="23"/>
      <c r="AD11" s="23">
        <v>848876</v>
      </c>
      <c r="AE11" s="31" t="s">
        <v>756</v>
      </c>
      <c r="AF11" s="24">
        <f>(1+Наценка!$B$4)*VLOOKUP(AD11,'Выгрузка артикулов'!A:L,12,0)</f>
        <v>4.27303225</v>
      </c>
      <c r="AH11" s="268" t="s">
        <v>699</v>
      </c>
      <c r="AI11" s="23"/>
      <c r="AJ11" s="23">
        <v>848876</v>
      </c>
      <c r="AK11" s="31" t="s">
        <v>756</v>
      </c>
      <c r="AL11" s="24">
        <f>(1+Наценка!$B$4)*VLOOKUP(AJ11,'Выгрузка артикулов'!A:L,12,0)</f>
        <v>4.27303225</v>
      </c>
    </row>
    <row r="12" spans="1:38" s="5" customFormat="1" x14ac:dyDescent="0.35">
      <c r="A12" s="48"/>
      <c r="B12" s="336"/>
      <c r="C12" s="366"/>
      <c r="D12" s="23" t="s">
        <v>1123</v>
      </c>
      <c r="E12" s="23" t="s">
        <v>448</v>
      </c>
      <c r="F12" s="23">
        <v>1</v>
      </c>
      <c r="G12" s="24">
        <f>(1+Наценка!$B$4)*VLOOKUP(E12,'Выгрузка артикулов'!A:L,12,0)</f>
        <v>68.612250000000003</v>
      </c>
      <c r="H12" s="11"/>
      <c r="I12" s="366"/>
      <c r="J12" s="23" t="s">
        <v>1123</v>
      </c>
      <c r="K12" s="23" t="s">
        <v>448</v>
      </c>
      <c r="L12" s="28">
        <v>1</v>
      </c>
      <c r="M12" s="24">
        <f>(1+Наценка!$B$4)*VLOOKUP(K12,'Выгрузка артикулов'!A:L,12,0)</f>
        <v>68.612250000000003</v>
      </c>
      <c r="N12" s="11"/>
      <c r="O12" s="336"/>
      <c r="P12" s="268" t="s">
        <v>699</v>
      </c>
      <c r="Q12" s="23"/>
      <c r="R12" s="23">
        <v>848876</v>
      </c>
      <c r="S12" s="31" t="s">
        <v>40</v>
      </c>
      <c r="T12" s="24">
        <f>(1+Наценка!$B$4)*VLOOKUP(R12,'Выгрузка артикулов'!A:L,12,0)</f>
        <v>4.27303225</v>
      </c>
      <c r="U12" s="11"/>
      <c r="V12" s="268" t="s">
        <v>1140</v>
      </c>
      <c r="W12" s="23"/>
      <c r="X12" s="23">
        <v>889220</v>
      </c>
      <c r="Y12" s="23">
        <v>2</v>
      </c>
      <c r="Z12" s="24">
        <f>(1+Наценка!$B$4)*VLOOKUP(X12,'Выгрузка артикулов'!A:L,12,0)</f>
        <v>2.8703750000000001</v>
      </c>
      <c r="AB12" s="268" t="s">
        <v>1140</v>
      </c>
      <c r="AC12" s="23"/>
      <c r="AD12" s="23">
        <v>889220</v>
      </c>
      <c r="AE12" s="23">
        <v>2</v>
      </c>
      <c r="AF12" s="24">
        <f>(1+Наценка!$B$4)*VLOOKUP(AD12,'Выгрузка артикулов'!A:L,12,0)</f>
        <v>2.8703750000000001</v>
      </c>
      <c r="AH12" s="268" t="s">
        <v>1140</v>
      </c>
      <c r="AI12" s="23"/>
      <c r="AJ12" s="23">
        <v>889220</v>
      </c>
      <c r="AK12" s="23">
        <v>2</v>
      </c>
      <c r="AL12" s="24">
        <f>(1+Наценка!$B$4)*VLOOKUP(AJ12,'Выгрузка артикулов'!A:L,12,0)</f>
        <v>2.8703750000000001</v>
      </c>
    </row>
    <row r="13" spans="1:38" s="5" customFormat="1" x14ac:dyDescent="0.35">
      <c r="A13" s="48"/>
      <c r="B13" s="336"/>
      <c r="C13" s="260"/>
      <c r="D13" s="23"/>
      <c r="E13" s="29"/>
      <c r="F13" s="23"/>
      <c r="G13" s="24"/>
      <c r="H13" s="11"/>
      <c r="I13" s="260" t="s">
        <v>26</v>
      </c>
      <c r="J13" s="23"/>
      <c r="K13" s="29" t="s">
        <v>13</v>
      </c>
      <c r="L13" s="28">
        <v>1</v>
      </c>
      <c r="M13" s="24">
        <f>(1+Наценка!$B$4)*VLOOKUP(K13,'Выгрузка артикулов'!A:L,12,0)</f>
        <v>11.243875000000001</v>
      </c>
      <c r="N13" s="11"/>
      <c r="O13" s="336"/>
      <c r="P13" s="268" t="s">
        <v>1140</v>
      </c>
      <c r="Q13" s="23"/>
      <c r="R13" s="23">
        <v>889220</v>
      </c>
      <c r="S13" s="23">
        <v>1</v>
      </c>
      <c r="T13" s="24">
        <f>(1+Наценка!$B$4)*VLOOKUP(R13,'Выгрузка артикулов'!A:L,12,0)</f>
        <v>2.8703750000000001</v>
      </c>
      <c r="U13" s="11"/>
      <c r="V13" s="263" t="s">
        <v>21</v>
      </c>
      <c r="W13" s="23"/>
      <c r="X13" s="29" t="s">
        <v>265</v>
      </c>
      <c r="Y13" s="28">
        <v>1</v>
      </c>
      <c r="Z13" s="24">
        <f>(1+Наценка!$B$4)*VLOOKUP(X13,'Выгрузка артикулов'!A:L,12,0)</f>
        <v>4.2002500000000005</v>
      </c>
      <c r="AB13" s="263" t="s">
        <v>25</v>
      </c>
      <c r="AC13" s="23"/>
      <c r="AD13" s="36">
        <v>857052</v>
      </c>
      <c r="AE13" s="28">
        <v>1</v>
      </c>
      <c r="AF13" s="24">
        <f>(1+Наценка!$B$4)*VLOOKUP(AD13,'Выгрузка артикулов'!A:L,12,0)</f>
        <v>3.6667499999999995</v>
      </c>
      <c r="AH13" s="263" t="s">
        <v>25</v>
      </c>
      <c r="AI13" s="23"/>
      <c r="AJ13" s="36">
        <v>857052</v>
      </c>
      <c r="AK13" s="28">
        <v>2</v>
      </c>
      <c r="AL13" s="24">
        <f>(1+Наценка!$B$4)*VLOOKUP(AJ13,'Выгрузка артикулов'!A:L,12,0)</f>
        <v>3.6667499999999995</v>
      </c>
    </row>
    <row r="14" spans="1:38" s="5" customFormat="1" x14ac:dyDescent="0.35">
      <c r="A14" s="48"/>
      <c r="B14" s="336"/>
      <c r="C14" s="259"/>
      <c r="D14" s="23"/>
      <c r="E14" s="23"/>
      <c r="F14" s="23"/>
      <c r="G14" s="24"/>
      <c r="H14" s="11"/>
      <c r="I14" s="259"/>
      <c r="J14" s="23"/>
      <c r="K14" s="23"/>
      <c r="L14" s="28"/>
      <c r="M14" s="24"/>
      <c r="N14" s="11"/>
      <c r="O14" s="336"/>
      <c r="P14" s="262"/>
      <c r="Q14" s="23"/>
      <c r="R14" s="23"/>
      <c r="S14" s="23"/>
      <c r="T14" s="24"/>
      <c r="U14" s="11"/>
      <c r="V14" s="262"/>
      <c r="W14" s="23"/>
      <c r="X14" s="23"/>
      <c r="Y14" s="28"/>
      <c r="Z14" s="24"/>
      <c r="AB14" s="262" t="s">
        <v>1141</v>
      </c>
      <c r="AC14" s="23"/>
      <c r="AD14" s="23" t="s">
        <v>521</v>
      </c>
      <c r="AE14" s="28">
        <v>1</v>
      </c>
      <c r="AF14" s="24">
        <f>(1+Наценка!$B$4)*VLOOKUP(AD14,'Выгрузка артикулов'!A:L,12,0)</f>
        <v>0.26800000000000002</v>
      </c>
      <c r="AH14" s="262" t="s">
        <v>1141</v>
      </c>
      <c r="AI14" s="23"/>
      <c r="AJ14" s="23" t="s">
        <v>521</v>
      </c>
      <c r="AK14" s="28">
        <v>1</v>
      </c>
      <c r="AL14" s="24">
        <f>(1+Наценка!$B$4)*VLOOKUP(AJ14,'Выгрузка артикулов'!A:L,12,0)</f>
        <v>0.26800000000000002</v>
      </c>
    </row>
    <row r="15" spans="1:38" s="1" customFormat="1" x14ac:dyDescent="0.35">
      <c r="A15" s="48"/>
      <c r="B15" s="337"/>
      <c r="C15" s="338" t="s">
        <v>679</v>
      </c>
      <c r="D15" s="339"/>
      <c r="E15" s="339"/>
      <c r="F15" s="339"/>
      <c r="G15" s="32">
        <f>F5*G5+F8*G8+F9*G9+F12*G12</f>
        <v>87.186499999999995</v>
      </c>
      <c r="H15" s="12"/>
      <c r="I15" s="340" t="s">
        <v>679</v>
      </c>
      <c r="J15" s="339"/>
      <c r="K15" s="339"/>
      <c r="L15" s="339"/>
      <c r="M15" s="32">
        <f>L5*M5+L8*M8+L9*M9+L12*M12+L10*M10+L13*M13</f>
        <v>103.25574999999999</v>
      </c>
      <c r="N15" s="12"/>
      <c r="O15" s="337"/>
      <c r="P15" s="338" t="s">
        <v>679</v>
      </c>
      <c r="Q15" s="339"/>
      <c r="R15" s="339"/>
      <c r="S15" s="339"/>
      <c r="T15" s="32">
        <f>S5*T5+S8*T8+S10*T10+S13*T13+S11*T11+S12*T12+S9*T9</f>
        <v>93.353532249999986</v>
      </c>
      <c r="U15" s="12"/>
      <c r="V15" s="340" t="s">
        <v>679</v>
      </c>
      <c r="W15" s="339"/>
      <c r="X15" s="339"/>
      <c r="Y15" s="339"/>
      <c r="Z15" s="32">
        <f>Y5*Z5+Y8*Z8+Y9*Z9+Y12*Z12+Y10*Z10+Y11*Z11+Y13*Z13</f>
        <v>100.49693949999998</v>
      </c>
      <c r="AB15" s="340" t="s">
        <v>679</v>
      </c>
      <c r="AC15" s="339"/>
      <c r="AD15" s="339"/>
      <c r="AE15" s="339"/>
      <c r="AF15" s="32">
        <f>AE5*AF5+AE8*AF8+AE9*AF9+AE12*AF12+AE10*AF10+AE11*AF11+AE13*AF13+AE14*AF14</f>
        <v>103.25506449999999</v>
      </c>
      <c r="AH15" s="340" t="s">
        <v>679</v>
      </c>
      <c r="AI15" s="339"/>
      <c r="AJ15" s="339"/>
      <c r="AK15" s="339"/>
      <c r="AL15" s="32">
        <f>AK5*AL5+AK8*AL8+AK9*AL9+AK12*AL12+AK10*AL10+AK13*AL13+AK11*AL11+AK14*AL14</f>
        <v>106.9218145</v>
      </c>
    </row>
    <row r="16" spans="1:38" s="1" customFormat="1" x14ac:dyDescent="0.35">
      <c r="A16" s="48"/>
      <c r="B16" s="13"/>
      <c r="C16" s="8"/>
      <c r="D16" s="39"/>
      <c r="E16" s="39"/>
      <c r="F16" s="39"/>
      <c r="G16" s="12"/>
      <c r="H16" s="12"/>
      <c r="I16" s="8"/>
      <c r="J16" s="39"/>
      <c r="K16" s="39"/>
      <c r="L16" s="39"/>
      <c r="M16" s="12"/>
      <c r="N16" s="12"/>
      <c r="O16" s="13"/>
      <c r="P16" s="8"/>
      <c r="Q16" s="39"/>
      <c r="R16" s="39"/>
      <c r="S16" s="39"/>
      <c r="T16" s="12"/>
      <c r="U16" s="12"/>
      <c r="V16" s="8"/>
      <c r="W16" s="39"/>
      <c r="X16" s="39"/>
      <c r="Y16" s="39"/>
      <c r="Z16" s="12"/>
      <c r="AB16" s="8"/>
      <c r="AC16" s="39"/>
      <c r="AD16" s="39"/>
      <c r="AE16" s="39"/>
      <c r="AF16" s="12"/>
      <c r="AH16" s="8"/>
      <c r="AI16" s="39"/>
      <c r="AJ16" s="39"/>
      <c r="AK16" s="39"/>
      <c r="AL16" s="12"/>
    </row>
    <row r="17" spans="1:38" s="5" customFormat="1" x14ac:dyDescent="0.35">
      <c r="A17" s="48"/>
      <c r="B17" s="18"/>
      <c r="C17" s="354" t="s">
        <v>28</v>
      </c>
      <c r="D17" s="355"/>
      <c r="E17" s="355"/>
      <c r="F17" s="352"/>
      <c r="G17" s="353"/>
      <c r="I17" s="351" t="s">
        <v>29</v>
      </c>
      <c r="J17" s="352"/>
      <c r="K17" s="352"/>
      <c r="L17" s="352"/>
      <c r="M17" s="353"/>
      <c r="N17" s="13"/>
      <c r="O17" s="18" t="s">
        <v>14</v>
      </c>
      <c r="P17" s="354" t="s">
        <v>1136</v>
      </c>
      <c r="Q17" s="355"/>
      <c r="R17" s="355"/>
      <c r="S17" s="352"/>
      <c r="T17" s="353"/>
      <c r="V17" s="348" t="s">
        <v>1137</v>
      </c>
      <c r="W17" s="349"/>
      <c r="X17" s="349"/>
      <c r="Y17" s="349"/>
      <c r="Z17" s="350"/>
      <c r="AB17" s="348" t="s">
        <v>1138</v>
      </c>
      <c r="AC17" s="349"/>
      <c r="AD17" s="349"/>
      <c r="AE17" s="349"/>
      <c r="AF17" s="350"/>
      <c r="AH17" s="348" t="s">
        <v>1133</v>
      </c>
      <c r="AI17" s="349"/>
      <c r="AJ17" s="349"/>
      <c r="AK17" s="349"/>
      <c r="AL17" s="350"/>
    </row>
    <row r="18" spans="1:38" s="5" customFormat="1" x14ac:dyDescent="0.35">
      <c r="A18" s="48"/>
      <c r="B18" s="341" t="s">
        <v>1130</v>
      </c>
      <c r="C18" s="19" t="s">
        <v>16</v>
      </c>
      <c r="D18" s="20" t="s">
        <v>41</v>
      </c>
      <c r="E18" s="21" t="s">
        <v>17</v>
      </c>
      <c r="F18" s="21" t="s">
        <v>39</v>
      </c>
      <c r="G18" s="22" t="s">
        <v>678</v>
      </c>
      <c r="H18" s="9"/>
      <c r="I18" s="33" t="s">
        <v>16</v>
      </c>
      <c r="J18" s="20" t="s">
        <v>41</v>
      </c>
      <c r="K18" s="21" t="s">
        <v>17</v>
      </c>
      <c r="L18" s="21" t="s">
        <v>39</v>
      </c>
      <c r="M18" s="22" t="s">
        <v>678</v>
      </c>
      <c r="N18" s="9"/>
      <c r="O18" s="334" t="s">
        <v>15</v>
      </c>
      <c r="P18" s="19" t="s">
        <v>16</v>
      </c>
      <c r="Q18" s="20" t="s">
        <v>41</v>
      </c>
      <c r="R18" s="21" t="s">
        <v>17</v>
      </c>
      <c r="S18" s="21" t="s">
        <v>39</v>
      </c>
      <c r="T18" s="22" t="s">
        <v>678</v>
      </c>
      <c r="U18" s="9"/>
      <c r="V18" s="33" t="s">
        <v>16</v>
      </c>
      <c r="W18" s="20" t="s">
        <v>41</v>
      </c>
      <c r="X18" s="21" t="s">
        <v>17</v>
      </c>
      <c r="Y18" s="21" t="s">
        <v>39</v>
      </c>
      <c r="Z18" s="22" t="s">
        <v>678</v>
      </c>
      <c r="AB18" s="33" t="s">
        <v>16</v>
      </c>
      <c r="AC18" s="20" t="s">
        <v>41</v>
      </c>
      <c r="AD18" s="21" t="s">
        <v>17</v>
      </c>
      <c r="AE18" s="21" t="s">
        <v>39</v>
      </c>
      <c r="AF18" s="22" t="s">
        <v>678</v>
      </c>
      <c r="AH18" s="33" t="s">
        <v>16</v>
      </c>
      <c r="AI18" s="20" t="s">
        <v>41</v>
      </c>
      <c r="AJ18" s="21" t="s">
        <v>17</v>
      </c>
      <c r="AK18" s="21" t="s">
        <v>39</v>
      </c>
      <c r="AL18" s="22" t="s">
        <v>678</v>
      </c>
    </row>
    <row r="19" spans="1:38" s="5" customFormat="1" x14ac:dyDescent="0.35">
      <c r="A19" s="48"/>
      <c r="B19" s="342"/>
      <c r="C19" s="335" t="s">
        <v>18</v>
      </c>
      <c r="D19" s="23" t="s">
        <v>19</v>
      </c>
      <c r="E19" s="23" t="s">
        <v>7</v>
      </c>
      <c r="F19" s="23">
        <v>1</v>
      </c>
      <c r="G19" s="24">
        <f>(1+Наценка!$B$4)*VLOOKUP(E19,'Выгрузка артикулов'!A:L,12,0)</f>
        <v>10.909875</v>
      </c>
      <c r="H19" s="10"/>
      <c r="I19" s="335" t="s">
        <v>18</v>
      </c>
      <c r="J19" s="23" t="s">
        <v>19</v>
      </c>
      <c r="K19" s="23" t="s">
        <v>7</v>
      </c>
      <c r="L19" s="28">
        <v>1</v>
      </c>
      <c r="M19" s="37">
        <f>(1+Наценка!$B$4)*VLOOKUP(K19,'Выгрузка артикулов'!A:L,12,0)</f>
        <v>10.909875</v>
      </c>
      <c r="N19" s="14"/>
      <c r="O19" s="334"/>
      <c r="P19" s="335" t="s">
        <v>18</v>
      </c>
      <c r="Q19" s="23" t="s">
        <v>19</v>
      </c>
      <c r="R19" s="23" t="s">
        <v>7</v>
      </c>
      <c r="S19" s="23">
        <v>1</v>
      </c>
      <c r="T19" s="24">
        <f>(1+Наценка!$B$4)*VLOOKUP(R19,'Выгрузка артикулов'!A:L,12,0)</f>
        <v>10.909875</v>
      </c>
      <c r="U19" s="11"/>
      <c r="V19" s="335" t="s">
        <v>18</v>
      </c>
      <c r="W19" s="23" t="s">
        <v>19</v>
      </c>
      <c r="X19" s="23" t="s">
        <v>7</v>
      </c>
      <c r="Y19" s="23">
        <v>1</v>
      </c>
      <c r="Z19" s="24">
        <f>(1+Наценка!$B$4)*VLOOKUP(X19,'Выгрузка артикулов'!A:L,12,0)</f>
        <v>10.909875</v>
      </c>
      <c r="AB19" s="335" t="s">
        <v>18</v>
      </c>
      <c r="AC19" s="23" t="s">
        <v>19</v>
      </c>
      <c r="AD19" s="23" t="s">
        <v>7</v>
      </c>
      <c r="AE19" s="23">
        <v>1</v>
      </c>
      <c r="AF19" s="24">
        <f>(1+Наценка!$B$4)*VLOOKUP(AD19,'Выгрузка артикулов'!A:L,12,0)</f>
        <v>10.909875</v>
      </c>
      <c r="AH19" s="335" t="s">
        <v>18</v>
      </c>
      <c r="AI19" s="23" t="s">
        <v>19</v>
      </c>
      <c r="AJ19" s="23" t="s">
        <v>7</v>
      </c>
      <c r="AK19" s="23">
        <v>1</v>
      </c>
      <c r="AL19" s="24">
        <f>(1+Наценка!$B$4)*VLOOKUP(AJ19,'Выгрузка артикулов'!A:L,12,0)</f>
        <v>10.909875</v>
      </c>
    </row>
    <row r="20" spans="1:38" s="5" customFormat="1" x14ac:dyDescent="0.35">
      <c r="A20" s="48"/>
      <c r="B20" s="342"/>
      <c r="C20" s="335"/>
      <c r="D20" s="23" t="s">
        <v>681</v>
      </c>
      <c r="E20" s="23" t="s">
        <v>8</v>
      </c>
      <c r="F20" s="23">
        <v>1</v>
      </c>
      <c r="G20" s="24">
        <f>(1+Наценка!$B$4)*VLOOKUP(E20,'Выгрузка артикулов'!A:L,12,0)</f>
        <v>10.930125</v>
      </c>
      <c r="H20" s="10"/>
      <c r="I20" s="335"/>
      <c r="J20" s="23" t="s">
        <v>681</v>
      </c>
      <c r="K20" s="23" t="s">
        <v>8</v>
      </c>
      <c r="L20" s="28">
        <v>1</v>
      </c>
      <c r="M20" s="37">
        <f>(1+Наценка!$B$4)*VLOOKUP(K20,'Выгрузка артикулов'!A:L,12,0)</f>
        <v>10.930125</v>
      </c>
      <c r="N20" s="14"/>
      <c r="O20" s="383" t="s">
        <v>1135</v>
      </c>
      <c r="P20" s="335"/>
      <c r="Q20" s="23" t="s">
        <v>681</v>
      </c>
      <c r="R20" s="23" t="s">
        <v>8</v>
      </c>
      <c r="S20" s="23">
        <v>1</v>
      </c>
      <c r="T20" s="24">
        <f>(1+Наценка!$B$4)*VLOOKUP(R20,'Выгрузка артикулов'!A:L,12,0)</f>
        <v>10.930125</v>
      </c>
      <c r="U20" s="11"/>
      <c r="V20" s="335"/>
      <c r="W20" s="23" t="s">
        <v>681</v>
      </c>
      <c r="X20" s="23" t="s">
        <v>8</v>
      </c>
      <c r="Y20" s="23">
        <v>1</v>
      </c>
      <c r="Z20" s="24">
        <f>(1+Наценка!$B$4)*VLOOKUP(X20,'Выгрузка артикулов'!A:L,12,0)</f>
        <v>10.930125</v>
      </c>
      <c r="AB20" s="335"/>
      <c r="AC20" s="23" t="s">
        <v>681</v>
      </c>
      <c r="AD20" s="23" t="s">
        <v>8</v>
      </c>
      <c r="AE20" s="23">
        <v>1</v>
      </c>
      <c r="AF20" s="24">
        <f>(1+Наценка!$B$4)*VLOOKUP(AD20,'Выгрузка артикулов'!A:L,12,0)</f>
        <v>10.930125</v>
      </c>
      <c r="AH20" s="335"/>
      <c r="AI20" s="23" t="s">
        <v>681</v>
      </c>
      <c r="AJ20" s="23" t="s">
        <v>8</v>
      </c>
      <c r="AK20" s="23">
        <v>1</v>
      </c>
      <c r="AL20" s="24">
        <f>(1+Наценка!$B$4)*VLOOKUP(AJ20,'Выгрузка артикулов'!A:L,12,0)</f>
        <v>10.930125</v>
      </c>
    </row>
    <row r="21" spans="1:38" s="5" customFormat="1" x14ac:dyDescent="0.35">
      <c r="A21" s="48"/>
      <c r="B21" s="342"/>
      <c r="C21" s="335"/>
      <c r="D21" s="23" t="s">
        <v>680</v>
      </c>
      <c r="E21" s="23" t="s">
        <v>24</v>
      </c>
      <c r="F21" s="23">
        <v>1</v>
      </c>
      <c r="G21" s="24">
        <f>(1+Наценка!$B$4)*VLOOKUP(E21,'Выгрузка артикулов'!A:L,12,0)</f>
        <v>9.7923749999999998</v>
      </c>
      <c r="H21" s="10"/>
      <c r="I21" s="335"/>
      <c r="J21" s="23" t="s">
        <v>680</v>
      </c>
      <c r="K21" s="23" t="s">
        <v>24</v>
      </c>
      <c r="L21" s="28">
        <v>1</v>
      </c>
      <c r="M21" s="37">
        <f>(1+Наценка!$B$4)*VLOOKUP(K21,'Выгрузка артикулов'!A:L,12,0)</f>
        <v>9.7923749999999998</v>
      </c>
      <c r="N21" s="14"/>
      <c r="O21" s="383"/>
      <c r="P21" s="335"/>
      <c r="Q21" s="23" t="s">
        <v>680</v>
      </c>
      <c r="R21" s="23" t="s">
        <v>24</v>
      </c>
      <c r="S21" s="23">
        <v>1</v>
      </c>
      <c r="T21" s="24">
        <f>(1+Наценка!$B$4)*VLOOKUP(R21,'Выгрузка артикулов'!A:L,12,0)</f>
        <v>9.7923749999999998</v>
      </c>
      <c r="U21" s="11"/>
      <c r="V21" s="335"/>
      <c r="W21" s="23" t="s">
        <v>680</v>
      </c>
      <c r="X21" s="23" t="s">
        <v>24</v>
      </c>
      <c r="Y21" s="23">
        <v>1</v>
      </c>
      <c r="Z21" s="24">
        <f>(1+Наценка!$B$4)*VLOOKUP(X21,'Выгрузка артикулов'!A:L,12,0)</f>
        <v>9.7923749999999998</v>
      </c>
      <c r="AB21" s="335"/>
      <c r="AC21" s="23" t="s">
        <v>680</v>
      </c>
      <c r="AD21" s="23" t="s">
        <v>24</v>
      </c>
      <c r="AE21" s="23">
        <v>1</v>
      </c>
      <c r="AF21" s="24">
        <f>(1+Наценка!$B$4)*VLOOKUP(AD21,'Выгрузка артикулов'!A:L,12,0)</f>
        <v>9.7923749999999998</v>
      </c>
      <c r="AH21" s="335"/>
      <c r="AI21" s="23" t="s">
        <v>680</v>
      </c>
      <c r="AJ21" s="23" t="s">
        <v>24</v>
      </c>
      <c r="AK21" s="23">
        <v>1</v>
      </c>
      <c r="AL21" s="24">
        <f>(1+Наценка!$B$4)*VLOOKUP(AJ21,'Выгрузка артикулов'!A:L,12,0)</f>
        <v>9.7923749999999998</v>
      </c>
    </row>
    <row r="22" spans="1:38" s="5" customFormat="1" x14ac:dyDescent="0.35">
      <c r="A22" s="48"/>
      <c r="B22" s="342"/>
      <c r="C22" s="259" t="s">
        <v>20</v>
      </c>
      <c r="D22" s="26"/>
      <c r="E22" s="27" t="s">
        <v>10</v>
      </c>
      <c r="F22" s="28">
        <v>1</v>
      </c>
      <c r="G22" s="24">
        <f>(1+Наценка!$B$4)*VLOOKUP(E22,'Выгрузка артикулов'!A:L,12,0)</f>
        <v>1.310125</v>
      </c>
      <c r="I22" s="259" t="s">
        <v>20</v>
      </c>
      <c r="J22" s="26"/>
      <c r="K22" s="27" t="s">
        <v>10</v>
      </c>
      <c r="L22" s="28">
        <v>1</v>
      </c>
      <c r="M22" s="37">
        <f>(1+Наценка!$B$4)*VLOOKUP(K22,'Выгрузка артикулов'!A:L,12,0)</f>
        <v>1.310125</v>
      </c>
      <c r="N22" s="14"/>
      <c r="O22" s="384"/>
      <c r="P22" s="262" t="s">
        <v>20</v>
      </c>
      <c r="Q22" s="26"/>
      <c r="R22" s="27" t="s">
        <v>10</v>
      </c>
      <c r="S22" s="28">
        <v>1</v>
      </c>
      <c r="T22" s="24">
        <f>(1+Наценка!$B$4)*VLOOKUP(R22,'Выгрузка артикулов'!A:L,12,0)</f>
        <v>1.310125</v>
      </c>
      <c r="U22" s="11"/>
      <c r="V22" s="262" t="s">
        <v>20</v>
      </c>
      <c r="W22" s="26"/>
      <c r="X22" s="27" t="s">
        <v>10</v>
      </c>
      <c r="Y22" s="28">
        <v>1</v>
      </c>
      <c r="Z22" s="24">
        <f>(1+Наценка!$B$4)*VLOOKUP(X22,'Выгрузка артикулов'!A:L,12,0)</f>
        <v>1.310125</v>
      </c>
      <c r="AB22" s="262" t="s">
        <v>20</v>
      </c>
      <c r="AC22" s="26"/>
      <c r="AD22" s="27" t="s">
        <v>10</v>
      </c>
      <c r="AE22" s="28">
        <v>1</v>
      </c>
      <c r="AF22" s="24">
        <f>(1+Наценка!$B$4)*VLOOKUP(AD22,'Выгрузка артикулов'!A:L,12,0)</f>
        <v>1.310125</v>
      </c>
      <c r="AH22" s="262" t="s">
        <v>20</v>
      </c>
      <c r="AI22" s="26"/>
      <c r="AJ22" s="27" t="s">
        <v>10</v>
      </c>
      <c r="AK22" s="28">
        <v>1</v>
      </c>
      <c r="AL22" s="24">
        <f>(1+Наценка!$B$4)*VLOOKUP(AJ22,'Выгрузка артикулов'!A:L,12,0)</f>
        <v>1.310125</v>
      </c>
    </row>
    <row r="23" spans="1:38" s="5" customFormat="1" x14ac:dyDescent="0.35">
      <c r="A23" s="48"/>
      <c r="B23" s="342"/>
      <c r="C23" s="259" t="s">
        <v>21</v>
      </c>
      <c r="D23" s="23"/>
      <c r="E23" s="29" t="s">
        <v>649</v>
      </c>
      <c r="F23" s="31" t="s">
        <v>40</v>
      </c>
      <c r="G23" s="24">
        <f>(1+Наценка!$B$4)*VLOOKUP(E23,'Выгрузка артикулов'!A:L,12,0)</f>
        <v>6.3542500000000004</v>
      </c>
      <c r="H23" s="4"/>
      <c r="I23" s="259" t="s">
        <v>21</v>
      </c>
      <c r="J23" s="23"/>
      <c r="K23" s="29" t="s">
        <v>649</v>
      </c>
      <c r="L23" s="28">
        <v>1</v>
      </c>
      <c r="M23" s="37">
        <f>(1+Наценка!$B$4)*VLOOKUP(K23,'Выгрузка артикулов'!A:L,12,0)</f>
        <v>6.3542500000000004</v>
      </c>
      <c r="N23" s="14"/>
      <c r="O23" s="384"/>
      <c r="P23" s="262" t="s">
        <v>762</v>
      </c>
      <c r="Q23" s="23"/>
      <c r="R23" s="36">
        <v>859322</v>
      </c>
      <c r="S23" s="30">
        <v>1</v>
      </c>
      <c r="T23" s="24">
        <f>(1+Наценка!$B$4)*VLOOKUP(R23,'Выгрузка артикулов'!A:L,12,0)</f>
        <v>1.176625</v>
      </c>
      <c r="U23" s="11"/>
      <c r="V23" s="262" t="s">
        <v>762</v>
      </c>
      <c r="W23" s="23"/>
      <c r="X23" s="36">
        <v>859322</v>
      </c>
      <c r="Y23" s="30">
        <v>1</v>
      </c>
      <c r="Z23" s="24">
        <f>(1+Наценка!$B$4)*VLOOKUP(X23,'Выгрузка артикулов'!A:L,12,0)</f>
        <v>1.176625</v>
      </c>
      <c r="AB23" s="319" t="s">
        <v>21</v>
      </c>
      <c r="AC23" s="23"/>
      <c r="AD23" s="29" t="s">
        <v>265</v>
      </c>
      <c r="AE23" s="28">
        <v>1</v>
      </c>
      <c r="AF23" s="24">
        <f>(1+Наценка!$B$4)*VLOOKUP(AD23,'Выгрузка артикулов'!A:L,12,0)</f>
        <v>4.2002500000000005</v>
      </c>
      <c r="AH23" s="319" t="s">
        <v>21</v>
      </c>
      <c r="AI23" s="23"/>
      <c r="AJ23" s="29" t="s">
        <v>265</v>
      </c>
      <c r="AK23" s="28">
        <v>1</v>
      </c>
      <c r="AL23" s="24">
        <f>(1+Наценка!$B$4)*VLOOKUP(AJ23,'Выгрузка артикулов'!A:L,12,0)</f>
        <v>4.2002500000000005</v>
      </c>
    </row>
    <row r="24" spans="1:38" s="5" customFormat="1" ht="31.2" x14ac:dyDescent="0.35">
      <c r="A24" s="48"/>
      <c r="B24" s="342"/>
      <c r="C24" s="259" t="s">
        <v>687</v>
      </c>
      <c r="D24" s="23"/>
      <c r="E24" s="36" t="s">
        <v>529</v>
      </c>
      <c r="F24" s="31" t="s">
        <v>756</v>
      </c>
      <c r="G24" s="24">
        <f>(1+Наценка!$B$4)*VLOOKUP(E24,'Выгрузка артикулов'!A:L,12,0)</f>
        <v>4.8253750000000002</v>
      </c>
      <c r="H24" s="4"/>
      <c r="I24" s="259" t="s">
        <v>687</v>
      </c>
      <c r="J24" s="23"/>
      <c r="K24" s="36" t="s">
        <v>529</v>
      </c>
      <c r="L24" s="28">
        <v>1</v>
      </c>
      <c r="M24" s="37">
        <f>(1+Наценка!$B$4)*VLOOKUP(K24,'Выгрузка артикулов'!A:L,12,0)</f>
        <v>4.8253750000000002</v>
      </c>
      <c r="N24" s="14"/>
      <c r="O24" s="384"/>
      <c r="P24" s="267" t="s">
        <v>22</v>
      </c>
      <c r="Q24" s="23"/>
      <c r="R24" s="23" t="s">
        <v>475</v>
      </c>
      <c r="S24" s="31" t="s">
        <v>40</v>
      </c>
      <c r="T24" s="24">
        <f>(1+Наценка!$B$4)*VLOOKUP(R24,'Выгрузка артикулов'!A:L,12,0)</f>
        <v>68.613249999999994</v>
      </c>
      <c r="U24" s="11"/>
      <c r="V24" s="267" t="s">
        <v>22</v>
      </c>
      <c r="W24" s="23"/>
      <c r="X24" s="23" t="s">
        <v>475</v>
      </c>
      <c r="Y24" s="31" t="s">
        <v>40</v>
      </c>
      <c r="Z24" s="24">
        <f>(1+Наценка!$B$4)*VLOOKUP(X24,'Выгрузка артикулов'!A:L,12,0)</f>
        <v>68.613249999999994</v>
      </c>
      <c r="AB24" s="267" t="s">
        <v>22</v>
      </c>
      <c r="AC24" s="23"/>
      <c r="AD24" s="23" t="s">
        <v>475</v>
      </c>
      <c r="AE24" s="31" t="s">
        <v>40</v>
      </c>
      <c r="AF24" s="24">
        <f>(1+Наценка!$B$4)*VLOOKUP(AD24,'Выгрузка артикулов'!A:L,12,0)</f>
        <v>68.613249999999994</v>
      </c>
      <c r="AH24" s="267" t="s">
        <v>22</v>
      </c>
      <c r="AI24" s="23"/>
      <c r="AJ24" s="23" t="s">
        <v>475</v>
      </c>
      <c r="AK24" s="31" t="s">
        <v>40</v>
      </c>
      <c r="AL24" s="24">
        <f>(1+Наценка!$B$4)*VLOOKUP(AJ24,'Выгрузка артикулов'!A:L,12,0)</f>
        <v>68.613249999999994</v>
      </c>
    </row>
    <row r="25" spans="1:38" s="5" customFormat="1" x14ac:dyDescent="0.35">
      <c r="A25" s="48"/>
      <c r="B25" s="342"/>
      <c r="C25" s="364" t="s">
        <v>22</v>
      </c>
      <c r="D25" s="23" t="s">
        <v>1122</v>
      </c>
      <c r="E25" s="23" t="s">
        <v>501</v>
      </c>
      <c r="F25" s="31" t="s">
        <v>40</v>
      </c>
      <c r="G25" s="24">
        <f>(1+Наценка!$B$4)*VLOOKUP(E25,'Выгрузка артикулов'!A:L,12,0)</f>
        <v>68.612250000000003</v>
      </c>
      <c r="H25" s="4"/>
      <c r="I25" s="364" t="s">
        <v>22</v>
      </c>
      <c r="J25" s="23" t="s">
        <v>1122</v>
      </c>
      <c r="K25" s="23" t="s">
        <v>501</v>
      </c>
      <c r="L25" s="31" t="s">
        <v>40</v>
      </c>
      <c r="M25" s="37">
        <f>(1+Наценка!$B$4)*VLOOKUP(K25,'Выгрузка артикулов'!A:L,12,0)</f>
        <v>68.612250000000003</v>
      </c>
      <c r="N25" s="14"/>
      <c r="O25" s="384"/>
      <c r="P25" s="268" t="s">
        <v>699</v>
      </c>
      <c r="Q25" s="23"/>
      <c r="R25" s="23">
        <v>848876</v>
      </c>
      <c r="S25" s="31" t="s">
        <v>40</v>
      </c>
      <c r="T25" s="24">
        <f>(1+Наценка!$B$4)*VLOOKUP(R25,'Выгрузка артикулов'!A:L,12,0)</f>
        <v>4.27303225</v>
      </c>
      <c r="U25" s="11"/>
      <c r="V25" s="268" t="s">
        <v>699</v>
      </c>
      <c r="W25" s="23"/>
      <c r="X25" s="23">
        <v>848876</v>
      </c>
      <c r="Y25" s="31" t="s">
        <v>756</v>
      </c>
      <c r="Z25" s="24">
        <f>(1+Наценка!$B$4)*VLOOKUP(X25,'Выгрузка артикулов'!A:L,12,0)</f>
        <v>4.27303225</v>
      </c>
      <c r="AB25" s="268" t="s">
        <v>699</v>
      </c>
      <c r="AC25" s="23"/>
      <c r="AD25" s="23">
        <v>848876</v>
      </c>
      <c r="AE25" s="31" t="s">
        <v>756</v>
      </c>
      <c r="AF25" s="24">
        <f>(1+Наценка!$B$4)*VLOOKUP(AD25,'Выгрузка артикулов'!A:L,12,0)</f>
        <v>4.27303225</v>
      </c>
      <c r="AH25" s="268" t="s">
        <v>699</v>
      </c>
      <c r="AI25" s="23"/>
      <c r="AJ25" s="23">
        <v>848876</v>
      </c>
      <c r="AK25" s="31" t="s">
        <v>756</v>
      </c>
      <c r="AL25" s="24">
        <f>(1+Наценка!$B$4)*VLOOKUP(AJ25,'Выгрузка артикулов'!A:L,12,0)</f>
        <v>4.27303225</v>
      </c>
    </row>
    <row r="26" spans="1:38" s="5" customFormat="1" x14ac:dyDescent="0.35">
      <c r="A26" s="48"/>
      <c r="B26" s="342"/>
      <c r="C26" s="366"/>
      <c r="D26" s="23" t="s">
        <v>1123</v>
      </c>
      <c r="E26" s="23" t="s">
        <v>448</v>
      </c>
      <c r="F26" s="23">
        <v>1</v>
      </c>
      <c r="G26" s="24">
        <f>(1+Наценка!$B$4)*VLOOKUP(E26,'Выгрузка артикулов'!A:L,12,0)</f>
        <v>68.612250000000003</v>
      </c>
      <c r="H26" s="10"/>
      <c r="I26" s="366"/>
      <c r="J26" s="23" t="s">
        <v>1123</v>
      </c>
      <c r="K26" s="23" t="s">
        <v>448</v>
      </c>
      <c r="L26" s="31" t="s">
        <v>40</v>
      </c>
      <c r="M26" s="37">
        <f>(1+Наценка!$B$4)*VLOOKUP(K26,'Выгрузка артикулов'!A:L,12,0)</f>
        <v>68.612250000000003</v>
      </c>
      <c r="N26" s="14"/>
      <c r="O26" s="384"/>
      <c r="P26" s="268" t="s">
        <v>1140</v>
      </c>
      <c r="Q26" s="23"/>
      <c r="R26" s="23">
        <v>889220</v>
      </c>
      <c r="S26" s="23">
        <v>1</v>
      </c>
      <c r="T26" s="24">
        <f>(1+Наценка!$B$4)*VLOOKUP(R26,'Выгрузка артикулов'!A:L,12,0)</f>
        <v>2.8703750000000001</v>
      </c>
      <c r="U26" s="11"/>
      <c r="V26" s="268" t="s">
        <v>1140</v>
      </c>
      <c r="W26" s="23"/>
      <c r="X26" s="23">
        <v>889220</v>
      </c>
      <c r="Y26" s="23">
        <v>2</v>
      </c>
      <c r="Z26" s="24">
        <f>(1+Наценка!$B$4)*VLOOKUP(X26,'Выгрузка артикулов'!A:L,12,0)</f>
        <v>2.8703750000000001</v>
      </c>
      <c r="AB26" s="268" t="s">
        <v>1140</v>
      </c>
      <c r="AC26" s="23"/>
      <c r="AD26" s="23">
        <v>889220</v>
      </c>
      <c r="AE26" s="23">
        <v>2</v>
      </c>
      <c r="AF26" s="24">
        <f>(1+Наценка!$B$4)*VLOOKUP(AD26,'Выгрузка артикулов'!A:L,12,0)</f>
        <v>2.8703750000000001</v>
      </c>
      <c r="AH26" s="268" t="s">
        <v>1140</v>
      </c>
      <c r="AI26" s="23"/>
      <c r="AJ26" s="23">
        <v>889220</v>
      </c>
      <c r="AK26" s="23">
        <v>2</v>
      </c>
      <c r="AL26" s="24">
        <f>(1+Наценка!$B$4)*VLOOKUP(AJ26,'Выгрузка артикулов'!A:L,12,0)</f>
        <v>2.8703750000000001</v>
      </c>
    </row>
    <row r="27" spans="1:38" s="5" customFormat="1" x14ac:dyDescent="0.35">
      <c r="A27" s="48"/>
      <c r="B27" s="342"/>
      <c r="C27" s="35" t="s">
        <v>25</v>
      </c>
      <c r="D27" s="27"/>
      <c r="E27" s="36">
        <v>246986</v>
      </c>
      <c r="F27" s="23">
        <v>1</v>
      </c>
      <c r="G27" s="24">
        <f>(1+Наценка!$B$4)*VLOOKUP(E27,'Выгрузка артикулов'!A:L,12,0)</f>
        <v>3.6667499999999995</v>
      </c>
      <c r="H27" s="10"/>
      <c r="I27" s="260" t="s">
        <v>26</v>
      </c>
      <c r="J27" s="23"/>
      <c r="K27" s="29" t="s">
        <v>13</v>
      </c>
      <c r="L27" s="31" t="s">
        <v>40</v>
      </c>
      <c r="M27" s="37">
        <f>(1+Наценка!$B$4)*VLOOKUP(K27,'Выгрузка артикулов'!A:L,12,0)</f>
        <v>11.243875000000001</v>
      </c>
      <c r="N27" s="14"/>
      <c r="O27" s="384"/>
      <c r="P27" s="263" t="s">
        <v>1139</v>
      </c>
      <c r="Q27" s="23"/>
      <c r="R27" s="23" t="s">
        <v>410</v>
      </c>
      <c r="S27" s="23">
        <v>1</v>
      </c>
      <c r="T27" s="24">
        <f>(1+Наценка!$B$4)*VLOOKUP(R27,'Выгрузка артикулов'!A:L,12,0)</f>
        <v>53.304749999999999</v>
      </c>
      <c r="U27" s="11"/>
      <c r="V27" s="263" t="s">
        <v>21</v>
      </c>
      <c r="W27" s="23"/>
      <c r="X27" s="29" t="s">
        <v>265</v>
      </c>
      <c r="Y27" s="28">
        <v>1</v>
      </c>
      <c r="Z27" s="24">
        <f>(1+Наценка!$B$4)*VLOOKUP(X27,'Выгрузка артикулов'!A:L,12,0)</f>
        <v>4.2002500000000005</v>
      </c>
      <c r="AB27" s="263" t="s">
        <v>25</v>
      </c>
      <c r="AC27" s="23"/>
      <c r="AD27" s="36">
        <v>857052</v>
      </c>
      <c r="AE27" s="28">
        <v>1</v>
      </c>
      <c r="AF27" s="24">
        <f>(1+Наценка!$B$4)*VLOOKUP(AD27,'Выгрузка артикулов'!A:L,12,0)</f>
        <v>3.6667499999999995</v>
      </c>
      <c r="AH27" s="263" t="s">
        <v>25</v>
      </c>
      <c r="AI27" s="23"/>
      <c r="AJ27" s="36">
        <v>857052</v>
      </c>
      <c r="AK27" s="28">
        <v>2</v>
      </c>
      <c r="AL27" s="24">
        <f>(1+Наценка!$B$4)*VLOOKUP(AJ27,'Выгрузка артикулов'!A:L,12,0)</f>
        <v>3.6667499999999995</v>
      </c>
    </row>
    <row r="28" spans="1:38" s="5" customFormat="1" x14ac:dyDescent="0.35">
      <c r="A28" s="48"/>
      <c r="B28" s="342"/>
      <c r="C28" s="259"/>
      <c r="D28" s="23"/>
      <c r="E28" s="23"/>
      <c r="F28" s="23"/>
      <c r="G28" s="24"/>
      <c r="H28" s="10"/>
      <c r="I28" s="38" t="s">
        <v>25</v>
      </c>
      <c r="J28" s="27"/>
      <c r="K28" s="36">
        <v>246986</v>
      </c>
      <c r="L28" s="31" t="s">
        <v>40</v>
      </c>
      <c r="M28" s="37">
        <f>(1+Наценка!$B$4)*VLOOKUP(K28,'Выгрузка артикулов'!A:L,12,0)</f>
        <v>3.6667499999999995</v>
      </c>
      <c r="N28" s="14"/>
      <c r="O28" s="384"/>
      <c r="P28" s="318" t="s">
        <v>762</v>
      </c>
      <c r="Q28" s="23"/>
      <c r="R28" s="36">
        <v>859322</v>
      </c>
      <c r="S28" s="30">
        <v>1</v>
      </c>
      <c r="T28" s="24">
        <f>(1+Наценка!$B$4)*VLOOKUP(R28,'Выгрузка артикулов'!A:L,12,0)</f>
        <v>1.176625</v>
      </c>
      <c r="U28" s="11"/>
      <c r="V28" s="263" t="s">
        <v>1139</v>
      </c>
      <c r="W28" s="23"/>
      <c r="X28" s="23" t="s">
        <v>410</v>
      </c>
      <c r="Y28" s="23">
        <v>1</v>
      </c>
      <c r="Z28" s="24">
        <f>(1+Наценка!$B$4)*VLOOKUP(X28,'Выгрузка артикулов'!A:L,12,0)</f>
        <v>53.304749999999999</v>
      </c>
      <c r="AB28" s="262" t="s">
        <v>1141</v>
      </c>
      <c r="AC28" s="23"/>
      <c r="AD28" s="23" t="s">
        <v>521</v>
      </c>
      <c r="AE28" s="28">
        <v>1</v>
      </c>
      <c r="AF28" s="24">
        <f>(1+Наценка!$B$4)*VLOOKUP(AD28,'Выгрузка артикулов'!A:L,12,0)</f>
        <v>0.26800000000000002</v>
      </c>
      <c r="AH28" s="262" t="s">
        <v>1141</v>
      </c>
      <c r="AI28" s="23"/>
      <c r="AJ28" s="23" t="s">
        <v>521</v>
      </c>
      <c r="AK28" s="28">
        <v>1</v>
      </c>
      <c r="AL28" s="24">
        <f>(1+Наценка!$B$4)*VLOOKUP(AJ28,'Выгрузка артикулов'!A:L,12,0)</f>
        <v>0.26800000000000002</v>
      </c>
    </row>
    <row r="29" spans="1:38" s="5" customFormat="1" ht="18.75" customHeight="1" x14ac:dyDescent="0.35">
      <c r="A29" s="48"/>
      <c r="B29" s="342"/>
      <c r="C29" s="35"/>
      <c r="D29" s="27"/>
      <c r="E29" s="36"/>
      <c r="F29" s="23"/>
      <c r="G29" s="24"/>
      <c r="H29" s="10"/>
      <c r="I29" s="38"/>
      <c r="J29" s="27"/>
      <c r="K29" s="36"/>
      <c r="L29" s="28"/>
      <c r="M29" s="37"/>
      <c r="N29" s="14"/>
      <c r="O29" s="386"/>
      <c r="P29" s="264"/>
      <c r="Q29" s="265"/>
      <c r="R29" s="265"/>
      <c r="S29" s="265"/>
      <c r="T29" s="32"/>
      <c r="U29" s="12"/>
      <c r="V29" s="266"/>
      <c r="W29" s="265"/>
      <c r="X29" s="265"/>
      <c r="Y29" s="265"/>
      <c r="Z29" s="32"/>
      <c r="AA29" s="1"/>
      <c r="AB29" s="263" t="s">
        <v>1139</v>
      </c>
      <c r="AC29" s="23"/>
      <c r="AD29" s="23" t="s">
        <v>410</v>
      </c>
      <c r="AE29" s="23">
        <v>1</v>
      </c>
      <c r="AF29" s="24">
        <f>(1+Наценка!$B$4)*VLOOKUP(AD29,'Выгрузка артикулов'!A:L,12,0)</f>
        <v>53.304749999999999</v>
      </c>
      <c r="AG29" s="1"/>
      <c r="AH29" s="263" t="s">
        <v>1139</v>
      </c>
      <c r="AI29" s="23"/>
      <c r="AJ29" s="23" t="s">
        <v>410</v>
      </c>
      <c r="AK29" s="23">
        <v>1</v>
      </c>
      <c r="AL29" s="24">
        <f>(1+Наценка!$B$4)*VLOOKUP(AJ29,'Выгрузка артикулов'!A:L,12,0)</f>
        <v>53.304749999999999</v>
      </c>
    </row>
    <row r="30" spans="1:38" s="1" customFormat="1" x14ac:dyDescent="0.35">
      <c r="A30" s="48"/>
      <c r="B30" s="337"/>
      <c r="C30" s="338" t="s">
        <v>679</v>
      </c>
      <c r="D30" s="339"/>
      <c r="E30" s="339"/>
      <c r="F30" s="339"/>
      <c r="G30" s="32">
        <f>F19*G19+F22*G22+F23*G23+F26*G26+F29*G29+F27*G27</f>
        <v>90.853249999999989</v>
      </c>
      <c r="H30" s="12"/>
      <c r="I30" s="340" t="s">
        <v>679</v>
      </c>
      <c r="J30" s="339"/>
      <c r="K30" s="339"/>
      <c r="L30" s="339"/>
      <c r="M30" s="32">
        <f>L19*M19+L22*M22+L23*M23+L27*M27+L28*M28+L24*M24+L25*M25</f>
        <v>106.92250000000001</v>
      </c>
      <c r="N30" s="12"/>
      <c r="O30" s="261"/>
      <c r="P30" s="338" t="s">
        <v>679</v>
      </c>
      <c r="Q30" s="339"/>
      <c r="R30" s="339"/>
      <c r="S30" s="339"/>
      <c r="T30" s="32">
        <f>S20*T20+S23*T23+S24*T24+S27*T27+S25*T25+S26*T26+S22*T22+S28*T28</f>
        <v>143.65490724999998</v>
      </c>
      <c r="U30" s="12"/>
      <c r="V30" s="340" t="s">
        <v>679</v>
      </c>
      <c r="W30" s="339"/>
      <c r="X30" s="339"/>
      <c r="Y30" s="339"/>
      <c r="Z30" s="32">
        <f>Y20*Z20+Y23*Z23+Y24*Z24+Y27*Z27+Y25*Z25+Y26*Z26+Y28*Z28+Y22*Z22</f>
        <v>153.82193950000001</v>
      </c>
      <c r="AB30" s="340" t="s">
        <v>679</v>
      </c>
      <c r="AC30" s="339"/>
      <c r="AD30" s="339"/>
      <c r="AE30" s="339"/>
      <c r="AF30" s="32">
        <f>AE20*AF20+AE24*AF24+AE27*AF27+AE25*AF25+AE26*AF26+AE28*AF28+AE29*AF29+AE22*AF22+AE23*AF23</f>
        <v>156.58006449999999</v>
      </c>
      <c r="AH30" s="340" t="s">
        <v>679</v>
      </c>
      <c r="AI30" s="339"/>
      <c r="AJ30" s="339"/>
      <c r="AK30" s="339"/>
      <c r="AL30" s="32">
        <f>AK20*AL20+AK24*AL24+AK27*AL27+AK25*AL25+AK28*AL28+AK26*AL26+AK29*AL29+AK22*AL22+AK23*AL23</f>
        <v>160.24681450000003</v>
      </c>
    </row>
    <row r="31" spans="1:38" s="5" customFormat="1" x14ac:dyDescent="0.35">
      <c r="A31" s="48"/>
      <c r="B31" s="1"/>
      <c r="C31" s="2"/>
      <c r="D31" s="3"/>
      <c r="E31" s="4"/>
      <c r="F31" s="4"/>
      <c r="G31" s="4"/>
      <c r="H31" s="4"/>
      <c r="O31" s="208"/>
      <c r="P31" s="8"/>
      <c r="Q31" s="209"/>
      <c r="R31" s="209"/>
      <c r="S31" s="209"/>
      <c r="T31" s="12"/>
      <c r="V31" s="8"/>
      <c r="W31" s="209"/>
      <c r="X31" s="209"/>
      <c r="Y31" s="209"/>
      <c r="Z31" s="12"/>
    </row>
    <row r="32" spans="1:38" s="5" customFormat="1" ht="18.600000000000001" thickBot="1" x14ac:dyDescent="0.4">
      <c r="A32" s="48"/>
      <c r="B32" s="1"/>
      <c r="C32" s="2"/>
      <c r="D32" s="3"/>
      <c r="E32" s="4"/>
      <c r="F32" s="4"/>
      <c r="G32" s="4"/>
      <c r="H32" s="4"/>
      <c r="O32" s="208"/>
      <c r="P32" s="8"/>
      <c r="Q32" s="209"/>
      <c r="R32" s="209"/>
      <c r="S32" s="209"/>
      <c r="T32" s="12"/>
      <c r="V32" s="8"/>
      <c r="W32" s="209"/>
      <c r="X32" s="209"/>
      <c r="Y32" s="209"/>
      <c r="Z32" s="12"/>
      <c r="AB32" s="8"/>
      <c r="AC32" s="209"/>
      <c r="AD32" s="209"/>
      <c r="AE32" s="209"/>
      <c r="AF32" s="12"/>
      <c r="AH32" s="8"/>
      <c r="AI32" s="209"/>
      <c r="AJ32" s="209"/>
      <c r="AK32" s="209"/>
      <c r="AL32" s="12"/>
    </row>
    <row r="33" spans="1:38" s="5" customFormat="1" ht="18.600000000000001" thickBot="1" x14ac:dyDescent="0.4">
      <c r="A33" s="48"/>
      <c r="B33" s="210"/>
      <c r="C33" s="211"/>
      <c r="D33" s="212"/>
      <c r="E33" s="213"/>
      <c r="F33" s="213"/>
      <c r="G33" s="213"/>
      <c r="H33" s="213"/>
      <c r="I33" s="214"/>
      <c r="J33" s="214"/>
      <c r="K33" s="214"/>
      <c r="L33" s="214"/>
      <c r="M33" s="214"/>
      <c r="N33" s="214"/>
      <c r="O33" s="215"/>
      <c r="P33" s="216"/>
      <c r="Q33" s="217"/>
      <c r="R33" s="217"/>
      <c r="S33" s="217"/>
      <c r="T33" s="218"/>
      <c r="U33" s="214"/>
      <c r="V33" s="216"/>
      <c r="W33" s="217"/>
      <c r="X33" s="217"/>
      <c r="Y33" s="217"/>
      <c r="Z33" s="218"/>
      <c r="AB33" s="8"/>
      <c r="AC33" s="209"/>
      <c r="AD33" s="209"/>
      <c r="AE33" s="209"/>
      <c r="AF33" s="12"/>
      <c r="AH33" s="8"/>
      <c r="AI33" s="209"/>
      <c r="AJ33" s="209"/>
      <c r="AK33" s="209"/>
      <c r="AL33" s="12"/>
    </row>
    <row r="34" spans="1:38" x14ac:dyDescent="0.35">
      <c r="A34" s="7" t="s">
        <v>689</v>
      </c>
      <c r="B34" s="47" t="s">
        <v>1125</v>
      </c>
      <c r="AB34" s="216"/>
      <c r="AC34" s="217"/>
      <c r="AD34" s="217"/>
      <c r="AE34" s="217"/>
      <c r="AF34" s="218"/>
      <c r="AG34" s="5"/>
      <c r="AH34" s="216"/>
      <c r="AI34" s="217"/>
      <c r="AJ34" s="217"/>
      <c r="AK34" s="217"/>
      <c r="AL34" s="218"/>
    </row>
    <row r="35" spans="1:38" s="5" customFormat="1" x14ac:dyDescent="0.35">
      <c r="A35" s="48"/>
      <c r="B35" s="18" t="s">
        <v>14</v>
      </c>
      <c r="C35" s="346" t="s">
        <v>32</v>
      </c>
      <c r="D35" s="347"/>
      <c r="E35" s="347"/>
      <c r="F35" s="344"/>
      <c r="G35" s="345"/>
      <c r="I35" s="343" t="s">
        <v>33</v>
      </c>
      <c r="J35" s="344"/>
      <c r="K35" s="344"/>
      <c r="L35" s="344"/>
      <c r="M35" s="345"/>
      <c r="N35" s="13"/>
      <c r="O35" s="13"/>
      <c r="P35" s="343" t="s">
        <v>29</v>
      </c>
      <c r="Q35" s="344"/>
      <c r="R35" s="344"/>
      <c r="S35" s="344"/>
      <c r="T35" s="345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s="5" customFormat="1" x14ac:dyDescent="0.35">
      <c r="A36" s="48"/>
      <c r="B36" s="334" t="s">
        <v>15</v>
      </c>
      <c r="C36" s="19" t="s">
        <v>16</v>
      </c>
      <c r="D36" s="20" t="s">
        <v>41</v>
      </c>
      <c r="E36" s="21" t="s">
        <v>17</v>
      </c>
      <c r="F36" s="21" t="s">
        <v>39</v>
      </c>
      <c r="G36" s="22" t="s">
        <v>678</v>
      </c>
      <c r="H36" s="9"/>
      <c r="I36" s="33" t="s">
        <v>16</v>
      </c>
      <c r="J36" s="20" t="s">
        <v>41</v>
      </c>
      <c r="K36" s="21" t="s">
        <v>17</v>
      </c>
      <c r="L36" s="21" t="s">
        <v>39</v>
      </c>
      <c r="M36" s="22" t="s">
        <v>678</v>
      </c>
      <c r="N36" s="9"/>
      <c r="O36" s="9"/>
      <c r="P36" s="33" t="s">
        <v>16</v>
      </c>
      <c r="Q36" s="20" t="s">
        <v>41</v>
      </c>
      <c r="R36" s="21" t="s">
        <v>17</v>
      </c>
      <c r="S36" s="21" t="s">
        <v>39</v>
      </c>
      <c r="T36" s="22" t="s">
        <v>678</v>
      </c>
    </row>
    <row r="37" spans="1:38" s="5" customFormat="1" x14ac:dyDescent="0.35">
      <c r="A37" s="48"/>
      <c r="B37" s="334"/>
      <c r="C37" s="335" t="s">
        <v>18</v>
      </c>
      <c r="D37" s="23" t="s">
        <v>19</v>
      </c>
      <c r="E37" s="269" t="s">
        <v>7</v>
      </c>
      <c r="F37" s="23">
        <v>1</v>
      </c>
      <c r="G37" s="24">
        <f>(1+Наценка!$B$4)*VLOOKUP(E37,'Выгрузка артикулов'!A:L,12,0)</f>
        <v>10.909875</v>
      </c>
      <c r="H37" s="10"/>
      <c r="I37" s="335" t="s">
        <v>18</v>
      </c>
      <c r="J37" s="23" t="s">
        <v>19</v>
      </c>
      <c r="K37" s="269" t="s">
        <v>7</v>
      </c>
      <c r="L37" s="23">
        <v>1</v>
      </c>
      <c r="M37" s="24">
        <f>(1+Наценка!$B$4)*VLOOKUP(K37,'Выгрузка артикулов'!A:L,12,0)</f>
        <v>10.909875</v>
      </c>
      <c r="N37" s="11"/>
      <c r="O37" s="11"/>
      <c r="P37" s="335" t="s">
        <v>18</v>
      </c>
      <c r="Q37" s="23" t="s">
        <v>19</v>
      </c>
      <c r="R37" s="269" t="s">
        <v>7</v>
      </c>
      <c r="S37" s="23">
        <v>1</v>
      </c>
      <c r="T37" s="44">
        <f>(1+Наценка!$B$4)*VLOOKUP(R37,'Выгрузка артикулов'!A:L,12,0)</f>
        <v>10.909875</v>
      </c>
    </row>
    <row r="38" spans="1:38" s="5" customFormat="1" x14ac:dyDescent="0.35">
      <c r="A38" s="48"/>
      <c r="B38" s="334" t="s">
        <v>28</v>
      </c>
      <c r="C38" s="335"/>
      <c r="D38" s="23" t="s">
        <v>681</v>
      </c>
      <c r="E38" s="269" t="s">
        <v>8</v>
      </c>
      <c r="F38" s="23">
        <v>1</v>
      </c>
      <c r="G38" s="24">
        <f>(1+Наценка!$B$4)*VLOOKUP(E38,'Выгрузка артикулов'!A:L,12,0)</f>
        <v>10.930125</v>
      </c>
      <c r="H38" s="10"/>
      <c r="I38" s="335"/>
      <c r="J38" s="23" t="s">
        <v>681</v>
      </c>
      <c r="K38" s="269" t="s">
        <v>8</v>
      </c>
      <c r="L38" s="23">
        <v>1</v>
      </c>
      <c r="M38" s="24">
        <f>(1+Наценка!$B$4)*VLOOKUP(K38,'Выгрузка артикулов'!A:L,12,0)</f>
        <v>10.930125</v>
      </c>
      <c r="N38" s="11"/>
      <c r="O38" s="11"/>
      <c r="P38" s="335"/>
      <c r="Q38" s="23" t="s">
        <v>681</v>
      </c>
      <c r="R38" s="269" t="s">
        <v>8</v>
      </c>
      <c r="S38" s="23">
        <v>1</v>
      </c>
      <c r="T38" s="44">
        <f>(1+Наценка!$B$4)*VLOOKUP(R38,'Выгрузка артикулов'!A:L,12,0)</f>
        <v>10.930125</v>
      </c>
    </row>
    <row r="39" spans="1:38" s="5" customFormat="1" x14ac:dyDescent="0.35">
      <c r="A39" s="48"/>
      <c r="B39" s="334"/>
      <c r="C39" s="335"/>
      <c r="D39" s="23" t="s">
        <v>680</v>
      </c>
      <c r="E39" s="269" t="s">
        <v>24</v>
      </c>
      <c r="F39" s="23">
        <v>1</v>
      </c>
      <c r="G39" s="24">
        <f>(1+Наценка!$B$4)*VLOOKUP(E39,'Выгрузка артикулов'!A:L,12,0)</f>
        <v>9.7923749999999998</v>
      </c>
      <c r="H39" s="10"/>
      <c r="I39" s="335"/>
      <c r="J39" s="23" t="s">
        <v>680</v>
      </c>
      <c r="K39" s="269" t="s">
        <v>24</v>
      </c>
      <c r="L39" s="23">
        <v>1</v>
      </c>
      <c r="M39" s="24">
        <f>(1+Наценка!$B$4)*VLOOKUP(K39,'Выгрузка артикулов'!A:L,12,0)</f>
        <v>9.7923749999999998</v>
      </c>
      <c r="N39" s="11"/>
      <c r="O39" s="11"/>
      <c r="P39" s="335"/>
      <c r="Q39" s="23" t="s">
        <v>680</v>
      </c>
      <c r="R39" s="269" t="s">
        <v>24</v>
      </c>
      <c r="S39" s="23">
        <v>1</v>
      </c>
      <c r="T39" s="44">
        <f>(1+Наценка!$B$4)*VLOOKUP(R39,'Выгрузка артикулов'!A:L,12,0)</f>
        <v>9.7923749999999998</v>
      </c>
    </row>
    <row r="40" spans="1:38" s="5" customFormat="1" x14ac:dyDescent="0.35">
      <c r="A40" s="48"/>
      <c r="B40" s="336"/>
      <c r="C40" s="259" t="s">
        <v>20</v>
      </c>
      <c r="D40" s="26"/>
      <c r="E40" s="270" t="s">
        <v>9</v>
      </c>
      <c r="F40" s="27">
        <v>1</v>
      </c>
      <c r="G40" s="24">
        <f>(1+Наценка!$B$4)*VLOOKUP(E40,'Выгрузка артикулов'!A:L,12,0)</f>
        <v>3.8602500000000002</v>
      </c>
      <c r="H40" s="4"/>
      <c r="I40" s="259" t="s">
        <v>20</v>
      </c>
      <c r="J40" s="26"/>
      <c r="K40" s="270" t="s">
        <v>9</v>
      </c>
      <c r="L40" s="27">
        <v>1</v>
      </c>
      <c r="M40" s="24">
        <f>(1+Наценка!$B$4)*VLOOKUP(K40,'Выгрузка артикулов'!A:L,12,0)</f>
        <v>3.8602500000000002</v>
      </c>
      <c r="N40" s="11"/>
      <c r="O40" s="11"/>
      <c r="P40" s="259" t="s">
        <v>20</v>
      </c>
      <c r="Q40" s="26"/>
      <c r="R40" s="270" t="s">
        <v>9</v>
      </c>
      <c r="S40" s="27">
        <v>1</v>
      </c>
      <c r="T40" s="44">
        <f>(1+Наценка!$B$4)*VLOOKUP(R40,'Выгрузка артикулов'!A:L,12,0)</f>
        <v>3.8602500000000002</v>
      </c>
    </row>
    <row r="41" spans="1:38" s="5" customFormat="1" x14ac:dyDescent="0.35">
      <c r="A41" s="48"/>
      <c r="B41" s="336"/>
      <c r="C41" s="259" t="s">
        <v>21</v>
      </c>
      <c r="D41" s="23"/>
      <c r="E41" s="271" t="s">
        <v>0</v>
      </c>
      <c r="F41" s="29" t="s">
        <v>40</v>
      </c>
      <c r="G41" s="24">
        <f>(1+Наценка!$B$4)*VLOOKUP(E41,'Выгрузка артикулов'!A:L,12,0)</f>
        <v>10.024750000000001</v>
      </c>
      <c r="H41" s="4"/>
      <c r="I41" s="259" t="s">
        <v>21</v>
      </c>
      <c r="J41" s="23"/>
      <c r="K41" s="271" t="s">
        <v>0</v>
      </c>
      <c r="L41" s="29" t="s">
        <v>40</v>
      </c>
      <c r="M41" s="24">
        <f>(1+Наценка!$B$4)*VLOOKUP(K41,'Выгрузка артикулов'!A:L,12,0)</f>
        <v>10.024750000000001</v>
      </c>
      <c r="N41" s="11"/>
      <c r="O41" s="11"/>
      <c r="P41" s="259" t="s">
        <v>21</v>
      </c>
      <c r="Q41" s="23"/>
      <c r="R41" s="271" t="s">
        <v>0</v>
      </c>
      <c r="S41" s="29" t="s">
        <v>40</v>
      </c>
      <c r="T41" s="44">
        <f>(1+Наценка!$B$4)*VLOOKUP(R41,'Выгрузка артикулов'!A:L,12,0)</f>
        <v>10.024750000000001</v>
      </c>
    </row>
    <row r="42" spans="1:38" s="5" customFormat="1" x14ac:dyDescent="0.35">
      <c r="A42" s="48"/>
      <c r="B42" s="336"/>
      <c r="C42" s="364" t="s">
        <v>22</v>
      </c>
      <c r="D42" s="23" t="s">
        <v>1122</v>
      </c>
      <c r="E42" s="269" t="s">
        <v>458</v>
      </c>
      <c r="F42" s="23">
        <v>1</v>
      </c>
      <c r="G42" s="24">
        <f>(1+Наценка!$B$4)*VLOOKUP(E42,'Выгрузка артикулов'!A:L,12,0)</f>
        <v>73.514375000000001</v>
      </c>
      <c r="H42" s="4"/>
      <c r="I42" s="364" t="s">
        <v>22</v>
      </c>
      <c r="J42" s="23" t="s">
        <v>1122</v>
      </c>
      <c r="K42" s="269" t="s">
        <v>467</v>
      </c>
      <c r="L42" s="23">
        <v>1</v>
      </c>
      <c r="M42" s="24">
        <f>(1+Наценка!$B$4)*VLOOKUP(K42,'Выгрузка артикулов'!A:L,12,0)</f>
        <v>73.514375000000001</v>
      </c>
      <c r="N42" s="11"/>
      <c r="O42" s="11"/>
      <c r="P42" s="364" t="s">
        <v>22</v>
      </c>
      <c r="Q42" s="23" t="s">
        <v>1122</v>
      </c>
      <c r="R42" s="269" t="s">
        <v>467</v>
      </c>
      <c r="S42" s="23">
        <v>1</v>
      </c>
      <c r="T42" s="44">
        <f>(1+Наценка!$B$4)*VLOOKUP(E42,'Выгрузка артикулов'!A:L,12,0)</f>
        <v>73.514375000000001</v>
      </c>
    </row>
    <row r="43" spans="1:38" s="5" customFormat="1" x14ac:dyDescent="0.35">
      <c r="A43" s="48"/>
      <c r="B43" s="336"/>
      <c r="C43" s="366"/>
      <c r="D43" s="23" t="s">
        <v>1123</v>
      </c>
      <c r="E43" s="269" t="s">
        <v>455</v>
      </c>
      <c r="F43" s="23">
        <v>1</v>
      </c>
      <c r="G43" s="24">
        <f>(1+Наценка!$B$4)*VLOOKUP(E43,'Выгрузка артикулов'!A:L,12,0)</f>
        <v>73.514375000000001</v>
      </c>
      <c r="I43" s="366"/>
      <c r="J43" s="23" t="s">
        <v>1123</v>
      </c>
      <c r="K43" s="269" t="s">
        <v>465</v>
      </c>
      <c r="L43" s="23">
        <v>1</v>
      </c>
      <c r="M43" s="24">
        <f>(1+Наценка!$B$4)*VLOOKUP(K43,'Выгрузка артикулов'!A:L,12,0)</f>
        <v>73.514375000000001</v>
      </c>
      <c r="N43" s="11"/>
      <c r="O43" s="11"/>
      <c r="P43" s="366"/>
      <c r="Q43" s="23" t="s">
        <v>1123</v>
      </c>
      <c r="R43" s="269" t="s">
        <v>465</v>
      </c>
      <c r="S43" s="23">
        <v>1</v>
      </c>
      <c r="T43" s="44">
        <f>(1+Наценка!$B$4)*VLOOKUP(R43,'Выгрузка артикулов'!A:L,12,0)</f>
        <v>73.514375000000001</v>
      </c>
    </row>
    <row r="44" spans="1:38" s="5" customFormat="1" ht="31.2" x14ac:dyDescent="0.35">
      <c r="A44" s="48"/>
      <c r="B44" s="336"/>
      <c r="C44" s="259" t="s">
        <v>1126</v>
      </c>
      <c r="D44" s="23"/>
      <c r="E44" s="36" t="s">
        <v>529</v>
      </c>
      <c r="F44" s="29" t="s">
        <v>40</v>
      </c>
      <c r="G44" s="24">
        <f>(1+Наценка!$B$4)*VLOOKUP(E44,'Выгрузка артикулов'!A:L,12,0)</f>
        <v>4.8253750000000002</v>
      </c>
      <c r="H44" s="4"/>
      <c r="I44" s="259" t="s">
        <v>1126</v>
      </c>
      <c r="J44" s="23"/>
      <c r="K44" s="36" t="s">
        <v>529</v>
      </c>
      <c r="L44" s="29" t="s">
        <v>40</v>
      </c>
      <c r="M44" s="24">
        <f>(1+Наценка!$B$4)*VLOOKUP(K44,'Выгрузка артикулов'!A:L,12,0)</f>
        <v>4.8253750000000002</v>
      </c>
      <c r="N44" s="11"/>
      <c r="O44" s="11"/>
      <c r="P44" s="259" t="s">
        <v>1126</v>
      </c>
      <c r="Q44" s="23"/>
      <c r="R44" s="36" t="s">
        <v>529</v>
      </c>
      <c r="S44" s="29" t="s">
        <v>40</v>
      </c>
      <c r="T44" s="44">
        <f>(1+Наценка!$B$4)*VLOOKUP(R44,'Выгрузка артикулов'!A:L,12,0)</f>
        <v>4.8253750000000002</v>
      </c>
    </row>
    <row r="45" spans="1:38" s="5" customFormat="1" x14ac:dyDescent="0.35">
      <c r="A45" s="48"/>
      <c r="B45" s="336"/>
      <c r="C45" s="262"/>
      <c r="D45" s="23"/>
      <c r="E45" s="271"/>
      <c r="F45" s="23"/>
      <c r="G45" s="24"/>
      <c r="H45" s="10"/>
      <c r="I45" s="259" t="s">
        <v>34</v>
      </c>
      <c r="J45" s="23"/>
      <c r="K45" s="271">
        <v>857076</v>
      </c>
      <c r="L45" s="29" t="s">
        <v>40</v>
      </c>
      <c r="M45" s="24">
        <f>(1+Наценка!$B$4)*VLOOKUP(K45,'Выгрузка артикулов'!A:L,12,0)</f>
        <v>4.3558270833333337</v>
      </c>
      <c r="N45" s="11"/>
      <c r="O45" s="11"/>
      <c r="P45" s="259" t="s">
        <v>34</v>
      </c>
      <c r="Q45" s="23"/>
      <c r="R45" s="271">
        <v>857076</v>
      </c>
      <c r="S45" s="29" t="s">
        <v>40</v>
      </c>
      <c r="T45" s="44">
        <f>(1+Наценка!$B$4)*VLOOKUP(R45,'Выгрузка артикулов'!A:L,12,0)</f>
        <v>4.3558270833333337</v>
      </c>
    </row>
    <row r="46" spans="1:38" s="5" customFormat="1" x14ac:dyDescent="0.35">
      <c r="A46" s="48"/>
      <c r="B46" s="336"/>
      <c r="C46" s="259"/>
      <c r="D46" s="23"/>
      <c r="F46" s="23"/>
      <c r="G46" s="24"/>
      <c r="H46" s="10"/>
      <c r="I46" s="5" t="s">
        <v>1127</v>
      </c>
      <c r="K46" s="5" t="s">
        <v>654</v>
      </c>
      <c r="L46" s="5">
        <v>1</v>
      </c>
      <c r="M46" s="24">
        <f>(1+Наценка!$B$4)*VLOOKUP(K46,'Выгрузка артикулов'!A:L,12,0)</f>
        <v>11.058624999999999</v>
      </c>
      <c r="N46" s="11"/>
      <c r="O46" s="11"/>
      <c r="P46" s="5" t="s">
        <v>1127</v>
      </c>
      <c r="R46" s="5" t="s">
        <v>659</v>
      </c>
      <c r="S46" s="5">
        <v>1</v>
      </c>
      <c r="T46" s="44">
        <f>(1+Наценка!$B$4)*VLOOKUP(R46,'Выгрузка артикулов'!A:L,12,0)</f>
        <v>10.38</v>
      </c>
    </row>
    <row r="47" spans="1:38" s="5" customFormat="1" x14ac:dyDescent="0.35">
      <c r="A47" s="48"/>
      <c r="B47" s="336"/>
      <c r="C47" s="259"/>
      <c r="D47" s="23"/>
      <c r="E47" s="23"/>
      <c r="F47" s="23"/>
      <c r="G47" s="24"/>
      <c r="H47" s="10"/>
      <c r="I47" s="259"/>
      <c r="J47" s="23"/>
      <c r="K47" s="23"/>
      <c r="L47" s="23"/>
      <c r="M47" s="24"/>
      <c r="N47" s="11"/>
      <c r="O47" s="11"/>
      <c r="P47" s="38" t="s">
        <v>25</v>
      </c>
      <c r="Q47" s="23"/>
      <c r="R47" s="36">
        <v>246979</v>
      </c>
      <c r="S47" s="23">
        <v>1</v>
      </c>
      <c r="T47" s="44">
        <f>(1+Наценка!$B$4)*VLOOKUP(R47,'Выгрузка артикулов'!A:L,12,0)</f>
        <v>6.2802500000000006</v>
      </c>
    </row>
    <row r="48" spans="1:38" s="5" customFormat="1" x14ac:dyDescent="0.35">
      <c r="A48" s="48"/>
      <c r="B48" s="358"/>
      <c r="C48" s="27"/>
      <c r="D48" s="27"/>
      <c r="E48" s="27"/>
      <c r="F48" s="27"/>
      <c r="G48" s="40"/>
      <c r="I48" s="27"/>
      <c r="J48" s="27"/>
      <c r="K48" s="27"/>
      <c r="L48" s="27"/>
      <c r="M48" s="40"/>
      <c r="P48" s="27"/>
      <c r="Q48" s="27"/>
      <c r="R48" s="27"/>
      <c r="S48" s="27"/>
      <c r="T48" s="44"/>
    </row>
    <row r="49" spans="1:20" s="5" customFormat="1" x14ac:dyDescent="0.35">
      <c r="A49" s="48"/>
      <c r="B49" s="41"/>
      <c r="C49" s="338" t="s">
        <v>679</v>
      </c>
      <c r="D49" s="339"/>
      <c r="E49" s="339"/>
      <c r="F49" s="339"/>
      <c r="G49" s="42">
        <f>F37*G37+F40*G40+F43*G43+F41*G41</f>
        <v>98.309250000000006</v>
      </c>
      <c r="H49" s="10"/>
      <c r="I49" s="340" t="s">
        <v>679</v>
      </c>
      <c r="J49" s="339"/>
      <c r="K49" s="339"/>
      <c r="L49" s="339"/>
      <c r="M49" s="42">
        <f>L37*M37+L40*M40+L43*M43+L45*M45+L44*M44+L41*M41+L46*M46</f>
        <v>118.54907708333334</v>
      </c>
      <c r="N49" s="16"/>
      <c r="O49" s="16"/>
      <c r="P49" s="340" t="s">
        <v>679</v>
      </c>
      <c r="Q49" s="339"/>
      <c r="R49" s="339"/>
      <c r="S49" s="339"/>
      <c r="T49" s="42">
        <f>S37*T37+S40*T40+S43*T43+S45*T45+S44*T44+S41*T41+S46*T46+S47*T47</f>
        <v>124.15070208333333</v>
      </c>
    </row>
    <row r="50" spans="1:20" s="5" customFormat="1" x14ac:dyDescent="0.35">
      <c r="A50" s="48"/>
      <c r="B50" s="15"/>
      <c r="C50" s="8"/>
      <c r="D50" s="39"/>
      <c r="E50" s="39"/>
      <c r="F50" s="39"/>
      <c r="G50" s="16"/>
      <c r="H50" s="10"/>
      <c r="I50" s="8"/>
      <c r="J50" s="39"/>
      <c r="K50" s="39"/>
      <c r="L50" s="39"/>
      <c r="M50" s="16"/>
      <c r="N50" s="16"/>
      <c r="O50" s="16"/>
      <c r="P50" s="8"/>
      <c r="Q50" s="39"/>
      <c r="R50" s="39"/>
      <c r="S50" s="39"/>
      <c r="T50" s="16"/>
    </row>
    <row r="51" spans="1:20" s="5" customFormat="1" x14ac:dyDescent="0.35">
      <c r="A51" s="48"/>
      <c r="B51" s="18" t="s">
        <v>14</v>
      </c>
      <c r="C51" s="346" t="s">
        <v>32</v>
      </c>
      <c r="D51" s="347"/>
      <c r="E51" s="347"/>
      <c r="F51" s="344"/>
      <c r="G51" s="345"/>
      <c r="I51" s="343" t="s">
        <v>33</v>
      </c>
      <c r="J51" s="344"/>
      <c r="K51" s="344"/>
      <c r="L51" s="344"/>
      <c r="M51" s="345"/>
      <c r="N51" s="13"/>
      <c r="O51" s="13"/>
      <c r="P51" s="343" t="s">
        <v>29</v>
      </c>
      <c r="Q51" s="344"/>
      <c r="R51" s="344"/>
      <c r="S51" s="344"/>
      <c r="T51" s="345"/>
    </row>
    <row r="52" spans="1:20" s="5" customFormat="1" x14ac:dyDescent="0.35">
      <c r="A52" s="48"/>
      <c r="B52" s="334" t="s">
        <v>15</v>
      </c>
      <c r="C52" s="19" t="s">
        <v>16</v>
      </c>
      <c r="D52" s="20" t="s">
        <v>41</v>
      </c>
      <c r="E52" s="21" t="s">
        <v>17</v>
      </c>
      <c r="F52" s="21" t="s">
        <v>39</v>
      </c>
      <c r="G52" s="22" t="s">
        <v>678</v>
      </c>
      <c r="H52" s="9"/>
      <c r="I52" s="33" t="s">
        <v>16</v>
      </c>
      <c r="J52" s="20" t="s">
        <v>41</v>
      </c>
      <c r="K52" s="21" t="s">
        <v>17</v>
      </c>
      <c r="L52" s="21" t="s">
        <v>39</v>
      </c>
      <c r="M52" s="22" t="s">
        <v>678</v>
      </c>
      <c r="N52" s="9"/>
      <c r="O52" s="9"/>
      <c r="P52" s="33" t="s">
        <v>16</v>
      </c>
      <c r="Q52" s="20" t="s">
        <v>41</v>
      </c>
      <c r="R52" s="21" t="s">
        <v>17</v>
      </c>
      <c r="S52" s="21" t="s">
        <v>39</v>
      </c>
      <c r="T52" s="22" t="s">
        <v>678</v>
      </c>
    </row>
    <row r="53" spans="1:20" s="5" customFormat="1" x14ac:dyDescent="0.35">
      <c r="A53" s="48"/>
      <c r="B53" s="334"/>
      <c r="C53" s="335" t="s">
        <v>18</v>
      </c>
      <c r="D53" s="23" t="s">
        <v>19</v>
      </c>
      <c r="E53" s="269" t="s">
        <v>7</v>
      </c>
      <c r="F53" s="23">
        <v>1</v>
      </c>
      <c r="G53" s="24">
        <f>(1+Наценка!$B$4)*VLOOKUP(E53,'Выгрузка артикулов'!A:L,12,0)</f>
        <v>10.909875</v>
      </c>
      <c r="H53" s="10"/>
      <c r="I53" s="335" t="s">
        <v>18</v>
      </c>
      <c r="J53" s="23" t="s">
        <v>19</v>
      </c>
      <c r="K53" s="269" t="s">
        <v>7</v>
      </c>
      <c r="L53" s="23">
        <v>1</v>
      </c>
      <c r="M53" s="24">
        <f>(1+Наценка!$B$4)*VLOOKUP(K53,'Выгрузка артикулов'!A:L,12,0)</f>
        <v>10.909875</v>
      </c>
      <c r="N53" s="11"/>
      <c r="O53" s="11"/>
      <c r="P53" s="335" t="s">
        <v>18</v>
      </c>
      <c r="Q53" s="23" t="s">
        <v>19</v>
      </c>
      <c r="R53" s="269" t="s">
        <v>7</v>
      </c>
      <c r="S53" s="23">
        <v>1</v>
      </c>
      <c r="T53" s="44">
        <f>(1+Наценка!$B$4)*VLOOKUP(R53,'Выгрузка артикулов'!A:L,12,0)</f>
        <v>10.909875</v>
      </c>
    </row>
    <row r="54" spans="1:20" s="5" customFormat="1" x14ac:dyDescent="0.35">
      <c r="A54" s="48"/>
      <c r="B54" s="383" t="s">
        <v>1130</v>
      </c>
      <c r="C54" s="335"/>
      <c r="D54" s="23" t="s">
        <v>681</v>
      </c>
      <c r="E54" s="269" t="s">
        <v>8</v>
      </c>
      <c r="F54" s="23">
        <v>1</v>
      </c>
      <c r="G54" s="24">
        <f>(1+Наценка!$B$4)*VLOOKUP(E54,'Выгрузка артикулов'!A:L,12,0)</f>
        <v>10.930125</v>
      </c>
      <c r="H54" s="10"/>
      <c r="I54" s="335"/>
      <c r="J54" s="23" t="s">
        <v>681</v>
      </c>
      <c r="K54" s="269" t="s">
        <v>8</v>
      </c>
      <c r="L54" s="23">
        <v>1</v>
      </c>
      <c r="M54" s="24">
        <f>(1+Наценка!$B$4)*VLOOKUP(K54,'Выгрузка артикулов'!A:L,12,0)</f>
        <v>10.930125</v>
      </c>
      <c r="N54" s="11"/>
      <c r="O54" s="11"/>
      <c r="P54" s="335"/>
      <c r="Q54" s="23" t="s">
        <v>681</v>
      </c>
      <c r="R54" s="269" t="s">
        <v>8</v>
      </c>
      <c r="S54" s="23">
        <v>1</v>
      </c>
      <c r="T54" s="44">
        <f>(1+Наценка!$B$4)*VLOOKUP(R54,'Выгрузка артикулов'!A:L,12,0)</f>
        <v>10.930125</v>
      </c>
    </row>
    <row r="55" spans="1:20" s="5" customFormat="1" x14ac:dyDescent="0.35">
      <c r="A55" s="48"/>
      <c r="B55" s="383"/>
      <c r="C55" s="335"/>
      <c r="D55" s="23" t="s">
        <v>680</v>
      </c>
      <c r="E55" s="269" t="s">
        <v>24</v>
      </c>
      <c r="F55" s="23">
        <v>1</v>
      </c>
      <c r="G55" s="24">
        <f>(1+Наценка!$B$4)*VLOOKUP(E55,'Выгрузка артикулов'!A:L,12,0)</f>
        <v>9.7923749999999998</v>
      </c>
      <c r="H55" s="10"/>
      <c r="I55" s="335"/>
      <c r="J55" s="23" t="s">
        <v>680</v>
      </c>
      <c r="K55" s="269" t="s">
        <v>24</v>
      </c>
      <c r="L55" s="23">
        <v>1</v>
      </c>
      <c r="M55" s="24">
        <f>(1+Наценка!$B$4)*VLOOKUP(K55,'Выгрузка артикулов'!A:L,12,0)</f>
        <v>9.7923749999999998</v>
      </c>
      <c r="N55" s="11"/>
      <c r="O55" s="11"/>
      <c r="P55" s="335"/>
      <c r="Q55" s="23" t="s">
        <v>680</v>
      </c>
      <c r="R55" s="269" t="s">
        <v>24</v>
      </c>
      <c r="S55" s="23">
        <v>1</v>
      </c>
      <c r="T55" s="44">
        <f>(1+Наценка!$B$4)*VLOOKUP(R55,'Выгрузка артикулов'!A:L,12,0)</f>
        <v>9.7923749999999998</v>
      </c>
    </row>
    <row r="56" spans="1:20" s="5" customFormat="1" x14ac:dyDescent="0.35">
      <c r="A56" s="48"/>
      <c r="B56" s="384"/>
      <c r="C56" s="262" t="s">
        <v>20</v>
      </c>
      <c r="D56" s="26"/>
      <c r="E56" s="270" t="s">
        <v>9</v>
      </c>
      <c r="F56" s="27">
        <v>1</v>
      </c>
      <c r="G56" s="24">
        <f>(1+Наценка!$B$4)*VLOOKUP(E56,'Выгрузка артикулов'!A:L,12,0)</f>
        <v>3.8602500000000002</v>
      </c>
      <c r="H56" s="4"/>
      <c r="I56" s="262" t="s">
        <v>20</v>
      </c>
      <c r="J56" s="26"/>
      <c r="K56" s="270" t="s">
        <v>9</v>
      </c>
      <c r="L56" s="27">
        <v>1</v>
      </c>
      <c r="M56" s="24">
        <f>(1+Наценка!$B$4)*VLOOKUP(K56,'Выгрузка артикулов'!A:L,12,0)</f>
        <v>3.8602500000000002</v>
      </c>
      <c r="N56" s="11"/>
      <c r="O56" s="11"/>
      <c r="P56" s="262" t="s">
        <v>20</v>
      </c>
      <c r="Q56" s="26"/>
      <c r="R56" s="270" t="s">
        <v>9</v>
      </c>
      <c r="S56" s="27">
        <v>1</v>
      </c>
      <c r="T56" s="44">
        <f>(1+Наценка!$B$4)*VLOOKUP(R56,'Выгрузка артикулов'!A:L,12,0)</f>
        <v>3.8602500000000002</v>
      </c>
    </row>
    <row r="57" spans="1:20" s="5" customFormat="1" x14ac:dyDescent="0.35">
      <c r="A57" s="48"/>
      <c r="B57" s="384"/>
      <c r="C57" s="262" t="s">
        <v>21</v>
      </c>
      <c r="D57" s="23"/>
      <c r="E57" s="271" t="s">
        <v>0</v>
      </c>
      <c r="F57" s="29" t="s">
        <v>40</v>
      </c>
      <c r="G57" s="24">
        <f>(1+Наценка!$B$4)*VLOOKUP(E57,'Выгрузка артикулов'!A:L,12,0)</f>
        <v>10.024750000000001</v>
      </c>
      <c r="H57" s="4"/>
      <c r="I57" s="262" t="s">
        <v>21</v>
      </c>
      <c r="J57" s="23"/>
      <c r="K57" s="271" t="s">
        <v>0</v>
      </c>
      <c r="L57" s="29" t="s">
        <v>40</v>
      </c>
      <c r="M57" s="24">
        <f>(1+Наценка!$B$4)*VLOOKUP(K57,'Выгрузка артикулов'!A:L,12,0)</f>
        <v>10.024750000000001</v>
      </c>
      <c r="N57" s="11"/>
      <c r="O57" s="11"/>
      <c r="P57" s="262" t="s">
        <v>21</v>
      </c>
      <c r="Q57" s="23"/>
      <c r="R57" s="271" t="s">
        <v>0</v>
      </c>
      <c r="S57" s="29" t="s">
        <v>40</v>
      </c>
      <c r="T57" s="44">
        <f>(1+Наценка!$B$4)*VLOOKUP(R57,'Выгрузка артикулов'!A:L,12,0)</f>
        <v>10.024750000000001</v>
      </c>
    </row>
    <row r="58" spans="1:20" s="5" customFormat="1" x14ac:dyDescent="0.35">
      <c r="A58" s="48"/>
      <c r="B58" s="384"/>
      <c r="C58" s="364" t="s">
        <v>22</v>
      </c>
      <c r="D58" s="23" t="s">
        <v>1122</v>
      </c>
      <c r="E58" s="269" t="s">
        <v>458</v>
      </c>
      <c r="F58" s="23">
        <v>1</v>
      </c>
      <c r="G58" s="24">
        <f>(1+Наценка!$B$4)*VLOOKUP(E58,'Выгрузка артикулов'!A:L,12,0)</f>
        <v>73.514375000000001</v>
      </c>
      <c r="H58" s="4"/>
      <c r="I58" s="364" t="s">
        <v>22</v>
      </c>
      <c r="J58" s="23" t="s">
        <v>1122</v>
      </c>
      <c r="K58" s="269" t="s">
        <v>467</v>
      </c>
      <c r="L58" s="23">
        <v>1</v>
      </c>
      <c r="M58" s="24">
        <f>(1+Наценка!$B$4)*VLOOKUP(K58,'Выгрузка артикулов'!A:L,12,0)</f>
        <v>73.514375000000001</v>
      </c>
      <c r="N58" s="11"/>
      <c r="O58" s="11"/>
      <c r="P58" s="364" t="s">
        <v>22</v>
      </c>
      <c r="Q58" s="23" t="s">
        <v>1122</v>
      </c>
      <c r="R58" s="269" t="s">
        <v>467</v>
      </c>
      <c r="S58" s="23">
        <v>1</v>
      </c>
      <c r="T58" s="44">
        <f>(1+Наценка!$B$4)*VLOOKUP(E58,'Выгрузка артикулов'!A:L,12,0)</f>
        <v>73.514375000000001</v>
      </c>
    </row>
    <row r="59" spans="1:20" s="5" customFormat="1" x14ac:dyDescent="0.35">
      <c r="A59" s="48"/>
      <c r="B59" s="384"/>
      <c r="C59" s="366"/>
      <c r="D59" s="23" t="s">
        <v>1123</v>
      </c>
      <c r="E59" s="269" t="s">
        <v>455</v>
      </c>
      <c r="F59" s="23">
        <v>1</v>
      </c>
      <c r="G59" s="24">
        <f>(1+Наценка!$B$4)*VLOOKUP(E59,'Выгрузка артикулов'!A:L,12,0)</f>
        <v>73.514375000000001</v>
      </c>
      <c r="I59" s="366"/>
      <c r="J59" s="23" t="s">
        <v>1123</v>
      </c>
      <c r="K59" s="269" t="s">
        <v>465</v>
      </c>
      <c r="L59" s="23">
        <v>1</v>
      </c>
      <c r="M59" s="24">
        <f>(1+Наценка!$B$4)*VLOOKUP(K59,'Выгрузка артикулов'!A:L,12,0)</f>
        <v>73.514375000000001</v>
      </c>
      <c r="N59" s="11"/>
      <c r="O59" s="11"/>
      <c r="P59" s="366"/>
      <c r="Q59" s="23" t="s">
        <v>1123</v>
      </c>
      <c r="R59" s="269" t="s">
        <v>465</v>
      </c>
      <c r="S59" s="23">
        <v>1</v>
      </c>
      <c r="T59" s="44">
        <f>(1+Наценка!$B$4)*VLOOKUP(R59,'Выгрузка артикулов'!A:L,12,0)</f>
        <v>73.514375000000001</v>
      </c>
    </row>
    <row r="60" spans="1:20" s="5" customFormat="1" ht="31.2" x14ac:dyDescent="0.35">
      <c r="A60" s="48"/>
      <c r="B60" s="384"/>
      <c r="C60" s="262" t="s">
        <v>1126</v>
      </c>
      <c r="D60" s="23"/>
      <c r="E60" s="36" t="s">
        <v>529</v>
      </c>
      <c r="F60" s="29" t="s">
        <v>40</v>
      </c>
      <c r="G60" s="24">
        <f>(1+Наценка!$B$4)*VLOOKUP(E60,'Выгрузка артикулов'!A:L,12,0)</f>
        <v>4.8253750000000002</v>
      </c>
      <c r="H60" s="4"/>
      <c r="I60" s="262" t="s">
        <v>1126</v>
      </c>
      <c r="J60" s="23"/>
      <c r="K60" s="36" t="s">
        <v>529</v>
      </c>
      <c r="L60" s="29" t="s">
        <v>40</v>
      </c>
      <c r="M60" s="24">
        <f>(1+Наценка!$B$4)*VLOOKUP(K60,'Выгрузка артикулов'!A:L,12,0)</f>
        <v>4.8253750000000002</v>
      </c>
      <c r="N60" s="11"/>
      <c r="O60" s="11"/>
      <c r="P60" s="262" t="s">
        <v>1126</v>
      </c>
      <c r="Q60" s="23"/>
      <c r="R60" s="36" t="s">
        <v>529</v>
      </c>
      <c r="S60" s="29" t="s">
        <v>40</v>
      </c>
      <c r="T60" s="44">
        <f>(1+Наценка!$B$4)*VLOOKUP(R60,'Выгрузка артикулов'!A:L,12,0)</f>
        <v>4.8253750000000002</v>
      </c>
    </row>
    <row r="61" spans="1:20" s="5" customFormat="1" x14ac:dyDescent="0.35">
      <c r="A61" s="48"/>
      <c r="B61" s="384"/>
      <c r="C61" s="262" t="s">
        <v>1128</v>
      </c>
      <c r="D61" s="23"/>
      <c r="E61" s="271" t="s">
        <v>628</v>
      </c>
      <c r="F61" s="23">
        <v>1</v>
      </c>
      <c r="G61" s="24">
        <f>(1+Наценка!$B$4)*VLOOKUP(E61,'Выгрузка артикулов'!A:L,12,0)</f>
        <v>15.931375000000001</v>
      </c>
      <c r="H61" s="10"/>
      <c r="I61" s="262" t="s">
        <v>34</v>
      </c>
      <c r="J61" s="23"/>
      <c r="K61" s="271">
        <v>857076</v>
      </c>
      <c r="L61" s="29" t="s">
        <v>40</v>
      </c>
      <c r="M61" s="24">
        <f>(1+Наценка!$B$4)*VLOOKUP(K61,'Выгрузка артикулов'!A:L,12,0)</f>
        <v>4.3558270833333337</v>
      </c>
      <c r="N61" s="11"/>
      <c r="O61" s="11"/>
      <c r="P61" s="262" t="s">
        <v>34</v>
      </c>
      <c r="Q61" s="23"/>
      <c r="R61" s="271">
        <v>857076</v>
      </c>
      <c r="S61" s="29" t="s">
        <v>40</v>
      </c>
      <c r="T61" s="44">
        <f>(1+Наценка!$B$4)*VLOOKUP(R61,'Выгрузка артикулов'!A:L,12,0)</f>
        <v>4.3558270833333337</v>
      </c>
    </row>
    <row r="62" spans="1:20" s="5" customFormat="1" x14ac:dyDescent="0.35">
      <c r="A62" s="48"/>
      <c r="B62" s="384"/>
      <c r="C62" s="262"/>
      <c r="D62" s="23"/>
      <c r="F62" s="23"/>
      <c r="G62" s="24"/>
      <c r="H62" s="10"/>
      <c r="I62" s="5" t="s">
        <v>1127</v>
      </c>
      <c r="K62" s="5" t="s">
        <v>654</v>
      </c>
      <c r="L62" s="5">
        <v>1</v>
      </c>
      <c r="M62" s="24">
        <f>(1+Наценка!$B$4)*VLOOKUP(K62,'Выгрузка артикулов'!A:L,12,0)</f>
        <v>11.058624999999999</v>
      </c>
      <c r="N62" s="11"/>
      <c r="O62" s="11"/>
      <c r="P62" s="5" t="s">
        <v>1127</v>
      </c>
      <c r="R62" s="5" t="s">
        <v>659</v>
      </c>
      <c r="S62" s="5">
        <v>1</v>
      </c>
      <c r="T62" s="44">
        <f>(1+Наценка!$B$4)*VLOOKUP(R62,'Выгрузка артикулов'!A:L,12,0)</f>
        <v>10.38</v>
      </c>
    </row>
    <row r="63" spans="1:20" s="5" customFormat="1" x14ac:dyDescent="0.35">
      <c r="A63" s="48"/>
      <c r="B63" s="384"/>
      <c r="C63" s="262"/>
      <c r="D63" s="23"/>
      <c r="E63" s="23"/>
      <c r="F63" s="23"/>
      <c r="G63" s="24"/>
      <c r="H63" s="10"/>
      <c r="I63" s="262" t="s">
        <v>1128</v>
      </c>
      <c r="J63" s="23"/>
      <c r="K63" s="271" t="s">
        <v>628</v>
      </c>
      <c r="L63" s="23">
        <v>1</v>
      </c>
      <c r="M63" s="24">
        <f>(1+Наценка!$B$4)*VLOOKUP(K63,'Выгрузка артикулов'!A:L,12,0)</f>
        <v>15.931375000000001</v>
      </c>
      <c r="N63" s="11"/>
      <c r="O63" s="11"/>
      <c r="P63" s="38" t="s">
        <v>25</v>
      </c>
      <c r="Q63" s="23"/>
      <c r="R63" s="36">
        <v>246979</v>
      </c>
      <c r="S63" s="23">
        <v>1</v>
      </c>
      <c r="T63" s="44">
        <f>(1+Наценка!$B$4)*VLOOKUP(R63,'Выгрузка артикулов'!A:L,12,0)</f>
        <v>6.2802500000000006</v>
      </c>
    </row>
    <row r="64" spans="1:20" s="5" customFormat="1" x14ac:dyDescent="0.35">
      <c r="A64" s="48"/>
      <c r="B64" s="385"/>
      <c r="C64" s="27"/>
      <c r="D64" s="27"/>
      <c r="E64" s="27"/>
      <c r="F64" s="27"/>
      <c r="G64" s="40"/>
      <c r="I64" s="27"/>
      <c r="J64" s="27"/>
      <c r="K64" s="27"/>
      <c r="L64" s="27"/>
      <c r="M64" s="40"/>
      <c r="P64" s="262" t="s">
        <v>1128</v>
      </c>
      <c r="Q64" s="23"/>
      <c r="R64" s="271" t="s">
        <v>628</v>
      </c>
      <c r="S64" s="23">
        <v>1</v>
      </c>
      <c r="T64" s="44">
        <f>(1+Наценка!$B$4)*VLOOKUP(R64,'Выгрузка артикулов'!A:L,12,0)</f>
        <v>15.931375000000001</v>
      </c>
    </row>
    <row r="65" spans="1:38" s="5" customFormat="1" x14ac:dyDescent="0.35">
      <c r="A65" s="48"/>
      <c r="B65" s="41"/>
      <c r="C65" s="338" t="s">
        <v>679</v>
      </c>
      <c r="D65" s="339"/>
      <c r="E65" s="339"/>
      <c r="F65" s="339"/>
      <c r="G65" s="42">
        <f>F53*G53+F56*G56+F59*G59+F57*G57+F60*G60+F61*G61</f>
        <v>119.066</v>
      </c>
      <c r="H65" s="10"/>
      <c r="I65" s="340" t="s">
        <v>679</v>
      </c>
      <c r="J65" s="339"/>
      <c r="K65" s="339"/>
      <c r="L65" s="339"/>
      <c r="M65" s="42">
        <f>L53*M53+L56*M56+L59*M59+L61*M61+L60*M60+L57*M57+L62*M62+L63*M63</f>
        <v>134.48045208333335</v>
      </c>
      <c r="N65" s="16"/>
      <c r="O65" s="16"/>
      <c r="P65" s="340" t="s">
        <v>679</v>
      </c>
      <c r="Q65" s="339"/>
      <c r="R65" s="339"/>
      <c r="S65" s="339"/>
      <c r="T65" s="42">
        <f>S53*T53+S56*T56+S59*T59+S60*T60+S61*T61+S57*T57+S64*T64+S62*T62+S63*T63</f>
        <v>140.08207708333333</v>
      </c>
    </row>
    <row r="66" spans="1:38" x14ac:dyDescent="0.35"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x14ac:dyDescent="0.35">
      <c r="A67" s="7" t="s">
        <v>690</v>
      </c>
      <c r="B67" s="47" t="s">
        <v>1129</v>
      </c>
    </row>
    <row r="68" spans="1:38" s="5" customFormat="1" x14ac:dyDescent="0.35">
      <c r="A68" s="48"/>
      <c r="B68" s="18" t="s">
        <v>14</v>
      </c>
      <c r="C68" s="346" t="s">
        <v>32</v>
      </c>
      <c r="D68" s="347"/>
      <c r="E68" s="347"/>
      <c r="F68" s="344"/>
      <c r="G68" s="345"/>
      <c r="I68" s="343" t="s">
        <v>33</v>
      </c>
      <c r="J68" s="344"/>
      <c r="K68" s="344"/>
      <c r="L68" s="344"/>
      <c r="M68" s="345"/>
      <c r="N68" s="13"/>
      <c r="O68" s="13"/>
      <c r="P68" s="343" t="s">
        <v>29</v>
      </c>
      <c r="Q68" s="344"/>
      <c r="R68" s="344"/>
      <c r="S68" s="344"/>
      <c r="T68" s="345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s="5" customFormat="1" x14ac:dyDescent="0.35">
      <c r="A69" s="48"/>
      <c r="B69" s="334" t="s">
        <v>15</v>
      </c>
      <c r="C69" s="19" t="s">
        <v>16</v>
      </c>
      <c r="D69" s="20" t="s">
        <v>41</v>
      </c>
      <c r="E69" s="21" t="s">
        <v>17</v>
      </c>
      <c r="F69" s="21" t="s">
        <v>39</v>
      </c>
      <c r="G69" s="22" t="s">
        <v>678</v>
      </c>
      <c r="H69" s="9"/>
      <c r="I69" s="33" t="s">
        <v>16</v>
      </c>
      <c r="J69" s="20" t="s">
        <v>41</v>
      </c>
      <c r="K69" s="21" t="s">
        <v>17</v>
      </c>
      <c r="L69" s="21" t="s">
        <v>39</v>
      </c>
      <c r="M69" s="22" t="s">
        <v>678</v>
      </c>
      <c r="N69" s="9"/>
      <c r="O69" s="9"/>
      <c r="P69" s="33" t="s">
        <v>16</v>
      </c>
      <c r="Q69" s="20" t="s">
        <v>41</v>
      </c>
      <c r="R69" s="21" t="s">
        <v>17</v>
      </c>
      <c r="S69" s="21" t="s">
        <v>39</v>
      </c>
      <c r="T69" s="22" t="s">
        <v>678</v>
      </c>
    </row>
    <row r="70" spans="1:38" s="5" customFormat="1" x14ac:dyDescent="0.35">
      <c r="A70" s="48"/>
      <c r="B70" s="334"/>
      <c r="C70" s="335" t="s">
        <v>18</v>
      </c>
      <c r="D70" s="23" t="s">
        <v>19</v>
      </c>
      <c r="E70" s="269" t="s">
        <v>7</v>
      </c>
      <c r="F70" s="23">
        <v>1</v>
      </c>
      <c r="G70" s="24">
        <f>(1+Наценка!$B$4)*VLOOKUP(E70,'Выгрузка артикулов'!A:L,12,0)</f>
        <v>10.909875</v>
      </c>
      <c r="H70" s="10"/>
      <c r="I70" s="335" t="s">
        <v>18</v>
      </c>
      <c r="J70" s="23" t="s">
        <v>19</v>
      </c>
      <c r="K70" s="269" t="s">
        <v>7</v>
      </c>
      <c r="L70" s="23">
        <v>1</v>
      </c>
      <c r="M70" s="24">
        <f>(1+Наценка!$B$4)*VLOOKUP(K70,'Выгрузка артикулов'!A:L,12,0)</f>
        <v>10.909875</v>
      </c>
      <c r="N70" s="11"/>
      <c r="O70" s="11"/>
      <c r="P70" s="335" t="s">
        <v>18</v>
      </c>
      <c r="Q70" s="23" t="s">
        <v>19</v>
      </c>
      <c r="R70" s="269" t="s">
        <v>7</v>
      </c>
      <c r="S70" s="23">
        <v>1</v>
      </c>
      <c r="T70" s="44">
        <f>(1+Наценка!$B$4)*VLOOKUP(R70,'Выгрузка артикулов'!A:L,12,0)</f>
        <v>10.909875</v>
      </c>
    </row>
    <row r="71" spans="1:38" s="5" customFormat="1" x14ac:dyDescent="0.35">
      <c r="A71" s="48"/>
      <c r="B71" s="334" t="s">
        <v>28</v>
      </c>
      <c r="C71" s="335"/>
      <c r="D71" s="23" t="s">
        <v>681</v>
      </c>
      <c r="E71" s="269" t="s">
        <v>8</v>
      </c>
      <c r="F71" s="23">
        <v>1</v>
      </c>
      <c r="G71" s="24">
        <f>(1+Наценка!$B$4)*VLOOKUP(E71,'Выгрузка артикулов'!A:L,12,0)</f>
        <v>10.930125</v>
      </c>
      <c r="H71" s="10"/>
      <c r="I71" s="335"/>
      <c r="J71" s="23" t="s">
        <v>681</v>
      </c>
      <c r="K71" s="269" t="s">
        <v>8</v>
      </c>
      <c r="L71" s="23">
        <v>1</v>
      </c>
      <c r="M71" s="24">
        <f>(1+Наценка!$B$4)*VLOOKUP(K71,'Выгрузка артикулов'!A:L,12,0)</f>
        <v>10.930125</v>
      </c>
      <c r="N71" s="11"/>
      <c r="O71" s="11"/>
      <c r="P71" s="335"/>
      <c r="Q71" s="23" t="s">
        <v>681</v>
      </c>
      <c r="R71" s="269" t="s">
        <v>8</v>
      </c>
      <c r="S71" s="23">
        <v>1</v>
      </c>
      <c r="T71" s="44">
        <f>(1+Наценка!$B$4)*VLOOKUP(R71,'Выгрузка артикулов'!A:L,12,0)</f>
        <v>10.930125</v>
      </c>
    </row>
    <row r="72" spans="1:38" s="5" customFormat="1" x14ac:dyDescent="0.35">
      <c r="A72" s="48"/>
      <c r="B72" s="334"/>
      <c r="C72" s="335"/>
      <c r="D72" s="23" t="s">
        <v>680</v>
      </c>
      <c r="E72" s="269" t="s">
        <v>24</v>
      </c>
      <c r="F72" s="23">
        <v>1</v>
      </c>
      <c r="G72" s="24">
        <f>(1+Наценка!$B$4)*VLOOKUP(E72,'Выгрузка артикулов'!A:L,12,0)</f>
        <v>9.7923749999999998</v>
      </c>
      <c r="H72" s="10"/>
      <c r="I72" s="335"/>
      <c r="J72" s="23" t="s">
        <v>680</v>
      </c>
      <c r="K72" s="269" t="s">
        <v>24</v>
      </c>
      <c r="L72" s="23">
        <v>1</v>
      </c>
      <c r="M72" s="24">
        <f>(1+Наценка!$B$4)*VLOOKUP(K72,'Выгрузка артикулов'!A:L,12,0)</f>
        <v>9.7923749999999998</v>
      </c>
      <c r="N72" s="11"/>
      <c r="O72" s="11"/>
      <c r="P72" s="335"/>
      <c r="Q72" s="23" t="s">
        <v>680</v>
      </c>
      <c r="R72" s="269" t="s">
        <v>24</v>
      </c>
      <c r="S72" s="23">
        <v>1</v>
      </c>
      <c r="T72" s="44">
        <f>(1+Наценка!$B$4)*VLOOKUP(R72,'Выгрузка артикулов'!A:L,12,0)</f>
        <v>9.7923749999999998</v>
      </c>
    </row>
    <row r="73" spans="1:38" s="5" customFormat="1" x14ac:dyDescent="0.35">
      <c r="A73" s="48"/>
      <c r="B73" s="336"/>
      <c r="C73" s="262" t="s">
        <v>20</v>
      </c>
      <c r="D73" s="26"/>
      <c r="E73" s="270" t="s">
        <v>10</v>
      </c>
      <c r="F73" s="27">
        <v>1</v>
      </c>
      <c r="G73" s="24">
        <f>(1+Наценка!$B$4)*VLOOKUP(E73,'Выгрузка артикулов'!A:L,12,0)</f>
        <v>1.310125</v>
      </c>
      <c r="H73" s="4"/>
      <c r="I73" s="262" t="s">
        <v>20</v>
      </c>
      <c r="J73" s="26"/>
      <c r="K73" s="270" t="s">
        <v>10</v>
      </c>
      <c r="L73" s="27">
        <v>1</v>
      </c>
      <c r="M73" s="24">
        <f>(1+Наценка!$B$4)*VLOOKUP(K73,'Выгрузка артикулов'!A:L,12,0)</f>
        <v>1.310125</v>
      </c>
      <c r="N73" s="11"/>
      <c r="O73" s="11"/>
      <c r="P73" s="262" t="s">
        <v>20</v>
      </c>
      <c r="Q73" s="26"/>
      <c r="R73" s="270" t="s">
        <v>10</v>
      </c>
      <c r="S73" s="27">
        <v>1</v>
      </c>
      <c r="T73" s="44">
        <f>(1+Наценка!$B$4)*VLOOKUP(R73,'Выгрузка артикулов'!A:L,12,0)</f>
        <v>1.310125</v>
      </c>
    </row>
    <row r="74" spans="1:38" s="5" customFormat="1" x14ac:dyDescent="0.35">
      <c r="A74" s="48"/>
      <c r="B74" s="336"/>
      <c r="C74" s="262" t="s">
        <v>21</v>
      </c>
      <c r="D74" s="23"/>
      <c r="E74" s="271" t="s">
        <v>634</v>
      </c>
      <c r="F74" s="29" t="s">
        <v>40</v>
      </c>
      <c r="G74" s="24">
        <f>(1+Наценка!$B$4)*VLOOKUP(E74,'Выгрузка артикулов'!A:L,12,0)</f>
        <v>13.069875</v>
      </c>
      <c r="H74" s="4"/>
      <c r="I74" s="262" t="s">
        <v>21</v>
      </c>
      <c r="J74" s="23"/>
      <c r="K74" s="271" t="s">
        <v>634</v>
      </c>
      <c r="L74" s="29" t="s">
        <v>40</v>
      </c>
      <c r="M74" s="24">
        <f>(1+Наценка!$B$4)*VLOOKUP(K74,'Выгрузка артикулов'!A:L,12,0)</f>
        <v>13.069875</v>
      </c>
      <c r="N74" s="11"/>
      <c r="O74" s="11"/>
      <c r="P74" s="262" t="s">
        <v>21</v>
      </c>
      <c r="Q74" s="23"/>
      <c r="R74" s="271" t="s">
        <v>634</v>
      </c>
      <c r="S74" s="29" t="s">
        <v>40</v>
      </c>
      <c r="T74" s="44">
        <f>(1+Наценка!$B$4)*VLOOKUP(R74,'Выгрузка артикулов'!A:L,12,0)</f>
        <v>13.069875</v>
      </c>
    </row>
    <row r="75" spans="1:38" s="5" customFormat="1" x14ac:dyDescent="0.35">
      <c r="A75" s="48"/>
      <c r="B75" s="336"/>
      <c r="C75" s="364" t="s">
        <v>22</v>
      </c>
      <c r="D75" s="23" t="s">
        <v>1122</v>
      </c>
      <c r="E75" s="269" t="s">
        <v>458</v>
      </c>
      <c r="F75" s="23">
        <v>1</v>
      </c>
      <c r="G75" s="24">
        <f>(1+Наценка!$B$4)*VLOOKUP(E75,'Выгрузка артикулов'!A:L,12,0)</f>
        <v>73.514375000000001</v>
      </c>
      <c r="H75" s="4"/>
      <c r="I75" s="364" t="s">
        <v>22</v>
      </c>
      <c r="J75" s="23" t="s">
        <v>1122</v>
      </c>
      <c r="K75" s="269" t="s">
        <v>467</v>
      </c>
      <c r="L75" s="23">
        <v>1</v>
      </c>
      <c r="M75" s="24">
        <f>(1+Наценка!$B$4)*VLOOKUP(K75,'Выгрузка артикулов'!A:L,12,0)</f>
        <v>73.514375000000001</v>
      </c>
      <c r="N75" s="11"/>
      <c r="O75" s="11"/>
      <c r="P75" s="364" t="s">
        <v>22</v>
      </c>
      <c r="Q75" s="23" t="s">
        <v>1122</v>
      </c>
      <c r="R75" s="269" t="s">
        <v>467</v>
      </c>
      <c r="S75" s="23">
        <v>1</v>
      </c>
      <c r="T75" s="44">
        <f>(1+Наценка!$B$4)*VLOOKUP(E75,'Выгрузка артикулов'!A:L,12,0)</f>
        <v>73.514375000000001</v>
      </c>
    </row>
    <row r="76" spans="1:38" s="5" customFormat="1" x14ac:dyDescent="0.35">
      <c r="A76" s="48"/>
      <c r="B76" s="336"/>
      <c r="C76" s="366"/>
      <c r="D76" s="23" t="s">
        <v>1123</v>
      </c>
      <c r="E76" s="269" t="s">
        <v>455</v>
      </c>
      <c r="F76" s="23">
        <v>1</v>
      </c>
      <c r="G76" s="24">
        <f>(1+Наценка!$B$4)*VLOOKUP(E76,'Выгрузка артикулов'!A:L,12,0)</f>
        <v>73.514375000000001</v>
      </c>
      <c r="I76" s="366"/>
      <c r="J76" s="23" t="s">
        <v>1123</v>
      </c>
      <c r="K76" s="269" t="s">
        <v>465</v>
      </c>
      <c r="L76" s="23">
        <v>1</v>
      </c>
      <c r="M76" s="24">
        <f>(1+Наценка!$B$4)*VLOOKUP(K76,'Выгрузка артикулов'!A:L,12,0)</f>
        <v>73.514375000000001</v>
      </c>
      <c r="N76" s="11"/>
      <c r="O76" s="11"/>
      <c r="P76" s="366"/>
      <c r="Q76" s="23" t="s">
        <v>1123</v>
      </c>
      <c r="R76" s="269" t="s">
        <v>465</v>
      </c>
      <c r="S76" s="23">
        <v>1</v>
      </c>
      <c r="T76" s="44">
        <f>(1+Наценка!$B$4)*VLOOKUP(R76,'Выгрузка артикулов'!A:L,12,0)</f>
        <v>73.514375000000001</v>
      </c>
    </row>
    <row r="77" spans="1:38" s="5" customFormat="1" ht="31.2" x14ac:dyDescent="0.35">
      <c r="A77" s="48"/>
      <c r="B77" s="336"/>
      <c r="C77" s="262" t="s">
        <v>1126</v>
      </c>
      <c r="D77" s="23"/>
      <c r="E77" s="36" t="s">
        <v>529</v>
      </c>
      <c r="F77" s="29" t="s">
        <v>40</v>
      </c>
      <c r="G77" s="24">
        <f>(1+Наценка!$B$4)*VLOOKUP(E77,'Выгрузка артикулов'!A:L,12,0)</f>
        <v>4.8253750000000002</v>
      </c>
      <c r="H77" s="4"/>
      <c r="I77" s="262" t="s">
        <v>1126</v>
      </c>
      <c r="J77" s="23"/>
      <c r="K77" s="36" t="s">
        <v>529</v>
      </c>
      <c r="L77" s="29" t="s">
        <v>40</v>
      </c>
      <c r="M77" s="24">
        <f>(1+Наценка!$B$4)*VLOOKUP(K77,'Выгрузка артикулов'!A:L,12,0)</f>
        <v>4.8253750000000002</v>
      </c>
      <c r="N77" s="11"/>
      <c r="O77" s="11"/>
      <c r="P77" s="262" t="s">
        <v>1126</v>
      </c>
      <c r="Q77" s="23"/>
      <c r="R77" s="36" t="s">
        <v>529</v>
      </c>
      <c r="S77" s="29" t="s">
        <v>40</v>
      </c>
      <c r="T77" s="44">
        <f>(1+Наценка!$B$4)*VLOOKUP(R77,'Выгрузка артикулов'!A:L,12,0)</f>
        <v>4.8253750000000002</v>
      </c>
    </row>
    <row r="78" spans="1:38" s="5" customFormat="1" x14ac:dyDescent="0.35">
      <c r="A78" s="48"/>
      <c r="B78" s="336"/>
      <c r="C78" s="262"/>
      <c r="D78" s="23"/>
      <c r="E78" s="271"/>
      <c r="F78" s="23"/>
      <c r="G78" s="24"/>
      <c r="H78" s="10"/>
      <c r="I78" s="262" t="s">
        <v>34</v>
      </c>
      <c r="J78" s="23"/>
      <c r="K78" s="271">
        <v>857076</v>
      </c>
      <c r="L78" s="29" t="s">
        <v>40</v>
      </c>
      <c r="M78" s="24">
        <f>(1+Наценка!$B$4)*VLOOKUP(K78,'Выгрузка артикулов'!A:L,12,0)</f>
        <v>4.3558270833333337</v>
      </c>
      <c r="N78" s="11"/>
      <c r="O78" s="11"/>
      <c r="P78" s="262" t="s">
        <v>34</v>
      </c>
      <c r="Q78" s="23"/>
      <c r="R78" s="271">
        <v>857076</v>
      </c>
      <c r="S78" s="29" t="s">
        <v>40</v>
      </c>
      <c r="T78" s="44">
        <f>(1+Наценка!$B$4)*VLOOKUP(R78,'Выгрузка артикулов'!A:L,12,0)</f>
        <v>4.3558270833333337</v>
      </c>
    </row>
    <row r="79" spans="1:38" s="5" customFormat="1" x14ac:dyDescent="0.35">
      <c r="A79" s="48"/>
      <c r="B79" s="336"/>
      <c r="C79" s="262"/>
      <c r="D79" s="23"/>
      <c r="F79" s="23"/>
      <c r="G79" s="24"/>
      <c r="H79" s="10"/>
      <c r="I79" s="5" t="s">
        <v>1127</v>
      </c>
      <c r="K79" s="5" t="s">
        <v>654</v>
      </c>
      <c r="L79" s="5">
        <v>1</v>
      </c>
      <c r="M79" s="24">
        <f>(1+Наценка!$B$4)*VLOOKUP(K79,'Выгрузка артикулов'!A:L,12,0)</f>
        <v>11.058624999999999</v>
      </c>
      <c r="N79" s="11"/>
      <c r="O79" s="11"/>
      <c r="P79" s="5" t="s">
        <v>1127</v>
      </c>
      <c r="R79" s="5" t="s">
        <v>659</v>
      </c>
      <c r="S79" s="5">
        <v>1</v>
      </c>
      <c r="T79" s="44">
        <f>(1+Наценка!$B$4)*VLOOKUP(R79,'Выгрузка артикулов'!A:L,12,0)</f>
        <v>10.38</v>
      </c>
    </row>
    <row r="80" spans="1:38" s="5" customFormat="1" x14ac:dyDescent="0.35">
      <c r="A80" s="48"/>
      <c r="B80" s="336"/>
      <c r="C80" s="262"/>
      <c r="D80" s="23"/>
      <c r="E80" s="23"/>
      <c r="F80" s="23"/>
      <c r="G80" s="24"/>
      <c r="H80" s="10"/>
      <c r="I80" s="262"/>
      <c r="J80" s="23"/>
      <c r="K80" s="23"/>
      <c r="L80" s="23"/>
      <c r="M80" s="24"/>
      <c r="N80" s="11"/>
      <c r="O80" s="11"/>
      <c r="P80" s="38" t="s">
        <v>25</v>
      </c>
      <c r="Q80" s="23"/>
      <c r="R80" s="36">
        <v>246979</v>
      </c>
      <c r="S80" s="23">
        <v>1</v>
      </c>
      <c r="T80" s="44">
        <f>(1+Наценка!$B$4)*VLOOKUP(R80,'Выгрузка артикулов'!A:L,12,0)</f>
        <v>6.2802500000000006</v>
      </c>
    </row>
    <row r="81" spans="1:20" s="5" customFormat="1" x14ac:dyDescent="0.35">
      <c r="A81" s="48"/>
      <c r="B81" s="358"/>
      <c r="C81" s="27"/>
      <c r="D81" s="27"/>
      <c r="E81" s="27"/>
      <c r="F81" s="27"/>
      <c r="G81" s="40"/>
      <c r="I81" s="27"/>
      <c r="J81" s="27"/>
      <c r="K81" s="27"/>
      <c r="L81" s="27"/>
      <c r="M81" s="40"/>
      <c r="P81" s="27"/>
      <c r="Q81" s="27"/>
      <c r="R81" s="27"/>
      <c r="S81" s="27"/>
      <c r="T81" s="44"/>
    </row>
    <row r="82" spans="1:20" s="5" customFormat="1" x14ac:dyDescent="0.35">
      <c r="A82" s="48"/>
      <c r="B82" s="41"/>
      <c r="C82" s="338" t="s">
        <v>679</v>
      </c>
      <c r="D82" s="339"/>
      <c r="E82" s="339"/>
      <c r="F82" s="339"/>
      <c r="G82" s="42">
        <f>F70*G70+F73*G73+F76*G76+F74*G74</f>
        <v>98.804249999999996</v>
      </c>
      <c r="H82" s="10"/>
      <c r="I82" s="340" t="s">
        <v>679</v>
      </c>
      <c r="J82" s="339"/>
      <c r="K82" s="339"/>
      <c r="L82" s="339"/>
      <c r="M82" s="42">
        <f>L70*M70+L73*M73+L76*M76+L78*M78+L77*M77+L74*M74+L79*M79+L80*M80</f>
        <v>119.04407708333332</v>
      </c>
      <c r="N82" s="16"/>
      <c r="O82" s="16"/>
      <c r="P82" s="340" t="s">
        <v>679</v>
      </c>
      <c r="Q82" s="339"/>
      <c r="R82" s="339"/>
      <c r="S82" s="339"/>
      <c r="T82" s="42">
        <f>S70*T70+S73*T73+S76*T76+S77*T77+S78*T78+S74*T74+S81*T81+S79*T79+S80*T80</f>
        <v>124.64570208333332</v>
      </c>
    </row>
    <row r="83" spans="1:20" s="5" customFormat="1" x14ac:dyDescent="0.35">
      <c r="A83" s="48"/>
      <c r="B83" s="15"/>
      <c r="C83" s="8"/>
      <c r="D83" s="39"/>
      <c r="E83" s="39"/>
      <c r="F83" s="39"/>
      <c r="G83" s="16"/>
      <c r="H83" s="10"/>
      <c r="I83" s="8"/>
      <c r="J83" s="39"/>
      <c r="K83" s="39"/>
      <c r="L83" s="39"/>
      <c r="M83" s="16"/>
      <c r="N83" s="16"/>
      <c r="O83" s="16"/>
      <c r="P83" s="8"/>
      <c r="Q83" s="39"/>
      <c r="R83" s="39"/>
      <c r="S83" s="39"/>
      <c r="T83" s="16"/>
    </row>
    <row r="84" spans="1:20" s="5" customFormat="1" x14ac:dyDescent="0.35">
      <c r="A84" s="48"/>
      <c r="B84" s="18" t="s">
        <v>14</v>
      </c>
      <c r="C84" s="346" t="s">
        <v>32</v>
      </c>
      <c r="D84" s="347"/>
      <c r="E84" s="347"/>
      <c r="F84" s="344"/>
      <c r="G84" s="345"/>
      <c r="I84" s="343" t="s">
        <v>33</v>
      </c>
      <c r="J84" s="344"/>
      <c r="K84" s="344"/>
      <c r="L84" s="344"/>
      <c r="M84" s="345"/>
      <c r="N84" s="13"/>
      <c r="O84" s="13"/>
      <c r="P84" s="343" t="s">
        <v>29</v>
      </c>
      <c r="Q84" s="344"/>
      <c r="R84" s="344"/>
      <c r="S84" s="344"/>
      <c r="T84" s="345"/>
    </row>
    <row r="85" spans="1:20" s="5" customFormat="1" x14ac:dyDescent="0.35">
      <c r="A85" s="48"/>
      <c r="B85" s="334" t="s">
        <v>15</v>
      </c>
      <c r="C85" s="19" t="s">
        <v>16</v>
      </c>
      <c r="D85" s="20" t="s">
        <v>41</v>
      </c>
      <c r="E85" s="21" t="s">
        <v>17</v>
      </c>
      <c r="F85" s="21" t="s">
        <v>39</v>
      </c>
      <c r="G85" s="22" t="s">
        <v>678</v>
      </c>
      <c r="H85" s="9"/>
      <c r="I85" s="33" t="s">
        <v>16</v>
      </c>
      <c r="J85" s="20" t="s">
        <v>41</v>
      </c>
      <c r="K85" s="21" t="s">
        <v>17</v>
      </c>
      <c r="L85" s="21" t="s">
        <v>39</v>
      </c>
      <c r="M85" s="22" t="s">
        <v>678</v>
      </c>
      <c r="N85" s="9"/>
      <c r="O85" s="9"/>
      <c r="P85" s="33" t="s">
        <v>16</v>
      </c>
      <c r="Q85" s="20" t="s">
        <v>41</v>
      </c>
      <c r="R85" s="21" t="s">
        <v>17</v>
      </c>
      <c r="S85" s="21" t="s">
        <v>39</v>
      </c>
      <c r="T85" s="22" t="s">
        <v>678</v>
      </c>
    </row>
    <row r="86" spans="1:20" s="5" customFormat="1" x14ac:dyDescent="0.35">
      <c r="A86" s="48"/>
      <c r="B86" s="334"/>
      <c r="C86" s="335" t="s">
        <v>18</v>
      </c>
      <c r="D86" s="23" t="s">
        <v>19</v>
      </c>
      <c r="E86" s="269" t="s">
        <v>7</v>
      </c>
      <c r="F86" s="23">
        <v>1</v>
      </c>
      <c r="G86" s="24">
        <f>(1+Наценка!$B$4)*VLOOKUP(E86,'Выгрузка артикулов'!A:L,12,0)</f>
        <v>10.909875</v>
      </c>
      <c r="H86" s="10"/>
      <c r="I86" s="335" t="s">
        <v>18</v>
      </c>
      <c r="J86" s="23" t="s">
        <v>19</v>
      </c>
      <c r="K86" s="269" t="s">
        <v>7</v>
      </c>
      <c r="L86" s="23">
        <v>1</v>
      </c>
      <c r="M86" s="24">
        <f>(1+Наценка!$B$4)*VLOOKUP(K86,'Выгрузка артикулов'!A:L,12,0)</f>
        <v>10.909875</v>
      </c>
      <c r="N86" s="11"/>
      <c r="O86" s="11"/>
      <c r="P86" s="335" t="s">
        <v>18</v>
      </c>
      <c r="Q86" s="23" t="s">
        <v>19</v>
      </c>
      <c r="R86" s="269" t="s">
        <v>7</v>
      </c>
      <c r="S86" s="23">
        <v>1</v>
      </c>
      <c r="T86" s="44">
        <f>(1+Наценка!$B$4)*VLOOKUP(R86,'Выгрузка артикулов'!A:L,12,0)</f>
        <v>10.909875</v>
      </c>
    </row>
    <row r="87" spans="1:20" s="5" customFormat="1" x14ac:dyDescent="0.35">
      <c r="A87" s="48"/>
      <c r="B87" s="383" t="s">
        <v>1130</v>
      </c>
      <c r="C87" s="335"/>
      <c r="D87" s="23" t="s">
        <v>681</v>
      </c>
      <c r="E87" s="269" t="s">
        <v>8</v>
      </c>
      <c r="F87" s="23">
        <v>1</v>
      </c>
      <c r="G87" s="24">
        <f>(1+Наценка!$B$4)*VLOOKUP(E87,'Выгрузка артикулов'!A:L,12,0)</f>
        <v>10.930125</v>
      </c>
      <c r="H87" s="10"/>
      <c r="I87" s="335"/>
      <c r="J87" s="23" t="s">
        <v>681</v>
      </c>
      <c r="K87" s="269" t="s">
        <v>8</v>
      </c>
      <c r="L87" s="23">
        <v>1</v>
      </c>
      <c r="M87" s="24">
        <f>(1+Наценка!$B$4)*VLOOKUP(K87,'Выгрузка артикулов'!A:L,12,0)</f>
        <v>10.930125</v>
      </c>
      <c r="N87" s="11"/>
      <c r="O87" s="11"/>
      <c r="P87" s="335"/>
      <c r="Q87" s="23" t="s">
        <v>681</v>
      </c>
      <c r="R87" s="269" t="s">
        <v>8</v>
      </c>
      <c r="S87" s="23">
        <v>1</v>
      </c>
      <c r="T87" s="44">
        <f>(1+Наценка!$B$4)*VLOOKUP(R87,'Выгрузка артикулов'!A:L,12,0)</f>
        <v>10.930125</v>
      </c>
    </row>
    <row r="88" spans="1:20" s="5" customFormat="1" x14ac:dyDescent="0.35">
      <c r="A88" s="48"/>
      <c r="B88" s="383"/>
      <c r="C88" s="335"/>
      <c r="D88" s="23" t="s">
        <v>680</v>
      </c>
      <c r="E88" s="269" t="s">
        <v>24</v>
      </c>
      <c r="F88" s="23">
        <v>1</v>
      </c>
      <c r="G88" s="24">
        <f>(1+Наценка!$B$4)*VLOOKUP(E88,'Выгрузка артикулов'!A:L,12,0)</f>
        <v>9.7923749999999998</v>
      </c>
      <c r="H88" s="10"/>
      <c r="I88" s="335"/>
      <c r="J88" s="23" t="s">
        <v>680</v>
      </c>
      <c r="K88" s="269" t="s">
        <v>24</v>
      </c>
      <c r="L88" s="23">
        <v>1</v>
      </c>
      <c r="M88" s="24">
        <f>(1+Наценка!$B$4)*VLOOKUP(K88,'Выгрузка артикулов'!A:L,12,0)</f>
        <v>9.7923749999999998</v>
      </c>
      <c r="N88" s="11"/>
      <c r="O88" s="11"/>
      <c r="P88" s="335"/>
      <c r="Q88" s="23" t="s">
        <v>680</v>
      </c>
      <c r="R88" s="269" t="s">
        <v>24</v>
      </c>
      <c r="S88" s="23">
        <v>1</v>
      </c>
      <c r="T88" s="44">
        <f>(1+Наценка!$B$4)*VLOOKUP(R88,'Выгрузка артикулов'!A:L,12,0)</f>
        <v>9.7923749999999998</v>
      </c>
    </row>
    <row r="89" spans="1:20" s="5" customFormat="1" x14ac:dyDescent="0.35">
      <c r="A89" s="48"/>
      <c r="B89" s="384"/>
      <c r="C89" s="262" t="s">
        <v>20</v>
      </c>
      <c r="D89" s="26"/>
      <c r="E89" s="270" t="s">
        <v>10</v>
      </c>
      <c r="F89" s="27">
        <v>1</v>
      </c>
      <c r="G89" s="24">
        <f>(1+Наценка!$B$4)*VLOOKUP(E89,'Выгрузка артикулов'!A:L,12,0)</f>
        <v>1.310125</v>
      </c>
      <c r="H89" s="4"/>
      <c r="I89" s="262" t="s">
        <v>20</v>
      </c>
      <c r="J89" s="26"/>
      <c r="K89" s="270" t="s">
        <v>10</v>
      </c>
      <c r="L89" s="27">
        <v>1</v>
      </c>
      <c r="M89" s="24">
        <f>(1+Наценка!$B$4)*VLOOKUP(K89,'Выгрузка артикулов'!A:L,12,0)</f>
        <v>1.310125</v>
      </c>
      <c r="N89" s="11"/>
      <c r="O89" s="11"/>
      <c r="P89" s="262" t="s">
        <v>20</v>
      </c>
      <c r="Q89" s="26"/>
      <c r="R89" s="270" t="s">
        <v>10</v>
      </c>
      <c r="S89" s="27">
        <v>1</v>
      </c>
      <c r="T89" s="44">
        <f>(1+Наценка!$B$4)*VLOOKUP(R89,'Выгрузка артикулов'!A:L,12,0)</f>
        <v>1.310125</v>
      </c>
    </row>
    <row r="90" spans="1:20" s="5" customFormat="1" x14ac:dyDescent="0.35">
      <c r="A90" s="48"/>
      <c r="B90" s="384"/>
      <c r="C90" s="262" t="s">
        <v>21</v>
      </c>
      <c r="D90" s="23"/>
      <c r="E90" s="271" t="s">
        <v>634</v>
      </c>
      <c r="F90" s="29" t="s">
        <v>40</v>
      </c>
      <c r="G90" s="24">
        <f>(1+Наценка!$B$4)*VLOOKUP(E90,'Выгрузка артикулов'!A:L,12,0)</f>
        <v>13.069875</v>
      </c>
      <c r="H90" s="4"/>
      <c r="I90" s="262" t="s">
        <v>21</v>
      </c>
      <c r="J90" s="23"/>
      <c r="K90" s="271" t="s">
        <v>634</v>
      </c>
      <c r="L90" s="29" t="s">
        <v>40</v>
      </c>
      <c r="M90" s="24">
        <f>(1+Наценка!$B$4)*VLOOKUP(K90,'Выгрузка артикулов'!A:L,12,0)</f>
        <v>13.069875</v>
      </c>
      <c r="N90" s="11"/>
      <c r="O90" s="11"/>
      <c r="P90" s="262" t="s">
        <v>21</v>
      </c>
      <c r="Q90" s="23"/>
      <c r="R90" s="271" t="s">
        <v>634</v>
      </c>
      <c r="S90" s="29" t="s">
        <v>40</v>
      </c>
      <c r="T90" s="44">
        <f>(1+Наценка!$B$4)*VLOOKUP(R90,'Выгрузка артикулов'!A:L,12,0)</f>
        <v>13.069875</v>
      </c>
    </row>
    <row r="91" spans="1:20" s="5" customFormat="1" x14ac:dyDescent="0.35">
      <c r="A91" s="48"/>
      <c r="B91" s="384"/>
      <c r="C91" s="364" t="s">
        <v>22</v>
      </c>
      <c r="D91" s="23" t="s">
        <v>1122</v>
      </c>
      <c r="E91" s="269" t="s">
        <v>458</v>
      </c>
      <c r="F91" s="23">
        <v>1</v>
      </c>
      <c r="G91" s="24">
        <f>(1+Наценка!$B$4)*VLOOKUP(E91,'Выгрузка артикулов'!A:L,12,0)</f>
        <v>73.514375000000001</v>
      </c>
      <c r="H91" s="4"/>
      <c r="I91" s="364" t="s">
        <v>22</v>
      </c>
      <c r="J91" s="23" t="s">
        <v>1122</v>
      </c>
      <c r="K91" s="269" t="s">
        <v>467</v>
      </c>
      <c r="L91" s="23">
        <v>1</v>
      </c>
      <c r="M91" s="24">
        <f>(1+Наценка!$B$4)*VLOOKUP(K91,'Выгрузка артикулов'!A:L,12,0)</f>
        <v>73.514375000000001</v>
      </c>
      <c r="N91" s="11"/>
      <c r="O91" s="11"/>
      <c r="P91" s="364" t="s">
        <v>22</v>
      </c>
      <c r="Q91" s="23" t="s">
        <v>1122</v>
      </c>
      <c r="R91" s="269" t="s">
        <v>467</v>
      </c>
      <c r="S91" s="23">
        <v>1</v>
      </c>
      <c r="T91" s="44">
        <f>(1+Наценка!$B$4)*VLOOKUP(E91,'Выгрузка артикулов'!A:L,12,0)</f>
        <v>73.514375000000001</v>
      </c>
    </row>
    <row r="92" spans="1:20" s="5" customFormat="1" x14ac:dyDescent="0.35">
      <c r="A92" s="48"/>
      <c r="B92" s="384"/>
      <c r="C92" s="366"/>
      <c r="D92" s="23" t="s">
        <v>1123</v>
      </c>
      <c r="E92" s="269" t="s">
        <v>455</v>
      </c>
      <c r="F92" s="23">
        <v>1</v>
      </c>
      <c r="G92" s="24">
        <f>(1+Наценка!$B$4)*VLOOKUP(E92,'Выгрузка артикулов'!A:L,12,0)</f>
        <v>73.514375000000001</v>
      </c>
      <c r="I92" s="366"/>
      <c r="J92" s="23" t="s">
        <v>1123</v>
      </c>
      <c r="K92" s="269" t="s">
        <v>465</v>
      </c>
      <c r="L92" s="23">
        <v>1</v>
      </c>
      <c r="M92" s="24">
        <f>(1+Наценка!$B$4)*VLOOKUP(K92,'Выгрузка артикулов'!A:L,12,0)</f>
        <v>73.514375000000001</v>
      </c>
      <c r="N92" s="11"/>
      <c r="O92" s="11"/>
      <c r="P92" s="366"/>
      <c r="Q92" s="23" t="s">
        <v>1123</v>
      </c>
      <c r="R92" s="269" t="s">
        <v>465</v>
      </c>
      <c r="S92" s="23">
        <v>1</v>
      </c>
      <c r="T92" s="44">
        <f>(1+Наценка!$B$4)*VLOOKUP(R92,'Выгрузка артикулов'!A:L,12,0)</f>
        <v>73.514375000000001</v>
      </c>
    </row>
    <row r="93" spans="1:20" s="5" customFormat="1" ht="31.2" x14ac:dyDescent="0.35">
      <c r="A93" s="48"/>
      <c r="B93" s="384"/>
      <c r="C93" s="262" t="s">
        <v>1126</v>
      </c>
      <c r="D93" s="23"/>
      <c r="E93" s="36" t="s">
        <v>529</v>
      </c>
      <c r="F93" s="29" t="s">
        <v>40</v>
      </c>
      <c r="G93" s="24">
        <f>(1+Наценка!$B$4)*VLOOKUP(E93,'Выгрузка артикулов'!A:L,12,0)</f>
        <v>4.8253750000000002</v>
      </c>
      <c r="H93" s="4"/>
      <c r="I93" s="262" t="s">
        <v>1126</v>
      </c>
      <c r="J93" s="23"/>
      <c r="K93" s="36" t="s">
        <v>529</v>
      </c>
      <c r="L93" s="29" t="s">
        <v>40</v>
      </c>
      <c r="M93" s="24">
        <f>(1+Наценка!$B$4)*VLOOKUP(K93,'Выгрузка артикулов'!A:L,12,0)</f>
        <v>4.8253750000000002</v>
      </c>
      <c r="N93" s="11"/>
      <c r="O93" s="11"/>
      <c r="P93" s="262" t="s">
        <v>1126</v>
      </c>
      <c r="Q93" s="23"/>
      <c r="R93" s="36" t="s">
        <v>529</v>
      </c>
      <c r="S93" s="29" t="s">
        <v>40</v>
      </c>
      <c r="T93" s="44">
        <f>(1+Наценка!$B$4)*VLOOKUP(R93,'Выгрузка артикулов'!A:L,12,0)</f>
        <v>4.8253750000000002</v>
      </c>
    </row>
    <row r="94" spans="1:20" s="5" customFormat="1" x14ac:dyDescent="0.35">
      <c r="A94" s="48"/>
      <c r="B94" s="384"/>
      <c r="C94" s="262" t="s">
        <v>1128</v>
      </c>
      <c r="D94" s="23"/>
      <c r="E94" s="271" t="s">
        <v>628</v>
      </c>
      <c r="F94" s="23">
        <v>1</v>
      </c>
      <c r="G94" s="24">
        <f>(1+Наценка!$B$4)*VLOOKUP(E94,'Выгрузка артикулов'!A:L,12,0)</f>
        <v>15.931375000000001</v>
      </c>
      <c r="H94" s="10"/>
      <c r="I94" s="262" t="s">
        <v>34</v>
      </c>
      <c r="J94" s="23"/>
      <c r="K94" s="272">
        <v>857076</v>
      </c>
      <c r="L94" s="29" t="s">
        <v>40</v>
      </c>
      <c r="M94" s="24">
        <f>(1+Наценка!$B$4)*VLOOKUP(K94,'Выгрузка артикулов'!A:L,12,0)</f>
        <v>4.3558270833333337</v>
      </c>
      <c r="N94" s="11"/>
      <c r="O94" s="11"/>
      <c r="P94" s="262" t="s">
        <v>34</v>
      </c>
      <c r="Q94" s="23"/>
      <c r="R94" s="272">
        <v>857076</v>
      </c>
      <c r="S94" s="29" t="s">
        <v>40</v>
      </c>
      <c r="T94" s="44">
        <f>(1+Наценка!$B$4)*VLOOKUP(R94,'Выгрузка артикулов'!A:L,12,0)</f>
        <v>4.3558270833333337</v>
      </c>
    </row>
    <row r="95" spans="1:20" s="5" customFormat="1" x14ac:dyDescent="0.35">
      <c r="A95" s="48"/>
      <c r="B95" s="384"/>
      <c r="C95" s="262"/>
      <c r="D95" s="23"/>
      <c r="F95" s="23"/>
      <c r="G95" s="24"/>
      <c r="H95" s="10"/>
      <c r="I95" s="5" t="s">
        <v>1127</v>
      </c>
      <c r="K95" s="5" t="s">
        <v>654</v>
      </c>
      <c r="L95" s="5">
        <v>1</v>
      </c>
      <c r="M95" s="24">
        <f>(1+Наценка!$B$4)*VLOOKUP(K95,'Выгрузка артикулов'!A:L,12,0)</f>
        <v>11.058624999999999</v>
      </c>
      <c r="N95" s="11"/>
      <c r="O95" s="11"/>
      <c r="P95" s="5" t="s">
        <v>1127</v>
      </c>
      <c r="R95" s="5" t="s">
        <v>659</v>
      </c>
      <c r="S95" s="5">
        <v>1</v>
      </c>
      <c r="T95" s="44">
        <f>(1+Наценка!$B$4)*VLOOKUP(R95,'Выгрузка артикулов'!A:L,12,0)</f>
        <v>10.38</v>
      </c>
    </row>
    <row r="96" spans="1:20" s="5" customFormat="1" x14ac:dyDescent="0.35">
      <c r="A96" s="48"/>
      <c r="B96" s="384"/>
      <c r="C96" s="262"/>
      <c r="D96" s="23"/>
      <c r="E96" s="23"/>
      <c r="F96" s="23"/>
      <c r="G96" s="24"/>
      <c r="H96" s="10"/>
      <c r="I96" s="262" t="s">
        <v>1128</v>
      </c>
      <c r="J96" s="23"/>
      <c r="K96" s="271" t="s">
        <v>628</v>
      </c>
      <c r="L96" s="23">
        <v>1</v>
      </c>
      <c r="M96" s="24">
        <f>(1+Наценка!$B$4)*VLOOKUP(K96,'Выгрузка артикулов'!A:L,12,0)</f>
        <v>15.931375000000001</v>
      </c>
      <c r="N96" s="11"/>
      <c r="O96" s="11"/>
      <c r="P96" s="38" t="s">
        <v>25</v>
      </c>
      <c r="Q96" s="23"/>
      <c r="R96" s="36">
        <v>246979</v>
      </c>
      <c r="S96" s="23">
        <v>1</v>
      </c>
      <c r="T96" s="44">
        <f>(1+Наценка!$B$4)*VLOOKUP(R96,'Выгрузка артикулов'!A:L,12,0)</f>
        <v>6.2802500000000006</v>
      </c>
    </row>
    <row r="97" spans="1:38" s="5" customFormat="1" x14ac:dyDescent="0.35">
      <c r="A97" s="48"/>
      <c r="B97" s="385"/>
      <c r="C97" s="27"/>
      <c r="D97" s="27"/>
      <c r="E97" s="27"/>
      <c r="F97" s="27"/>
      <c r="G97" s="40"/>
      <c r="I97" s="27"/>
      <c r="J97" s="27"/>
      <c r="K97" s="27"/>
      <c r="L97" s="27"/>
      <c r="M97" s="40"/>
      <c r="P97" s="262" t="s">
        <v>1128</v>
      </c>
      <c r="Q97" s="23"/>
      <c r="R97" s="271" t="s">
        <v>628</v>
      </c>
      <c r="S97" s="23">
        <v>1</v>
      </c>
      <c r="T97" s="44">
        <f>(1+Наценка!$B$4)*VLOOKUP(R97,'Выгрузка артикулов'!A:L,12,0)</f>
        <v>15.931375000000001</v>
      </c>
    </row>
    <row r="98" spans="1:38" s="5" customFormat="1" x14ac:dyDescent="0.35">
      <c r="A98" s="48"/>
      <c r="B98" s="41"/>
      <c r="C98" s="338" t="s">
        <v>679</v>
      </c>
      <c r="D98" s="339"/>
      <c r="E98" s="339"/>
      <c r="F98" s="339"/>
      <c r="G98" s="42">
        <f>F86*G86+F89*G89+F92*G92+F90*G90+F93*G93+F94*G94</f>
        <v>119.56099999999999</v>
      </c>
      <c r="H98" s="10"/>
      <c r="I98" s="340" t="s">
        <v>679</v>
      </c>
      <c r="J98" s="339"/>
      <c r="K98" s="339"/>
      <c r="L98" s="339"/>
      <c r="M98" s="42">
        <f>L86*M86+L89*M89+L92*M92+L94*M94+L93*M93+L90*M90+L95*M95+L96*M96</f>
        <v>134.97545208333332</v>
      </c>
      <c r="N98" s="16"/>
      <c r="O98" s="16"/>
      <c r="P98" s="340" t="s">
        <v>679</v>
      </c>
      <c r="Q98" s="339"/>
      <c r="R98" s="339"/>
      <c r="S98" s="339"/>
      <c r="T98" s="42">
        <f>S86*T86+S89*T89+S92*T92+S93*T93+S94*T94+S90*T90+S97*T97+S95*T95+S96*T96</f>
        <v>140.57707708333334</v>
      </c>
    </row>
    <row r="99" spans="1:38" x14ac:dyDescent="0.35"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</sheetData>
  <mergeCells count="103">
    <mergeCell ref="AB30:AE30"/>
    <mergeCell ref="AH30:AK30"/>
    <mergeCell ref="AB19:AB21"/>
    <mergeCell ref="AH3:AL3"/>
    <mergeCell ref="AH5:AH7"/>
    <mergeCell ref="AH15:AK15"/>
    <mergeCell ref="AH17:AL17"/>
    <mergeCell ref="AH19:AH21"/>
    <mergeCell ref="AB3:AF3"/>
    <mergeCell ref="AB5:AB7"/>
    <mergeCell ref="AB15:AE15"/>
    <mergeCell ref="AB17:AF17"/>
    <mergeCell ref="V17:Z17"/>
    <mergeCell ref="P19:P21"/>
    <mergeCell ref="V19:V21"/>
    <mergeCell ref="O18:O19"/>
    <mergeCell ref="O20:O29"/>
    <mergeCell ref="O6:O15"/>
    <mergeCell ref="P15:S15"/>
    <mergeCell ref="P17:T17"/>
    <mergeCell ref="P30:S30"/>
    <mergeCell ref="C3:G3"/>
    <mergeCell ref="I3:M3"/>
    <mergeCell ref="P3:T3"/>
    <mergeCell ref="V3:Z3"/>
    <mergeCell ref="B4:B5"/>
    <mergeCell ref="O4:O5"/>
    <mergeCell ref="C5:C7"/>
    <mergeCell ref="I5:I7"/>
    <mergeCell ref="P5:P7"/>
    <mergeCell ref="V5:V7"/>
    <mergeCell ref="B6:B15"/>
    <mergeCell ref="C15:F15"/>
    <mergeCell ref="I15:L15"/>
    <mergeCell ref="V15:Y15"/>
    <mergeCell ref="C11:C12"/>
    <mergeCell ref="I11:I12"/>
    <mergeCell ref="B18:B30"/>
    <mergeCell ref="C19:C21"/>
    <mergeCell ref="I19:I21"/>
    <mergeCell ref="C30:F30"/>
    <mergeCell ref="I30:L30"/>
    <mergeCell ref="V30:Y30"/>
    <mergeCell ref="B36:B37"/>
    <mergeCell ref="C37:C39"/>
    <mergeCell ref="I37:I39"/>
    <mergeCell ref="P37:P39"/>
    <mergeCell ref="B38:B48"/>
    <mergeCell ref="P42:P43"/>
    <mergeCell ref="C25:C26"/>
    <mergeCell ref="I25:I26"/>
    <mergeCell ref="C42:C43"/>
    <mergeCell ref="I42:I43"/>
    <mergeCell ref="C35:G35"/>
    <mergeCell ref="I35:M35"/>
    <mergeCell ref="P35:T35"/>
    <mergeCell ref="B52:B53"/>
    <mergeCell ref="B54:B64"/>
    <mergeCell ref="C58:C59"/>
    <mergeCell ref="I58:I59"/>
    <mergeCell ref="P58:P59"/>
    <mergeCell ref="C68:G68"/>
    <mergeCell ref="I68:M68"/>
    <mergeCell ref="P68:T68"/>
    <mergeCell ref="C49:F49"/>
    <mergeCell ref="I49:L49"/>
    <mergeCell ref="P49:S49"/>
    <mergeCell ref="C51:G51"/>
    <mergeCell ref="I51:M51"/>
    <mergeCell ref="P51:T51"/>
    <mergeCell ref="C53:C55"/>
    <mergeCell ref="I53:I55"/>
    <mergeCell ref="P53:P55"/>
    <mergeCell ref="C98:F98"/>
    <mergeCell ref="I98:L98"/>
    <mergeCell ref="P98:S98"/>
    <mergeCell ref="B69:B70"/>
    <mergeCell ref="C70:C72"/>
    <mergeCell ref="I70:I72"/>
    <mergeCell ref="P70:P72"/>
    <mergeCell ref="B71:B81"/>
    <mergeCell ref="C75:C76"/>
    <mergeCell ref="I75:I76"/>
    <mergeCell ref="P75:P76"/>
    <mergeCell ref="C82:F82"/>
    <mergeCell ref="I82:L82"/>
    <mergeCell ref="P82:S82"/>
    <mergeCell ref="B85:B86"/>
    <mergeCell ref="B87:B97"/>
    <mergeCell ref="C91:C92"/>
    <mergeCell ref="I91:I92"/>
    <mergeCell ref="P91:P92"/>
    <mergeCell ref="C17:G17"/>
    <mergeCell ref="I17:M17"/>
    <mergeCell ref="C84:G84"/>
    <mergeCell ref="I84:M84"/>
    <mergeCell ref="P84:T84"/>
    <mergeCell ref="C86:C88"/>
    <mergeCell ref="I86:I88"/>
    <mergeCell ref="P86:P88"/>
    <mergeCell ref="C65:F65"/>
    <mergeCell ref="I65:L65"/>
    <mergeCell ref="P65:S65"/>
  </mergeCells>
  <pageMargins left="0" right="0" top="0" bottom="0" header="0.31496062992125984" footer="0.31496062992125984"/>
  <pageSetup paperSize="9" scale="24" fitToHeight="0" orientation="landscape" r:id="rId1"/>
  <rowBreaks count="1" manualBreakCount="1">
    <brk id="5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4" tint="0.59999389629810485"/>
  </sheetPr>
  <dimension ref="A1:BS85"/>
  <sheetViews>
    <sheetView tabSelected="1" view="pageBreakPreview" topLeftCell="E1" zoomScale="80" zoomScaleNormal="85" zoomScaleSheetLayoutView="80" workbookViewId="0">
      <pane ySplit="2" topLeftCell="A15" activePane="bottomLeft" state="frozen"/>
      <selection activeCell="C3384" sqref="C2:E3384"/>
      <selection pane="bottomLeft" activeCell="Q27" sqref="P21:Q27"/>
    </sheetView>
  </sheetViews>
  <sheetFormatPr defaultRowHeight="15.6" x14ac:dyDescent="0.3"/>
  <cols>
    <col min="1" max="1" width="10.33203125" style="75" customWidth="1"/>
    <col min="2" max="2" width="31.33203125" style="76" customWidth="1"/>
    <col min="3" max="3" width="13.109375" style="77" bestFit="1" customWidth="1"/>
    <col min="4" max="4" width="10.44140625" style="77" customWidth="1"/>
    <col min="5" max="5" width="7.88671875" style="77" bestFit="1" customWidth="1"/>
    <col min="6" max="6" width="18.109375" style="90" bestFit="1" customWidth="1"/>
    <col min="7" max="7" width="1.88671875" style="90" customWidth="1"/>
    <col min="8" max="8" width="29.5546875" style="77" customWidth="1"/>
    <col min="9" max="9" width="13.109375" style="54" bestFit="1" customWidth="1"/>
    <col min="10" max="10" width="10.5546875" style="54" customWidth="1"/>
    <col min="11" max="11" width="7.88671875" style="54" bestFit="1" customWidth="1"/>
    <col min="12" max="12" width="18.109375" style="91" bestFit="1" customWidth="1"/>
    <col min="13" max="13" width="1.6640625" style="91" customWidth="1"/>
    <col min="14" max="14" width="10" style="70" customWidth="1"/>
    <col min="15" max="15" width="32.44140625" style="76" customWidth="1"/>
    <col min="16" max="16" width="17.33203125" style="77" customWidth="1"/>
    <col min="17" max="17" width="9" style="77" bestFit="1" customWidth="1"/>
    <col min="18" max="18" width="9" style="77" customWidth="1"/>
    <col min="19" max="19" width="18.109375" style="90" bestFit="1" customWidth="1"/>
    <col min="20" max="20" width="2.6640625" style="66" customWidth="1"/>
    <col min="21" max="21" width="34.44140625" style="77" customWidth="1"/>
    <col min="22" max="22" width="14.6640625" style="54" bestFit="1" customWidth="1"/>
    <col min="23" max="23" width="9" style="54" bestFit="1" customWidth="1"/>
    <col min="24" max="24" width="7.88671875" style="54" customWidth="1"/>
    <col min="25" max="25" width="18.109375" style="91" bestFit="1" customWidth="1"/>
    <col min="26" max="26" width="3.88671875" style="54" customWidth="1"/>
    <col min="27" max="27" width="9.109375" style="70"/>
    <col min="28" max="28" width="22.33203125" style="71" customWidth="1"/>
    <col min="29" max="29" width="17.5546875" style="62" bestFit="1" customWidth="1"/>
    <col min="30" max="32" width="11" style="70" customWidth="1"/>
    <col min="33" max="33" width="18.5546875" style="131" bestFit="1" customWidth="1"/>
    <col min="34" max="34" width="2" style="70" customWidth="1"/>
    <col min="35" max="35" width="9.109375" style="70"/>
    <col min="36" max="36" width="23.109375" style="70" customWidth="1"/>
    <col min="37" max="37" width="17.5546875" style="70" customWidth="1"/>
    <col min="38" max="38" width="9.44140625" style="70" bestFit="1" customWidth="1"/>
    <col min="39" max="39" width="9.44140625" style="70" customWidth="1"/>
    <col min="40" max="40" width="8.109375" style="70" customWidth="1"/>
    <col min="41" max="41" width="18.5546875" style="131" bestFit="1" customWidth="1"/>
    <col min="42" max="42" width="2.44140625" style="70" customWidth="1"/>
    <col min="43" max="43" width="9.109375" style="70"/>
    <col min="44" max="44" width="26.6640625" style="68" customWidth="1"/>
    <col min="45" max="45" width="17.5546875" style="70" bestFit="1" customWidth="1"/>
    <col min="46" max="46" width="9.44140625" style="52" bestFit="1" customWidth="1"/>
    <col min="47" max="47" width="9.44140625" style="52" customWidth="1"/>
    <col min="48" max="48" width="8.109375" style="52" bestFit="1" customWidth="1"/>
    <col min="49" max="49" width="18.5546875" style="93" bestFit="1" customWidth="1"/>
    <col min="50" max="50" width="1.88671875" style="52" customWidth="1"/>
    <col min="51" max="51" width="9.109375" style="70"/>
    <col min="52" max="52" width="23.33203125" style="66" customWidth="1"/>
    <col min="53" max="53" width="17.5546875" style="70" bestFit="1" customWidth="1"/>
    <col min="54" max="55" width="12" style="70" customWidth="1"/>
    <col min="56" max="56" width="11.33203125" style="70" customWidth="1"/>
    <col min="57" max="57" width="18.109375" style="131" bestFit="1" customWidth="1"/>
    <col min="58" max="58" width="2.33203125" style="54" customWidth="1"/>
    <col min="59" max="59" width="9.109375" style="70"/>
    <col min="60" max="60" width="23.6640625" style="70" bestFit="1" customWidth="1"/>
    <col min="61" max="61" width="16" style="70" bestFit="1" customWidth="1"/>
    <col min="62" max="63" width="9.109375" style="70" customWidth="1"/>
    <col min="64" max="64" width="18.5546875" style="93" bestFit="1" customWidth="1"/>
    <col min="65" max="65" width="1.5546875" style="70" customWidth="1"/>
    <col min="66" max="66" width="9.109375" style="70"/>
    <col min="67" max="67" width="30.5546875" style="70" bestFit="1" customWidth="1"/>
    <col min="68" max="68" width="16" style="54" bestFit="1" customWidth="1"/>
    <col min="69" max="69" width="9.33203125" style="54" bestFit="1" customWidth="1"/>
    <col min="70" max="70" width="9.109375" style="54"/>
    <col min="71" max="71" width="18.5546875" style="90" bestFit="1" customWidth="1"/>
    <col min="72" max="289" width="9.109375" style="54"/>
    <col min="290" max="290" width="6.6640625" style="54" customWidth="1"/>
    <col min="291" max="291" width="27.6640625" style="54" customWidth="1"/>
    <col min="292" max="292" width="8.6640625" style="54" customWidth="1"/>
    <col min="293" max="294" width="9.6640625" style="54" customWidth="1"/>
    <col min="295" max="545" width="9.109375" style="54"/>
    <col min="546" max="546" width="6.6640625" style="54" customWidth="1"/>
    <col min="547" max="547" width="27.6640625" style="54" customWidth="1"/>
    <col min="548" max="548" width="8.6640625" style="54" customWidth="1"/>
    <col min="549" max="550" width="9.6640625" style="54" customWidth="1"/>
    <col min="551" max="801" width="9.109375" style="54"/>
    <col min="802" max="802" width="6.6640625" style="54" customWidth="1"/>
    <col min="803" max="803" width="27.6640625" style="54" customWidth="1"/>
    <col min="804" max="804" width="8.6640625" style="54" customWidth="1"/>
    <col min="805" max="806" width="9.6640625" style="54" customWidth="1"/>
    <col min="807" max="1057" width="9.109375" style="54"/>
    <col min="1058" max="1058" width="6.6640625" style="54" customWidth="1"/>
    <col min="1059" max="1059" width="27.6640625" style="54" customWidth="1"/>
    <col min="1060" max="1060" width="8.6640625" style="54" customWidth="1"/>
    <col min="1061" max="1062" width="9.6640625" style="54" customWidth="1"/>
    <col min="1063" max="1313" width="9.109375" style="54"/>
    <col min="1314" max="1314" width="6.6640625" style="54" customWidth="1"/>
    <col min="1315" max="1315" width="27.6640625" style="54" customWidth="1"/>
    <col min="1316" max="1316" width="8.6640625" style="54" customWidth="1"/>
    <col min="1317" max="1318" width="9.6640625" style="54" customWidth="1"/>
    <col min="1319" max="1569" width="9.109375" style="54"/>
    <col min="1570" max="1570" width="6.6640625" style="54" customWidth="1"/>
    <col min="1571" max="1571" width="27.6640625" style="54" customWidth="1"/>
    <col min="1572" max="1572" width="8.6640625" style="54" customWidth="1"/>
    <col min="1573" max="1574" width="9.6640625" style="54" customWidth="1"/>
    <col min="1575" max="1825" width="9.109375" style="54"/>
    <col min="1826" max="1826" width="6.6640625" style="54" customWidth="1"/>
    <col min="1827" max="1827" width="27.6640625" style="54" customWidth="1"/>
    <col min="1828" max="1828" width="8.6640625" style="54" customWidth="1"/>
    <col min="1829" max="1830" width="9.6640625" style="54" customWidth="1"/>
    <col min="1831" max="2081" width="9.109375" style="54"/>
    <col min="2082" max="2082" width="6.6640625" style="54" customWidth="1"/>
    <col min="2083" max="2083" width="27.6640625" style="54" customWidth="1"/>
    <col min="2084" max="2084" width="8.6640625" style="54" customWidth="1"/>
    <col min="2085" max="2086" width="9.6640625" style="54" customWidth="1"/>
    <col min="2087" max="2337" width="9.109375" style="54"/>
    <col min="2338" max="2338" width="6.6640625" style="54" customWidth="1"/>
    <col min="2339" max="2339" width="27.6640625" style="54" customWidth="1"/>
    <col min="2340" max="2340" width="8.6640625" style="54" customWidth="1"/>
    <col min="2341" max="2342" width="9.6640625" style="54" customWidth="1"/>
    <col min="2343" max="2593" width="9.109375" style="54"/>
    <col min="2594" max="2594" width="6.6640625" style="54" customWidth="1"/>
    <col min="2595" max="2595" width="27.6640625" style="54" customWidth="1"/>
    <col min="2596" max="2596" width="8.6640625" style="54" customWidth="1"/>
    <col min="2597" max="2598" width="9.6640625" style="54" customWidth="1"/>
    <col min="2599" max="2849" width="9.109375" style="54"/>
    <col min="2850" max="2850" width="6.6640625" style="54" customWidth="1"/>
    <col min="2851" max="2851" width="27.6640625" style="54" customWidth="1"/>
    <col min="2852" max="2852" width="8.6640625" style="54" customWidth="1"/>
    <col min="2853" max="2854" width="9.6640625" style="54" customWidth="1"/>
    <col min="2855" max="3105" width="9.109375" style="54"/>
    <col min="3106" max="3106" width="6.6640625" style="54" customWidth="1"/>
    <col min="3107" max="3107" width="27.6640625" style="54" customWidth="1"/>
    <col min="3108" max="3108" width="8.6640625" style="54" customWidth="1"/>
    <col min="3109" max="3110" width="9.6640625" style="54" customWidth="1"/>
    <col min="3111" max="3361" width="9.109375" style="54"/>
    <col min="3362" max="3362" width="6.6640625" style="54" customWidth="1"/>
    <col min="3363" max="3363" width="27.6640625" style="54" customWidth="1"/>
    <col min="3364" max="3364" width="8.6640625" style="54" customWidth="1"/>
    <col min="3365" max="3366" width="9.6640625" style="54" customWidth="1"/>
    <col min="3367" max="3617" width="9.109375" style="54"/>
    <col min="3618" max="3618" width="6.6640625" style="54" customWidth="1"/>
    <col min="3619" max="3619" width="27.6640625" style="54" customWidth="1"/>
    <col min="3620" max="3620" width="8.6640625" style="54" customWidth="1"/>
    <col min="3621" max="3622" width="9.6640625" style="54" customWidth="1"/>
    <col min="3623" max="3873" width="9.109375" style="54"/>
    <col min="3874" max="3874" width="6.6640625" style="54" customWidth="1"/>
    <col min="3875" max="3875" width="27.6640625" style="54" customWidth="1"/>
    <col min="3876" max="3876" width="8.6640625" style="54" customWidth="1"/>
    <col min="3877" max="3878" width="9.6640625" style="54" customWidth="1"/>
    <col min="3879" max="4129" width="9.109375" style="54"/>
    <col min="4130" max="4130" width="6.6640625" style="54" customWidth="1"/>
    <col min="4131" max="4131" width="27.6640625" style="54" customWidth="1"/>
    <col min="4132" max="4132" width="8.6640625" style="54" customWidth="1"/>
    <col min="4133" max="4134" width="9.6640625" style="54" customWidth="1"/>
    <col min="4135" max="4385" width="9.109375" style="54"/>
    <col min="4386" max="4386" width="6.6640625" style="54" customWidth="1"/>
    <col min="4387" max="4387" width="27.6640625" style="54" customWidth="1"/>
    <col min="4388" max="4388" width="8.6640625" style="54" customWidth="1"/>
    <col min="4389" max="4390" width="9.6640625" style="54" customWidth="1"/>
    <col min="4391" max="4641" width="9.109375" style="54"/>
    <col min="4642" max="4642" width="6.6640625" style="54" customWidth="1"/>
    <col min="4643" max="4643" width="27.6640625" style="54" customWidth="1"/>
    <col min="4644" max="4644" width="8.6640625" style="54" customWidth="1"/>
    <col min="4645" max="4646" width="9.6640625" style="54" customWidth="1"/>
    <col min="4647" max="4897" width="9.109375" style="54"/>
    <col min="4898" max="4898" width="6.6640625" style="54" customWidth="1"/>
    <col min="4899" max="4899" width="27.6640625" style="54" customWidth="1"/>
    <col min="4900" max="4900" width="8.6640625" style="54" customWidth="1"/>
    <col min="4901" max="4902" width="9.6640625" style="54" customWidth="1"/>
    <col min="4903" max="5153" width="9.109375" style="54"/>
    <col min="5154" max="5154" width="6.6640625" style="54" customWidth="1"/>
    <col min="5155" max="5155" width="27.6640625" style="54" customWidth="1"/>
    <col min="5156" max="5156" width="8.6640625" style="54" customWidth="1"/>
    <col min="5157" max="5158" width="9.6640625" style="54" customWidth="1"/>
    <col min="5159" max="5409" width="9.109375" style="54"/>
    <col min="5410" max="5410" width="6.6640625" style="54" customWidth="1"/>
    <col min="5411" max="5411" width="27.6640625" style="54" customWidth="1"/>
    <col min="5412" max="5412" width="8.6640625" style="54" customWidth="1"/>
    <col min="5413" max="5414" width="9.6640625" style="54" customWidth="1"/>
    <col min="5415" max="5665" width="9.109375" style="54"/>
    <col min="5666" max="5666" width="6.6640625" style="54" customWidth="1"/>
    <col min="5667" max="5667" width="27.6640625" style="54" customWidth="1"/>
    <col min="5668" max="5668" width="8.6640625" style="54" customWidth="1"/>
    <col min="5669" max="5670" width="9.6640625" style="54" customWidth="1"/>
    <col min="5671" max="5921" width="9.109375" style="54"/>
    <col min="5922" max="5922" width="6.6640625" style="54" customWidth="1"/>
    <col min="5923" max="5923" width="27.6640625" style="54" customWidth="1"/>
    <col min="5924" max="5924" width="8.6640625" style="54" customWidth="1"/>
    <col min="5925" max="5926" width="9.6640625" style="54" customWidth="1"/>
    <col min="5927" max="6177" width="9.109375" style="54"/>
    <col min="6178" max="6178" width="6.6640625" style="54" customWidth="1"/>
    <col min="6179" max="6179" width="27.6640625" style="54" customWidth="1"/>
    <col min="6180" max="6180" width="8.6640625" style="54" customWidth="1"/>
    <col min="6181" max="6182" width="9.6640625" style="54" customWidth="1"/>
    <col min="6183" max="6433" width="9.109375" style="54"/>
    <col min="6434" max="6434" width="6.6640625" style="54" customWidth="1"/>
    <col min="6435" max="6435" width="27.6640625" style="54" customWidth="1"/>
    <col min="6436" max="6436" width="8.6640625" style="54" customWidth="1"/>
    <col min="6437" max="6438" width="9.6640625" style="54" customWidth="1"/>
    <col min="6439" max="6689" width="9.109375" style="54"/>
    <col min="6690" max="6690" width="6.6640625" style="54" customWidth="1"/>
    <col min="6691" max="6691" width="27.6640625" style="54" customWidth="1"/>
    <col min="6692" max="6692" width="8.6640625" style="54" customWidth="1"/>
    <col min="6693" max="6694" width="9.6640625" style="54" customWidth="1"/>
    <col min="6695" max="6945" width="9.109375" style="54"/>
    <col min="6946" max="6946" width="6.6640625" style="54" customWidth="1"/>
    <col min="6947" max="6947" width="27.6640625" style="54" customWidth="1"/>
    <col min="6948" max="6948" width="8.6640625" style="54" customWidth="1"/>
    <col min="6949" max="6950" width="9.6640625" style="54" customWidth="1"/>
    <col min="6951" max="7201" width="9.109375" style="54"/>
    <col min="7202" max="7202" width="6.6640625" style="54" customWidth="1"/>
    <col min="7203" max="7203" width="27.6640625" style="54" customWidth="1"/>
    <col min="7204" max="7204" width="8.6640625" style="54" customWidth="1"/>
    <col min="7205" max="7206" width="9.6640625" style="54" customWidth="1"/>
    <col min="7207" max="7457" width="9.109375" style="54"/>
    <col min="7458" max="7458" width="6.6640625" style="54" customWidth="1"/>
    <col min="7459" max="7459" width="27.6640625" style="54" customWidth="1"/>
    <col min="7460" max="7460" width="8.6640625" style="54" customWidth="1"/>
    <col min="7461" max="7462" width="9.6640625" style="54" customWidth="1"/>
    <col min="7463" max="7713" width="9.109375" style="54"/>
    <col min="7714" max="7714" width="6.6640625" style="54" customWidth="1"/>
    <col min="7715" max="7715" width="27.6640625" style="54" customWidth="1"/>
    <col min="7716" max="7716" width="8.6640625" style="54" customWidth="1"/>
    <col min="7717" max="7718" width="9.6640625" style="54" customWidth="1"/>
    <col min="7719" max="7969" width="9.109375" style="54"/>
    <col min="7970" max="7970" width="6.6640625" style="54" customWidth="1"/>
    <col min="7971" max="7971" width="27.6640625" style="54" customWidth="1"/>
    <col min="7972" max="7972" width="8.6640625" style="54" customWidth="1"/>
    <col min="7973" max="7974" width="9.6640625" style="54" customWidth="1"/>
    <col min="7975" max="8225" width="9.109375" style="54"/>
    <col min="8226" max="8226" width="6.6640625" style="54" customWidth="1"/>
    <col min="8227" max="8227" width="27.6640625" style="54" customWidth="1"/>
    <col min="8228" max="8228" width="8.6640625" style="54" customWidth="1"/>
    <col min="8229" max="8230" width="9.6640625" style="54" customWidth="1"/>
    <col min="8231" max="8481" width="9.109375" style="54"/>
    <col min="8482" max="8482" width="6.6640625" style="54" customWidth="1"/>
    <col min="8483" max="8483" width="27.6640625" style="54" customWidth="1"/>
    <col min="8484" max="8484" width="8.6640625" style="54" customWidth="1"/>
    <col min="8485" max="8486" width="9.6640625" style="54" customWidth="1"/>
    <col min="8487" max="8737" width="9.109375" style="54"/>
    <col min="8738" max="8738" width="6.6640625" style="54" customWidth="1"/>
    <col min="8739" max="8739" width="27.6640625" style="54" customWidth="1"/>
    <col min="8740" max="8740" width="8.6640625" style="54" customWidth="1"/>
    <col min="8741" max="8742" width="9.6640625" style="54" customWidth="1"/>
    <col min="8743" max="8993" width="9.109375" style="54"/>
    <col min="8994" max="8994" width="6.6640625" style="54" customWidth="1"/>
    <col min="8995" max="8995" width="27.6640625" style="54" customWidth="1"/>
    <col min="8996" max="8996" width="8.6640625" style="54" customWidth="1"/>
    <col min="8997" max="8998" width="9.6640625" style="54" customWidth="1"/>
    <col min="8999" max="9249" width="9.109375" style="54"/>
    <col min="9250" max="9250" width="6.6640625" style="54" customWidth="1"/>
    <col min="9251" max="9251" width="27.6640625" style="54" customWidth="1"/>
    <col min="9252" max="9252" width="8.6640625" style="54" customWidth="1"/>
    <col min="9253" max="9254" width="9.6640625" style="54" customWidth="1"/>
    <col min="9255" max="9505" width="9.109375" style="54"/>
    <col min="9506" max="9506" width="6.6640625" style="54" customWidth="1"/>
    <col min="9507" max="9507" width="27.6640625" style="54" customWidth="1"/>
    <col min="9508" max="9508" width="8.6640625" style="54" customWidth="1"/>
    <col min="9509" max="9510" width="9.6640625" style="54" customWidth="1"/>
    <col min="9511" max="9761" width="9.109375" style="54"/>
    <col min="9762" max="9762" width="6.6640625" style="54" customWidth="1"/>
    <col min="9763" max="9763" width="27.6640625" style="54" customWidth="1"/>
    <col min="9764" max="9764" width="8.6640625" style="54" customWidth="1"/>
    <col min="9765" max="9766" width="9.6640625" style="54" customWidth="1"/>
    <col min="9767" max="10017" width="9.109375" style="54"/>
    <col min="10018" max="10018" width="6.6640625" style="54" customWidth="1"/>
    <col min="10019" max="10019" width="27.6640625" style="54" customWidth="1"/>
    <col min="10020" max="10020" width="8.6640625" style="54" customWidth="1"/>
    <col min="10021" max="10022" width="9.6640625" style="54" customWidth="1"/>
    <col min="10023" max="10273" width="9.109375" style="54"/>
    <col min="10274" max="10274" width="6.6640625" style="54" customWidth="1"/>
    <col min="10275" max="10275" width="27.6640625" style="54" customWidth="1"/>
    <col min="10276" max="10276" width="8.6640625" style="54" customWidth="1"/>
    <col min="10277" max="10278" width="9.6640625" style="54" customWidth="1"/>
    <col min="10279" max="10529" width="9.109375" style="54"/>
    <col min="10530" max="10530" width="6.6640625" style="54" customWidth="1"/>
    <col min="10531" max="10531" width="27.6640625" style="54" customWidth="1"/>
    <col min="10532" max="10532" width="8.6640625" style="54" customWidth="1"/>
    <col min="10533" max="10534" width="9.6640625" style="54" customWidth="1"/>
    <col min="10535" max="10785" width="9.109375" style="54"/>
    <col min="10786" max="10786" width="6.6640625" style="54" customWidth="1"/>
    <col min="10787" max="10787" width="27.6640625" style="54" customWidth="1"/>
    <col min="10788" max="10788" width="8.6640625" style="54" customWidth="1"/>
    <col min="10789" max="10790" width="9.6640625" style="54" customWidth="1"/>
    <col min="10791" max="11041" width="9.109375" style="54"/>
    <col min="11042" max="11042" width="6.6640625" style="54" customWidth="1"/>
    <col min="11043" max="11043" width="27.6640625" style="54" customWidth="1"/>
    <col min="11044" max="11044" width="8.6640625" style="54" customWidth="1"/>
    <col min="11045" max="11046" width="9.6640625" style="54" customWidth="1"/>
    <col min="11047" max="11297" width="9.109375" style="54"/>
    <col min="11298" max="11298" width="6.6640625" style="54" customWidth="1"/>
    <col min="11299" max="11299" width="27.6640625" style="54" customWidth="1"/>
    <col min="11300" max="11300" width="8.6640625" style="54" customWidth="1"/>
    <col min="11301" max="11302" width="9.6640625" style="54" customWidth="1"/>
    <col min="11303" max="11553" width="9.109375" style="54"/>
    <col min="11554" max="11554" width="6.6640625" style="54" customWidth="1"/>
    <col min="11555" max="11555" width="27.6640625" style="54" customWidth="1"/>
    <col min="11556" max="11556" width="8.6640625" style="54" customWidth="1"/>
    <col min="11557" max="11558" width="9.6640625" style="54" customWidth="1"/>
    <col min="11559" max="11809" width="9.109375" style="54"/>
    <col min="11810" max="11810" width="6.6640625" style="54" customWidth="1"/>
    <col min="11811" max="11811" width="27.6640625" style="54" customWidth="1"/>
    <col min="11812" max="11812" width="8.6640625" style="54" customWidth="1"/>
    <col min="11813" max="11814" width="9.6640625" style="54" customWidth="1"/>
    <col min="11815" max="12065" width="9.109375" style="54"/>
    <col min="12066" max="12066" width="6.6640625" style="54" customWidth="1"/>
    <col min="12067" max="12067" width="27.6640625" style="54" customWidth="1"/>
    <col min="12068" max="12068" width="8.6640625" style="54" customWidth="1"/>
    <col min="12069" max="12070" width="9.6640625" style="54" customWidth="1"/>
    <col min="12071" max="12321" width="9.109375" style="54"/>
    <col min="12322" max="12322" width="6.6640625" style="54" customWidth="1"/>
    <col min="12323" max="12323" width="27.6640625" style="54" customWidth="1"/>
    <col min="12324" max="12324" width="8.6640625" style="54" customWidth="1"/>
    <col min="12325" max="12326" width="9.6640625" style="54" customWidth="1"/>
    <col min="12327" max="12577" width="9.109375" style="54"/>
    <col min="12578" max="12578" width="6.6640625" style="54" customWidth="1"/>
    <col min="12579" max="12579" width="27.6640625" style="54" customWidth="1"/>
    <col min="12580" max="12580" width="8.6640625" style="54" customWidth="1"/>
    <col min="12581" max="12582" width="9.6640625" style="54" customWidth="1"/>
    <col min="12583" max="12833" width="9.109375" style="54"/>
    <col min="12834" max="12834" width="6.6640625" style="54" customWidth="1"/>
    <col min="12835" max="12835" width="27.6640625" style="54" customWidth="1"/>
    <col min="12836" max="12836" width="8.6640625" style="54" customWidth="1"/>
    <col min="12837" max="12838" width="9.6640625" style="54" customWidth="1"/>
    <col min="12839" max="13089" width="9.109375" style="54"/>
    <col min="13090" max="13090" width="6.6640625" style="54" customWidth="1"/>
    <col min="13091" max="13091" width="27.6640625" style="54" customWidth="1"/>
    <col min="13092" max="13092" width="8.6640625" style="54" customWidth="1"/>
    <col min="13093" max="13094" width="9.6640625" style="54" customWidth="1"/>
    <col min="13095" max="13345" width="9.109375" style="54"/>
    <col min="13346" max="13346" width="6.6640625" style="54" customWidth="1"/>
    <col min="13347" max="13347" width="27.6640625" style="54" customWidth="1"/>
    <col min="13348" max="13348" width="8.6640625" style="54" customWidth="1"/>
    <col min="13349" max="13350" width="9.6640625" style="54" customWidth="1"/>
    <col min="13351" max="13601" width="9.109375" style="54"/>
    <col min="13602" max="13602" width="6.6640625" style="54" customWidth="1"/>
    <col min="13603" max="13603" width="27.6640625" style="54" customWidth="1"/>
    <col min="13604" max="13604" width="8.6640625" style="54" customWidth="1"/>
    <col min="13605" max="13606" width="9.6640625" style="54" customWidth="1"/>
    <col min="13607" max="13857" width="9.109375" style="54"/>
    <col min="13858" max="13858" width="6.6640625" style="54" customWidth="1"/>
    <col min="13859" max="13859" width="27.6640625" style="54" customWidth="1"/>
    <col min="13860" max="13860" width="8.6640625" style="54" customWidth="1"/>
    <col min="13861" max="13862" width="9.6640625" style="54" customWidth="1"/>
    <col min="13863" max="14113" width="9.109375" style="54"/>
    <col min="14114" max="14114" width="6.6640625" style="54" customWidth="1"/>
    <col min="14115" max="14115" width="27.6640625" style="54" customWidth="1"/>
    <col min="14116" max="14116" width="8.6640625" style="54" customWidth="1"/>
    <col min="14117" max="14118" width="9.6640625" style="54" customWidth="1"/>
    <col min="14119" max="14369" width="9.109375" style="54"/>
    <col min="14370" max="14370" width="6.6640625" style="54" customWidth="1"/>
    <col min="14371" max="14371" width="27.6640625" style="54" customWidth="1"/>
    <col min="14372" max="14372" width="8.6640625" style="54" customWidth="1"/>
    <col min="14373" max="14374" width="9.6640625" style="54" customWidth="1"/>
    <col min="14375" max="14625" width="9.109375" style="54"/>
    <col min="14626" max="14626" width="6.6640625" style="54" customWidth="1"/>
    <col min="14627" max="14627" width="27.6640625" style="54" customWidth="1"/>
    <col min="14628" max="14628" width="8.6640625" style="54" customWidth="1"/>
    <col min="14629" max="14630" width="9.6640625" style="54" customWidth="1"/>
    <col min="14631" max="14881" width="9.109375" style="54"/>
    <col min="14882" max="14882" width="6.6640625" style="54" customWidth="1"/>
    <col min="14883" max="14883" width="27.6640625" style="54" customWidth="1"/>
    <col min="14884" max="14884" width="8.6640625" style="54" customWidth="1"/>
    <col min="14885" max="14886" width="9.6640625" style="54" customWidth="1"/>
    <col min="14887" max="15137" width="9.109375" style="54"/>
    <col min="15138" max="15138" width="6.6640625" style="54" customWidth="1"/>
    <col min="15139" max="15139" width="27.6640625" style="54" customWidth="1"/>
    <col min="15140" max="15140" width="8.6640625" style="54" customWidth="1"/>
    <col min="15141" max="15142" width="9.6640625" style="54" customWidth="1"/>
    <col min="15143" max="15393" width="9.109375" style="54"/>
    <col min="15394" max="15394" width="6.6640625" style="54" customWidth="1"/>
    <col min="15395" max="15395" width="27.6640625" style="54" customWidth="1"/>
    <col min="15396" max="15396" width="8.6640625" style="54" customWidth="1"/>
    <col min="15397" max="15398" width="9.6640625" style="54" customWidth="1"/>
    <col min="15399" max="15649" width="9.109375" style="54"/>
    <col min="15650" max="15650" width="6.6640625" style="54" customWidth="1"/>
    <col min="15651" max="15651" width="27.6640625" style="54" customWidth="1"/>
    <col min="15652" max="15652" width="8.6640625" style="54" customWidth="1"/>
    <col min="15653" max="15654" width="9.6640625" style="54" customWidth="1"/>
    <col min="15655" max="15905" width="9.109375" style="54"/>
    <col min="15906" max="15906" width="6.6640625" style="54" customWidth="1"/>
    <col min="15907" max="15907" width="27.6640625" style="54" customWidth="1"/>
    <col min="15908" max="15908" width="8.6640625" style="54" customWidth="1"/>
    <col min="15909" max="15910" width="9.6640625" style="54" customWidth="1"/>
    <col min="15911" max="16161" width="9.109375" style="54"/>
    <col min="16162" max="16162" width="6.6640625" style="54" customWidth="1"/>
    <col min="16163" max="16163" width="27.6640625" style="54" customWidth="1"/>
    <col min="16164" max="16164" width="8.6640625" style="54" customWidth="1"/>
    <col min="16165" max="16166" width="9.6640625" style="54" customWidth="1"/>
    <col min="16167" max="16384" width="9.109375" style="54"/>
  </cols>
  <sheetData>
    <row r="1" spans="1:71" s="52" customFormat="1" x14ac:dyDescent="0.3">
      <c r="A1" s="111" t="s">
        <v>691</v>
      </c>
      <c r="L1" s="93"/>
      <c r="M1" s="93"/>
      <c r="N1" s="111" t="s">
        <v>692</v>
      </c>
      <c r="S1" s="93"/>
      <c r="Y1" s="93"/>
      <c r="AA1" s="111" t="s">
        <v>693</v>
      </c>
      <c r="AG1" s="93"/>
      <c r="AI1" s="111"/>
      <c r="AO1" s="93"/>
      <c r="AQ1" s="111"/>
      <c r="AW1" s="93"/>
      <c r="AY1" s="111"/>
      <c r="BE1" s="93"/>
      <c r="BG1" s="147" t="s">
        <v>739</v>
      </c>
      <c r="BL1" s="93"/>
      <c r="BN1" s="149"/>
      <c r="BO1" s="103"/>
      <c r="BP1" s="103"/>
      <c r="BQ1" s="103"/>
      <c r="BR1" s="103"/>
      <c r="BS1" s="150"/>
    </row>
    <row r="2" spans="1:71" x14ac:dyDescent="0.3">
      <c r="A2" s="53" t="s">
        <v>14</v>
      </c>
      <c r="B2" s="411" t="s">
        <v>3182</v>
      </c>
      <c r="C2" s="412"/>
      <c r="D2" s="412"/>
      <c r="E2" s="413"/>
      <c r="F2" s="414"/>
      <c r="G2" s="106"/>
      <c r="H2" s="415" t="s">
        <v>3183</v>
      </c>
      <c r="I2" s="411"/>
      <c r="J2" s="411"/>
      <c r="K2" s="413"/>
      <c r="L2" s="414"/>
      <c r="M2" s="106"/>
      <c r="N2" s="101" t="s">
        <v>14</v>
      </c>
      <c r="O2" s="411" t="s">
        <v>3182</v>
      </c>
      <c r="P2" s="361"/>
      <c r="Q2" s="361"/>
      <c r="R2" s="361"/>
      <c r="S2" s="362"/>
      <c r="T2" s="46"/>
      <c r="U2" s="415" t="s">
        <v>3183</v>
      </c>
      <c r="V2" s="361"/>
      <c r="W2" s="361"/>
      <c r="X2" s="361"/>
      <c r="Y2" s="362"/>
      <c r="Z2" s="46"/>
      <c r="AA2" s="95" t="s">
        <v>14</v>
      </c>
      <c r="AB2" s="418" t="s">
        <v>3184</v>
      </c>
      <c r="AC2" s="361"/>
      <c r="AD2" s="361"/>
      <c r="AE2" s="361"/>
      <c r="AF2" s="361"/>
      <c r="AG2" s="362"/>
      <c r="AH2" s="52"/>
      <c r="AI2" s="95" t="s">
        <v>14</v>
      </c>
      <c r="AJ2" s="425" t="s">
        <v>3185</v>
      </c>
      <c r="AK2" s="361"/>
      <c r="AL2" s="361"/>
      <c r="AM2" s="361"/>
      <c r="AN2" s="361"/>
      <c r="AO2" s="362"/>
      <c r="AP2" s="69"/>
      <c r="AQ2" s="95" t="s">
        <v>14</v>
      </c>
      <c r="AR2" s="418" t="s">
        <v>3186</v>
      </c>
      <c r="AS2" s="361"/>
      <c r="AT2" s="361"/>
      <c r="AU2" s="361"/>
      <c r="AV2" s="361"/>
      <c r="AW2" s="362"/>
      <c r="AX2" s="69"/>
      <c r="AY2" s="95" t="s">
        <v>14</v>
      </c>
      <c r="AZ2" s="418" t="s">
        <v>3187</v>
      </c>
      <c r="BA2" s="361"/>
      <c r="BB2" s="361"/>
      <c r="BC2" s="361"/>
      <c r="BD2" s="361"/>
      <c r="BE2" s="362"/>
      <c r="BG2" s="95" t="s">
        <v>14</v>
      </c>
      <c r="BH2" s="418" t="s">
        <v>3188</v>
      </c>
      <c r="BI2" s="361"/>
      <c r="BJ2" s="361"/>
      <c r="BK2" s="361"/>
      <c r="BL2" s="362"/>
      <c r="BM2" s="52"/>
      <c r="BN2" s="151" t="s">
        <v>14</v>
      </c>
      <c r="BO2" s="419" t="s">
        <v>3179</v>
      </c>
      <c r="BP2" s="420"/>
      <c r="BQ2" s="420"/>
      <c r="BR2" s="420"/>
      <c r="BS2" s="421"/>
    </row>
    <row r="3" spans="1:71" s="55" customFormat="1" x14ac:dyDescent="0.3">
      <c r="A3" s="391" t="s">
        <v>15</v>
      </c>
      <c r="B3" s="19" t="s">
        <v>16</v>
      </c>
      <c r="C3" s="20" t="s">
        <v>41</v>
      </c>
      <c r="D3" s="21" t="s">
        <v>17</v>
      </c>
      <c r="E3" s="21" t="s">
        <v>39</v>
      </c>
      <c r="F3" s="87" t="s">
        <v>3180</v>
      </c>
      <c r="G3" s="12"/>
      <c r="H3" s="33" t="s">
        <v>16</v>
      </c>
      <c r="I3" s="20" t="s">
        <v>41</v>
      </c>
      <c r="J3" s="21" t="s">
        <v>17</v>
      </c>
      <c r="K3" s="21" t="s">
        <v>39</v>
      </c>
      <c r="L3" s="87" t="s">
        <v>3180</v>
      </c>
      <c r="M3" s="12"/>
      <c r="N3" s="96" t="s">
        <v>15</v>
      </c>
      <c r="O3" s="19" t="s">
        <v>16</v>
      </c>
      <c r="P3" s="20" t="s">
        <v>41</v>
      </c>
      <c r="Q3" s="21" t="s">
        <v>17</v>
      </c>
      <c r="R3" s="21" t="s">
        <v>39</v>
      </c>
      <c r="S3" s="87" t="s">
        <v>3180</v>
      </c>
      <c r="T3" s="12"/>
      <c r="U3" s="33" t="s">
        <v>16</v>
      </c>
      <c r="V3" s="20" t="s">
        <v>41</v>
      </c>
      <c r="W3" s="21" t="s">
        <v>17</v>
      </c>
      <c r="X3" s="21" t="s">
        <v>39</v>
      </c>
      <c r="Y3" s="87" t="s">
        <v>3180</v>
      </c>
      <c r="Z3" s="107"/>
      <c r="AA3" s="96" t="s">
        <v>15</v>
      </c>
      <c r="AB3" s="19" t="s">
        <v>16</v>
      </c>
      <c r="AC3" s="20" t="s">
        <v>41</v>
      </c>
      <c r="AD3" s="21" t="s">
        <v>17</v>
      </c>
      <c r="AE3" s="21" t="s">
        <v>3194</v>
      </c>
      <c r="AF3" s="21" t="s">
        <v>39</v>
      </c>
      <c r="AG3" s="87" t="s">
        <v>3180</v>
      </c>
      <c r="AH3" s="104"/>
      <c r="AI3" s="96" t="s">
        <v>15</v>
      </c>
      <c r="AJ3" s="33" t="s">
        <v>16</v>
      </c>
      <c r="AK3" s="20" t="s">
        <v>41</v>
      </c>
      <c r="AL3" s="21" t="s">
        <v>17</v>
      </c>
      <c r="AM3" s="21" t="s">
        <v>3194</v>
      </c>
      <c r="AN3" s="21" t="s">
        <v>39</v>
      </c>
      <c r="AO3" s="87" t="s">
        <v>3180</v>
      </c>
      <c r="AP3" s="104"/>
      <c r="AQ3" s="96" t="s">
        <v>15</v>
      </c>
      <c r="AR3" s="19" t="s">
        <v>16</v>
      </c>
      <c r="AS3" s="20" t="s">
        <v>41</v>
      </c>
      <c r="AT3" s="21" t="s">
        <v>17</v>
      </c>
      <c r="AU3" s="21" t="s">
        <v>3194</v>
      </c>
      <c r="AV3" s="21" t="s">
        <v>39</v>
      </c>
      <c r="AW3" s="87" t="s">
        <v>3180</v>
      </c>
      <c r="AX3" s="104"/>
      <c r="AY3" s="96" t="s">
        <v>15</v>
      </c>
      <c r="AZ3" s="19" t="s">
        <v>16</v>
      </c>
      <c r="BA3" s="20" t="s">
        <v>41</v>
      </c>
      <c r="BB3" s="21" t="s">
        <v>17</v>
      </c>
      <c r="BC3" s="21" t="s">
        <v>3194</v>
      </c>
      <c r="BD3" s="21" t="s">
        <v>39</v>
      </c>
      <c r="BE3" s="87" t="s">
        <v>3180</v>
      </c>
      <c r="BF3" s="130"/>
      <c r="BG3" s="96" t="s">
        <v>15</v>
      </c>
      <c r="BH3" s="19" t="s">
        <v>16</v>
      </c>
      <c r="BI3" s="20" t="s">
        <v>41</v>
      </c>
      <c r="BJ3" s="21" t="s">
        <v>17</v>
      </c>
      <c r="BK3" s="21" t="s">
        <v>39</v>
      </c>
      <c r="BL3" s="87" t="s">
        <v>3180</v>
      </c>
      <c r="BM3" s="140"/>
      <c r="BN3" s="96" t="s">
        <v>15</v>
      </c>
      <c r="BO3" s="19" t="s">
        <v>16</v>
      </c>
      <c r="BP3" s="20" t="s">
        <v>41</v>
      </c>
      <c r="BQ3" s="21" t="s">
        <v>17</v>
      </c>
      <c r="BR3" s="21" t="s">
        <v>39</v>
      </c>
      <c r="BS3" s="87" t="s">
        <v>3180</v>
      </c>
    </row>
    <row r="4" spans="1:71" x14ac:dyDescent="0.3">
      <c r="A4" s="391"/>
      <c r="B4" s="392" t="s">
        <v>18</v>
      </c>
      <c r="C4" s="57" t="s">
        <v>694</v>
      </c>
      <c r="D4" s="115">
        <v>486161</v>
      </c>
      <c r="E4" s="115">
        <v>1</v>
      </c>
      <c r="F4" s="116">
        <f>(1+Наценка!$B$5)*VLOOKUP(D4,'Выгрузка артикулов'!A:L,12,0)</f>
        <v>7.9435200000000004</v>
      </c>
      <c r="H4" s="393" t="s">
        <v>18</v>
      </c>
      <c r="I4" s="57" t="s">
        <v>694</v>
      </c>
      <c r="J4" s="115">
        <v>486161</v>
      </c>
      <c r="K4" s="115">
        <v>1</v>
      </c>
      <c r="L4" s="118">
        <f>(1+Наценка!$B$5)*VLOOKUP(J4,'Выгрузка артикулов'!A:L,12,0)</f>
        <v>7.9435200000000004</v>
      </c>
      <c r="M4" s="94"/>
      <c r="N4" s="397" t="s">
        <v>3189</v>
      </c>
      <c r="O4" s="422" t="s">
        <v>18</v>
      </c>
      <c r="P4" s="57" t="s">
        <v>694</v>
      </c>
      <c r="Q4" s="115">
        <v>486161</v>
      </c>
      <c r="R4" s="115">
        <v>1</v>
      </c>
      <c r="S4" s="116">
        <f>(1+Наценка!$B$5)*VLOOKUP(Q4,'Выгрузка артикулов'!A:L,12,0)</f>
        <v>7.9435200000000004</v>
      </c>
      <c r="U4" s="400" t="s">
        <v>18</v>
      </c>
      <c r="V4" s="57" t="s">
        <v>694</v>
      </c>
      <c r="W4" s="115">
        <v>486161</v>
      </c>
      <c r="X4" s="115">
        <v>1</v>
      </c>
      <c r="Y4" s="128">
        <f>(1+Наценка!$B$5)*VLOOKUP(W4,'Выгрузка артикулов'!A:L,12,0)</f>
        <v>7.9435200000000004</v>
      </c>
      <c r="Z4" s="58"/>
      <c r="AA4" s="397" t="s">
        <v>3190</v>
      </c>
      <c r="AB4" s="387" t="s">
        <v>18</v>
      </c>
      <c r="AC4" s="57" t="s">
        <v>694</v>
      </c>
      <c r="AD4" s="115">
        <v>486161</v>
      </c>
      <c r="AE4" s="115"/>
      <c r="AF4" s="115">
        <v>1</v>
      </c>
      <c r="AG4" s="118">
        <f>(1+Наценка!$B$5)*VLOOKUP(AD4,'Выгрузка артикулов'!A:L,12,0)</f>
        <v>7.9435200000000004</v>
      </c>
      <c r="AH4" s="56"/>
      <c r="AI4" s="397" t="s">
        <v>3190</v>
      </c>
      <c r="AJ4" s="389" t="s">
        <v>18</v>
      </c>
      <c r="AK4" s="57" t="s">
        <v>694</v>
      </c>
      <c r="AL4" s="115">
        <v>486161</v>
      </c>
      <c r="AM4" s="115"/>
      <c r="AN4" s="115">
        <v>1</v>
      </c>
      <c r="AO4" s="118">
        <f>(1+Наценка!$B$5)*VLOOKUP(AL4,'Выгрузка артикулов'!A:L,12,0)</f>
        <v>7.9435200000000004</v>
      </c>
      <c r="AP4" s="56"/>
      <c r="AQ4" s="397" t="s">
        <v>3190</v>
      </c>
      <c r="AR4" s="387" t="s">
        <v>18</v>
      </c>
      <c r="AS4" s="57" t="s">
        <v>694</v>
      </c>
      <c r="AT4" s="115">
        <v>486161</v>
      </c>
      <c r="AU4" s="115"/>
      <c r="AV4" s="115">
        <v>1</v>
      </c>
      <c r="AW4" s="135">
        <f>(1+Наценка!$B$5)*VLOOKUP(AT4,'Выгрузка артикулов'!A:L,12,0)</f>
        <v>7.9435200000000004</v>
      </c>
      <c r="AX4" s="105"/>
      <c r="AY4" s="397" t="s">
        <v>3190</v>
      </c>
      <c r="AZ4" s="387" t="s">
        <v>18</v>
      </c>
      <c r="BA4" s="57" t="s">
        <v>694</v>
      </c>
      <c r="BB4" s="115">
        <v>486161</v>
      </c>
      <c r="BC4" s="115"/>
      <c r="BD4" s="115">
        <v>1</v>
      </c>
      <c r="BE4" s="143">
        <f>(1+Наценка!$B$5)*VLOOKUP(BB4,'Выгрузка артикулов'!A:L,12,0)</f>
        <v>7.9435200000000004</v>
      </c>
      <c r="BG4" s="404" t="s">
        <v>3181</v>
      </c>
      <c r="BH4" s="387" t="s">
        <v>18</v>
      </c>
      <c r="BI4" s="57" t="s">
        <v>694</v>
      </c>
      <c r="BJ4" s="115">
        <v>486161</v>
      </c>
      <c r="BK4" s="115">
        <v>1</v>
      </c>
      <c r="BL4" s="118">
        <f>(1+Наценка!$B$5)*VLOOKUP(BJ4,'Выгрузка артикулов'!A:L,12,0)</f>
        <v>7.9435200000000004</v>
      </c>
      <c r="BM4" s="56"/>
      <c r="BN4" s="404" t="s">
        <v>3181</v>
      </c>
      <c r="BO4" s="387" t="s">
        <v>18</v>
      </c>
      <c r="BP4" s="57" t="s">
        <v>694</v>
      </c>
      <c r="BQ4" s="115">
        <v>486161</v>
      </c>
      <c r="BR4" s="141">
        <v>1</v>
      </c>
      <c r="BS4" s="116">
        <f>(1+Наценка!$B$5)*VLOOKUP(BQ4,'Выгрузка артикулов'!A:L,12,0)</f>
        <v>7.9435200000000004</v>
      </c>
    </row>
    <row r="5" spans="1:71" x14ac:dyDescent="0.3">
      <c r="A5" s="404" t="s">
        <v>3189</v>
      </c>
      <c r="B5" s="392"/>
      <c r="C5" s="57" t="s">
        <v>695</v>
      </c>
      <c r="D5" s="115">
        <v>490169</v>
      </c>
      <c r="E5" s="115">
        <v>1</v>
      </c>
      <c r="F5" s="116">
        <f>(1+Наценка!$B$5)*VLOOKUP(D5,'Выгрузка артикулов'!A:L,12,0)</f>
        <v>7.9435200000000004</v>
      </c>
      <c r="H5" s="393"/>
      <c r="I5" s="57" t="s">
        <v>695</v>
      </c>
      <c r="J5" s="115">
        <v>490169</v>
      </c>
      <c r="K5" s="115">
        <v>1</v>
      </c>
      <c r="L5" s="118">
        <f>(1+Наценка!$B$5)*VLOOKUP(J5,'Выгрузка артикулов'!A:L,12,0)</f>
        <v>7.9435200000000004</v>
      </c>
      <c r="M5" s="94"/>
      <c r="N5" s="398"/>
      <c r="O5" s="423"/>
      <c r="P5" s="57" t="s">
        <v>19</v>
      </c>
      <c r="Q5" s="115">
        <v>486163</v>
      </c>
      <c r="R5" s="115">
        <v>1</v>
      </c>
      <c r="S5" s="116">
        <f>(1+Наценка!$B$5)*VLOOKUP(Q5,'Выгрузка артикулов'!A:L,12,0)</f>
        <v>7.9435200000000004</v>
      </c>
      <c r="U5" s="401"/>
      <c r="V5" s="57" t="s">
        <v>19</v>
      </c>
      <c r="W5" s="115">
        <v>486163</v>
      </c>
      <c r="X5" s="115">
        <v>1</v>
      </c>
      <c r="Y5" s="128">
        <f>(1+Наценка!$B$5)*VLOOKUP(W5,'Выгрузка артикулов'!A:L,12,0)</f>
        <v>7.9435200000000004</v>
      </c>
      <c r="Z5" s="58"/>
      <c r="AA5" s="398"/>
      <c r="AB5" s="388"/>
      <c r="AC5" s="57" t="s">
        <v>695</v>
      </c>
      <c r="AD5" s="115">
        <v>490169</v>
      </c>
      <c r="AE5" s="115"/>
      <c r="AF5" s="115">
        <v>1</v>
      </c>
      <c r="AG5" s="118">
        <f>(1+Наценка!$B$5)*VLOOKUP(AD5,'Выгрузка артикулов'!A:L,12,0)</f>
        <v>7.9435200000000004</v>
      </c>
      <c r="AH5" s="56"/>
      <c r="AI5" s="398"/>
      <c r="AJ5" s="390"/>
      <c r="AK5" s="57" t="s">
        <v>695</v>
      </c>
      <c r="AL5" s="115">
        <v>490169</v>
      </c>
      <c r="AM5" s="115"/>
      <c r="AN5" s="115">
        <v>1</v>
      </c>
      <c r="AO5" s="118">
        <f>(1+Наценка!$B$5)*VLOOKUP(AL5,'Выгрузка артикулов'!A:L,12,0)</f>
        <v>7.9435200000000004</v>
      </c>
      <c r="AP5" s="56"/>
      <c r="AQ5" s="398"/>
      <c r="AR5" s="388"/>
      <c r="AS5" s="57" t="s">
        <v>695</v>
      </c>
      <c r="AT5" s="115">
        <v>490169</v>
      </c>
      <c r="AU5" s="115"/>
      <c r="AV5" s="115">
        <v>1</v>
      </c>
      <c r="AW5" s="135">
        <f>(1+Наценка!$B$5)*VLOOKUP(AT5,'Выгрузка артикулов'!A:L,12,0)</f>
        <v>7.9435200000000004</v>
      </c>
      <c r="AX5" s="56"/>
      <c r="AY5" s="398"/>
      <c r="AZ5" s="388"/>
      <c r="BA5" s="57" t="s">
        <v>695</v>
      </c>
      <c r="BB5" s="115">
        <v>490169</v>
      </c>
      <c r="BC5" s="115"/>
      <c r="BD5" s="115">
        <v>1</v>
      </c>
      <c r="BE5" s="143">
        <f>(1+Наценка!$B$5)*VLOOKUP(BB5,'Выгрузка артикулов'!A:L,12,0)</f>
        <v>7.9435200000000004</v>
      </c>
      <c r="BG5" s="416"/>
      <c r="BH5" s="388"/>
      <c r="BI5" s="57" t="s">
        <v>695</v>
      </c>
      <c r="BJ5" s="115">
        <v>490169</v>
      </c>
      <c r="BK5" s="115">
        <v>1</v>
      </c>
      <c r="BL5" s="118">
        <f>(1+Наценка!$B$5)*VLOOKUP(BJ5,'Выгрузка артикулов'!A:L,12,0)</f>
        <v>7.9435200000000004</v>
      </c>
      <c r="BM5" s="56"/>
      <c r="BN5" s="416"/>
      <c r="BO5" s="388"/>
      <c r="BP5" s="57" t="s">
        <v>695</v>
      </c>
      <c r="BQ5" s="115">
        <v>490169</v>
      </c>
      <c r="BR5" s="141">
        <v>1</v>
      </c>
      <c r="BS5" s="116">
        <f>(1+Наценка!$B$5)*VLOOKUP(BQ5,'Выгрузка артикулов'!A:L,12,0)</f>
        <v>7.9435200000000004</v>
      </c>
    </row>
    <row r="6" spans="1:71" x14ac:dyDescent="0.3">
      <c r="A6" s="405"/>
      <c r="B6" s="392"/>
      <c r="C6" s="57" t="s">
        <v>19</v>
      </c>
      <c r="D6" s="115">
        <v>486163</v>
      </c>
      <c r="E6" s="115">
        <v>1</v>
      </c>
      <c r="F6" s="116">
        <f>(1+Наценка!$B$5)*VLOOKUP(D6,'Выгрузка артикулов'!A:L,12,0)</f>
        <v>7.9435200000000004</v>
      </c>
      <c r="H6" s="393"/>
      <c r="I6" s="57" t="s">
        <v>19</v>
      </c>
      <c r="J6" s="115">
        <v>486163</v>
      </c>
      <c r="K6" s="115">
        <v>1</v>
      </c>
      <c r="L6" s="118">
        <f>(1+Наценка!$B$5)*VLOOKUP(J6,'Выгрузка артикулов'!A:L,12,0)</f>
        <v>7.9435200000000004</v>
      </c>
      <c r="M6" s="94"/>
      <c r="N6" s="398"/>
      <c r="O6" s="424"/>
      <c r="P6" s="57" t="s">
        <v>697</v>
      </c>
      <c r="Q6" s="115">
        <v>486165</v>
      </c>
      <c r="R6" s="115">
        <v>1</v>
      </c>
      <c r="S6" s="116">
        <f>(1+Наценка!$B$5)*VLOOKUP(Q6,'Выгрузка артикулов'!A:L,12,0)</f>
        <v>7.3425300000000009</v>
      </c>
      <c r="U6" s="402"/>
      <c r="V6" s="57" t="s">
        <v>697</v>
      </c>
      <c r="W6" s="115">
        <v>486165</v>
      </c>
      <c r="X6" s="115">
        <v>1</v>
      </c>
      <c r="Y6" s="128">
        <f>(1+Наценка!$B$5)*VLOOKUP(W6,'Выгрузка артикулов'!A:L,12,0)</f>
        <v>7.3425300000000009</v>
      </c>
      <c r="Z6" s="58"/>
      <c r="AA6" s="398"/>
      <c r="AB6" s="388"/>
      <c r="AC6" s="57" t="s">
        <v>19</v>
      </c>
      <c r="AD6" s="115">
        <v>486163</v>
      </c>
      <c r="AE6" s="115"/>
      <c r="AF6" s="115">
        <v>1</v>
      </c>
      <c r="AG6" s="118">
        <f>(1+Наценка!$B$5)*VLOOKUP(AD6,'Выгрузка артикулов'!A:L,12,0)</f>
        <v>7.9435200000000004</v>
      </c>
      <c r="AH6" s="56"/>
      <c r="AI6" s="398"/>
      <c r="AJ6" s="390"/>
      <c r="AK6" s="57" t="s">
        <v>19</v>
      </c>
      <c r="AL6" s="115">
        <v>486163</v>
      </c>
      <c r="AM6" s="115"/>
      <c r="AN6" s="115">
        <v>1</v>
      </c>
      <c r="AO6" s="118">
        <f>(1+Наценка!$B$5)*VLOOKUP(AL6,'Выгрузка артикулов'!A:L,12,0)</f>
        <v>7.9435200000000004</v>
      </c>
      <c r="AP6" s="56"/>
      <c r="AQ6" s="398"/>
      <c r="AR6" s="388"/>
      <c r="AS6" s="57" t="s">
        <v>19</v>
      </c>
      <c r="AT6" s="115">
        <v>486163</v>
      </c>
      <c r="AU6" s="115"/>
      <c r="AV6" s="115">
        <v>1</v>
      </c>
      <c r="AW6" s="135">
        <f>(1+Наценка!$B$5)*VLOOKUP(AT6,'Выгрузка артикулов'!A:L,12,0)</f>
        <v>7.9435200000000004</v>
      </c>
      <c r="AX6" s="56"/>
      <c r="AY6" s="398"/>
      <c r="AZ6" s="388"/>
      <c r="BA6" s="57" t="s">
        <v>19</v>
      </c>
      <c r="BB6" s="115">
        <v>486163</v>
      </c>
      <c r="BC6" s="115"/>
      <c r="BD6" s="115">
        <v>1</v>
      </c>
      <c r="BE6" s="143">
        <f>(1+Наценка!$B$5)*VLOOKUP(BB6,'Выгрузка артикулов'!A:L,12,0)</f>
        <v>7.9435200000000004</v>
      </c>
      <c r="BG6" s="416"/>
      <c r="BH6" s="388"/>
      <c r="BI6" s="57" t="s">
        <v>19</v>
      </c>
      <c r="BJ6" s="115">
        <v>486163</v>
      </c>
      <c r="BK6" s="115">
        <v>1</v>
      </c>
      <c r="BL6" s="118">
        <f>(1+Наценка!$B$5)*VLOOKUP(BJ6,'Выгрузка артикулов'!A:L,12,0)</f>
        <v>7.9435200000000004</v>
      </c>
      <c r="BM6" s="56"/>
      <c r="BN6" s="416"/>
      <c r="BO6" s="388"/>
      <c r="BP6" s="57" t="s">
        <v>19</v>
      </c>
      <c r="BQ6" s="115">
        <v>486163</v>
      </c>
      <c r="BR6" s="141">
        <v>1</v>
      </c>
      <c r="BS6" s="116">
        <f>(1+Наценка!$B$5)*VLOOKUP(BQ6,'Выгрузка артикулов'!A:L,12,0)</f>
        <v>7.9435200000000004</v>
      </c>
    </row>
    <row r="7" spans="1:71" x14ac:dyDescent="0.3">
      <c r="A7" s="405"/>
      <c r="B7" s="392"/>
      <c r="C7" s="57" t="s">
        <v>680</v>
      </c>
      <c r="D7" s="115">
        <v>486165</v>
      </c>
      <c r="E7" s="115">
        <v>1</v>
      </c>
      <c r="F7" s="116">
        <f>(1+Наценка!$B$5)*VLOOKUP(D7,'Выгрузка артикулов'!A:L,12,0)</f>
        <v>7.3425300000000009</v>
      </c>
      <c r="H7" s="393"/>
      <c r="I7" s="57" t="s">
        <v>680</v>
      </c>
      <c r="J7" s="115">
        <v>486165</v>
      </c>
      <c r="K7" s="115">
        <v>1</v>
      </c>
      <c r="L7" s="118">
        <f>(1+Наценка!$B$5)*VLOOKUP(J7,'Выгрузка артикулов'!A:L,12,0)</f>
        <v>7.3425300000000009</v>
      </c>
      <c r="M7" s="94"/>
      <c r="N7" s="398"/>
      <c r="O7" s="59" t="s">
        <v>20</v>
      </c>
      <c r="P7" s="60"/>
      <c r="Q7" s="115">
        <v>334754</v>
      </c>
      <c r="R7" s="115">
        <v>1</v>
      </c>
      <c r="S7" s="116">
        <f>(1+Наценка!$B$5)*VLOOKUP(Q7,'Выгрузка артикулов'!A:L,12,0)</f>
        <v>0.65325</v>
      </c>
      <c r="T7" s="56"/>
      <c r="U7" s="61" t="s">
        <v>20</v>
      </c>
      <c r="V7" s="60"/>
      <c r="W7" s="115">
        <v>334754</v>
      </c>
      <c r="X7" s="115">
        <v>1</v>
      </c>
      <c r="Y7" s="128">
        <f>(1+Наценка!$B$5)*VLOOKUP(W7,'Выгрузка артикулов'!A:L,12,0)</f>
        <v>0.65325</v>
      </c>
      <c r="Z7" s="62"/>
      <c r="AA7" s="398"/>
      <c r="AB7" s="388"/>
      <c r="AC7" s="57" t="s">
        <v>697</v>
      </c>
      <c r="AD7" s="115">
        <v>486165</v>
      </c>
      <c r="AE7" s="115"/>
      <c r="AF7" s="115">
        <v>1</v>
      </c>
      <c r="AG7" s="118">
        <f>(1+Наценка!$B$5)*VLOOKUP(AD7,'Выгрузка артикулов'!A:L,12,0)</f>
        <v>7.3425300000000009</v>
      </c>
      <c r="AH7" s="56"/>
      <c r="AI7" s="398"/>
      <c r="AJ7" s="390"/>
      <c r="AK7" s="57" t="s">
        <v>697</v>
      </c>
      <c r="AL7" s="115">
        <v>486165</v>
      </c>
      <c r="AM7" s="115"/>
      <c r="AN7" s="115">
        <v>1</v>
      </c>
      <c r="AO7" s="118">
        <f>(1+Наценка!$B$5)*VLOOKUP(AL7,'Выгрузка артикулов'!A:L,12,0)</f>
        <v>7.3425300000000009</v>
      </c>
      <c r="AP7" s="56"/>
      <c r="AQ7" s="398"/>
      <c r="AR7" s="388"/>
      <c r="AS7" s="57" t="s">
        <v>697</v>
      </c>
      <c r="AT7" s="115">
        <v>486165</v>
      </c>
      <c r="AU7" s="115"/>
      <c r="AV7" s="115">
        <v>1</v>
      </c>
      <c r="AW7" s="135">
        <f>(1+Наценка!$B$5)*VLOOKUP(AT7,'Выгрузка артикулов'!A:L,12,0)</f>
        <v>7.3425300000000009</v>
      </c>
      <c r="AX7" s="66"/>
      <c r="AY7" s="398"/>
      <c r="AZ7" s="388"/>
      <c r="BA7" s="57" t="s">
        <v>697</v>
      </c>
      <c r="BB7" s="115">
        <v>486165</v>
      </c>
      <c r="BC7" s="115"/>
      <c r="BD7" s="115">
        <v>1</v>
      </c>
      <c r="BE7" s="143">
        <f>(1+Наценка!$B$5)*VLOOKUP(BB7,'Выгрузка артикулов'!A:L,12,0)</f>
        <v>7.3425300000000009</v>
      </c>
      <c r="BG7" s="416"/>
      <c r="BH7" s="388"/>
      <c r="BI7" s="57" t="s">
        <v>697</v>
      </c>
      <c r="BJ7" s="115">
        <v>486165</v>
      </c>
      <c r="BK7" s="115">
        <v>1</v>
      </c>
      <c r="BL7" s="118">
        <f>(1+Наценка!$B$5)*VLOOKUP(BJ7,'Выгрузка артикулов'!A:L,12,0)</f>
        <v>7.3425300000000009</v>
      </c>
      <c r="BM7" s="56"/>
      <c r="BN7" s="416"/>
      <c r="BO7" s="388"/>
      <c r="BP7" s="57" t="s">
        <v>697</v>
      </c>
      <c r="BQ7" s="115">
        <v>486165</v>
      </c>
      <c r="BR7" s="141">
        <v>1</v>
      </c>
      <c r="BS7" s="116">
        <f>(1+Наценка!$B$5)*VLOOKUP(BQ7,'Выгрузка артикулов'!A:L,12,0)</f>
        <v>7.3425300000000009</v>
      </c>
    </row>
    <row r="8" spans="1:71" x14ac:dyDescent="0.3">
      <c r="A8" s="405"/>
      <c r="B8" s="59" t="s">
        <v>20</v>
      </c>
      <c r="C8" s="60"/>
      <c r="D8" s="115">
        <v>334754</v>
      </c>
      <c r="E8" s="115">
        <v>1</v>
      </c>
      <c r="F8" s="116">
        <f>(1+Наценка!$B$5)*VLOOKUP(D8,'Выгрузка артикулов'!A:L,12,0)</f>
        <v>0.65325</v>
      </c>
      <c r="H8" s="61" t="s">
        <v>20</v>
      </c>
      <c r="I8" s="60"/>
      <c r="J8" s="115">
        <v>334754</v>
      </c>
      <c r="K8" s="115">
        <v>1</v>
      </c>
      <c r="L8" s="118">
        <f>(1+Наценка!$B$5)*VLOOKUP(J8,'Выгрузка артикулов'!A:L,12,0)</f>
        <v>0.65325</v>
      </c>
      <c r="M8" s="94"/>
      <c r="N8" s="398"/>
      <c r="O8" s="59" t="s">
        <v>21</v>
      </c>
      <c r="P8" s="63"/>
      <c r="Q8" s="115">
        <v>728756</v>
      </c>
      <c r="R8" s="115">
        <v>1</v>
      </c>
      <c r="S8" s="116">
        <f>(1+Наценка!$B$5)*VLOOKUP(Q8,'Выгрузка артикулов'!A:L,12,0)</f>
        <v>4.2200600000000001</v>
      </c>
      <c r="T8" s="58"/>
      <c r="U8" s="61" t="s">
        <v>21</v>
      </c>
      <c r="V8" s="63"/>
      <c r="W8" s="115">
        <v>728743</v>
      </c>
      <c r="X8" s="115">
        <v>1</v>
      </c>
      <c r="Y8" s="128">
        <f>(1+Наценка!$B$5)*VLOOKUP(W8,'Выгрузка артикулов'!A:L,12,0)</f>
        <v>15.808650000000002</v>
      </c>
      <c r="Z8" s="64"/>
      <c r="AA8" s="398"/>
      <c r="AB8" s="59" t="s">
        <v>20</v>
      </c>
      <c r="AC8" s="60"/>
      <c r="AD8" s="115">
        <v>334754</v>
      </c>
      <c r="AE8" s="115"/>
      <c r="AF8" s="115">
        <v>1</v>
      </c>
      <c r="AG8" s="118">
        <f>(1+Наценка!$B$5)*VLOOKUP(AD8,'Выгрузка артикулов'!A:L,12,0)</f>
        <v>0.65325</v>
      </c>
      <c r="AH8" s="56"/>
      <c r="AI8" s="398"/>
      <c r="AJ8" s="73" t="s">
        <v>20</v>
      </c>
      <c r="AK8" s="60"/>
      <c r="AL8" s="115">
        <v>334754</v>
      </c>
      <c r="AM8" s="115"/>
      <c r="AN8" s="115">
        <v>1</v>
      </c>
      <c r="AO8" s="118">
        <f>(1+Наценка!$B$5)*VLOOKUP(AL8,'Выгрузка артикулов'!A:L,12,0)</f>
        <v>0.65325</v>
      </c>
      <c r="AP8" s="56"/>
      <c r="AQ8" s="398"/>
      <c r="AR8" s="67" t="s">
        <v>20</v>
      </c>
      <c r="AS8" s="60"/>
      <c r="AT8" s="115">
        <v>334754</v>
      </c>
      <c r="AU8" s="115"/>
      <c r="AV8" s="115">
        <v>1</v>
      </c>
      <c r="AW8" s="135">
        <f>(1+Наценка!$B$5)*VLOOKUP(AT8,'Выгрузка артикулов'!A:L,12,0)</f>
        <v>0.65325</v>
      </c>
      <c r="AX8" s="56"/>
      <c r="AY8" s="398"/>
      <c r="AZ8" s="67" t="s">
        <v>20</v>
      </c>
      <c r="BA8" s="60"/>
      <c r="BB8" s="115">
        <v>334754</v>
      </c>
      <c r="BC8" s="115"/>
      <c r="BD8" s="115">
        <v>1</v>
      </c>
      <c r="BE8" s="143">
        <f>(1+Наценка!$B$5)*VLOOKUP(BB8,'Выгрузка артикулов'!A:L,12,0)</f>
        <v>0.65325</v>
      </c>
      <c r="BG8" s="416"/>
      <c r="BH8" s="59" t="s">
        <v>20</v>
      </c>
      <c r="BI8" s="60"/>
      <c r="BJ8" s="115">
        <v>334754</v>
      </c>
      <c r="BK8" s="115">
        <v>1</v>
      </c>
      <c r="BL8" s="118">
        <f>(1+Наценка!$B$5)*VLOOKUP(BJ8,'Выгрузка артикулов'!A:L,12,0)</f>
        <v>0.65325</v>
      </c>
      <c r="BM8" s="56"/>
      <c r="BN8" s="416"/>
      <c r="BO8" s="67" t="s">
        <v>20</v>
      </c>
      <c r="BP8" s="60"/>
      <c r="BQ8" s="115">
        <v>334754</v>
      </c>
      <c r="BR8" s="141">
        <v>1</v>
      </c>
      <c r="BS8" s="116">
        <f>(1+Наценка!$B$5)*VLOOKUP(BQ8,'Выгрузка артикулов'!A:L,12,0)</f>
        <v>0.65325</v>
      </c>
    </row>
    <row r="9" spans="1:71" x14ac:dyDescent="0.3">
      <c r="A9" s="405"/>
      <c r="B9" s="59" t="s">
        <v>21</v>
      </c>
      <c r="C9" s="63"/>
      <c r="D9" s="115">
        <v>728756</v>
      </c>
      <c r="E9" s="115">
        <v>1</v>
      </c>
      <c r="F9" s="116">
        <f>(1+Наценка!$B$5)*VLOOKUP(D9,'Выгрузка артикулов'!A:L,12,0)</f>
        <v>4.2200600000000001</v>
      </c>
      <c r="H9" s="61" t="s">
        <v>21</v>
      </c>
      <c r="I9" s="63"/>
      <c r="J9" s="115">
        <v>728743</v>
      </c>
      <c r="K9" s="115">
        <v>1</v>
      </c>
      <c r="L9" s="118">
        <f>(1+Наценка!$B$5)*VLOOKUP(J9,'Выгрузка артикулов'!A:L,12,0)</f>
        <v>15.808650000000002</v>
      </c>
      <c r="M9" s="94"/>
      <c r="N9" s="398"/>
      <c r="O9" s="422" t="s">
        <v>22</v>
      </c>
      <c r="P9" s="57" t="s">
        <v>694</v>
      </c>
      <c r="Q9" s="115">
        <v>488297</v>
      </c>
      <c r="R9" s="115">
        <v>1</v>
      </c>
      <c r="S9" s="116">
        <f>(1+Наценка!$B$5)*VLOOKUP(Q9,'Выгрузка артикулов'!A:L,12,0)</f>
        <v>10.334480000000001</v>
      </c>
      <c r="T9" s="62"/>
      <c r="U9" s="400" t="s">
        <v>22</v>
      </c>
      <c r="V9" s="57" t="s">
        <v>694</v>
      </c>
      <c r="W9" s="115">
        <v>486480</v>
      </c>
      <c r="X9" s="115">
        <v>1</v>
      </c>
      <c r="Y9" s="128">
        <f>(1+Наценка!$B$5)*VLOOKUP(W9,'Выгрузка артикулов'!A:L,12,0)</f>
        <v>7.2720699999999994</v>
      </c>
      <c r="Z9" s="58"/>
      <c r="AA9" s="398"/>
      <c r="AB9" s="59" t="s">
        <v>21</v>
      </c>
      <c r="AC9" s="63"/>
      <c r="AD9" s="115">
        <v>728804</v>
      </c>
      <c r="AE9" s="115"/>
      <c r="AF9" s="115">
        <v>1</v>
      </c>
      <c r="AG9" s="118">
        <f>(1+Наценка!$B$5)*VLOOKUP(AD9,'Выгрузка артикулов'!A:L,12,0)</f>
        <v>8.6490299999999998</v>
      </c>
      <c r="AH9" s="56"/>
      <c r="AI9" s="398"/>
      <c r="AJ9" s="73" t="s">
        <v>21</v>
      </c>
      <c r="AK9" s="63"/>
      <c r="AL9" s="115">
        <v>728804</v>
      </c>
      <c r="AM9" s="115"/>
      <c r="AN9" s="115">
        <v>1</v>
      </c>
      <c r="AO9" s="118">
        <f>(1+Наценка!$B$5)*VLOOKUP(AL9,'Выгрузка артикулов'!A:L,12,0)</f>
        <v>8.6490299999999998</v>
      </c>
      <c r="AP9" s="56"/>
      <c r="AQ9" s="398"/>
      <c r="AR9" s="67" t="s">
        <v>21</v>
      </c>
      <c r="AS9" s="63"/>
      <c r="AT9" s="115">
        <v>728804</v>
      </c>
      <c r="AU9" s="115"/>
      <c r="AV9" s="115">
        <v>1</v>
      </c>
      <c r="AW9" s="135">
        <f>(1+Наценка!$B$5)*VLOOKUP(AT9,'Выгрузка артикулов'!A:L,12,0)</f>
        <v>8.6490299999999998</v>
      </c>
      <c r="AX9" s="56"/>
      <c r="AY9" s="398"/>
      <c r="AZ9" s="67" t="s">
        <v>21</v>
      </c>
      <c r="BA9" s="63"/>
      <c r="BB9" s="115">
        <v>728804</v>
      </c>
      <c r="BC9" s="115"/>
      <c r="BD9" s="115">
        <v>1</v>
      </c>
      <c r="BE9" s="143">
        <f>(1+Наценка!$B$5)*VLOOKUP(BB9,'Выгрузка артикулов'!A:L,12,0)</f>
        <v>8.6490299999999998</v>
      </c>
      <c r="BG9" s="416"/>
      <c r="BH9" s="59" t="s">
        <v>21</v>
      </c>
      <c r="BI9" s="63"/>
      <c r="BJ9" s="115">
        <v>728756</v>
      </c>
      <c r="BK9" s="115">
        <v>1</v>
      </c>
      <c r="BL9" s="118">
        <f>(1+Наценка!$B$5)*VLOOKUP(BJ9,'Выгрузка артикулов'!A:L,12,0)</f>
        <v>4.2200600000000001</v>
      </c>
      <c r="BM9" s="56"/>
      <c r="BN9" s="416"/>
      <c r="BO9" s="59" t="s">
        <v>21</v>
      </c>
      <c r="BP9" s="63"/>
      <c r="BQ9" s="115">
        <v>728756</v>
      </c>
      <c r="BR9" s="141">
        <v>1</v>
      </c>
      <c r="BS9" s="116">
        <f>(1+Наценка!$B$5)*VLOOKUP(BQ9,'Выгрузка артикулов'!A:L,12,0)</f>
        <v>4.2200600000000001</v>
      </c>
    </row>
    <row r="10" spans="1:71" x14ac:dyDescent="0.3">
      <c r="A10" s="405"/>
      <c r="B10" s="387" t="s">
        <v>22</v>
      </c>
      <c r="C10" s="57" t="s">
        <v>694</v>
      </c>
      <c r="D10" s="115">
        <v>486480</v>
      </c>
      <c r="E10" s="115">
        <v>1</v>
      </c>
      <c r="F10" s="116">
        <f>(1+Наценка!$B$5)*VLOOKUP(D10,'Выгрузка артикулов'!A:L,12,0)</f>
        <v>7.2720699999999994</v>
      </c>
      <c r="H10" s="389" t="s">
        <v>22</v>
      </c>
      <c r="I10" s="57" t="s">
        <v>694</v>
      </c>
      <c r="J10" s="115">
        <v>486480</v>
      </c>
      <c r="K10" s="115">
        <v>1</v>
      </c>
      <c r="L10" s="118">
        <f>(1+Наценка!$B$5)*VLOOKUP(J10,'Выгрузка артикулов'!A:L,12,0)</f>
        <v>7.2720699999999994</v>
      </c>
      <c r="M10" s="94"/>
      <c r="N10" s="398"/>
      <c r="O10" s="423"/>
      <c r="P10" s="57" t="s">
        <v>23</v>
      </c>
      <c r="Q10" s="115">
        <v>488299</v>
      </c>
      <c r="R10" s="115">
        <v>1</v>
      </c>
      <c r="S10" s="116">
        <f>(1+Наценка!$B$5)*VLOOKUP(Q10,'Выгрузка артикулов'!A:L,12,0)</f>
        <v>10.334480000000001</v>
      </c>
      <c r="T10" s="62"/>
      <c r="U10" s="401"/>
      <c r="V10" s="57" t="s">
        <v>23</v>
      </c>
      <c r="W10" s="115">
        <v>486482</v>
      </c>
      <c r="X10" s="115">
        <v>1</v>
      </c>
      <c r="Y10" s="128">
        <f>(1+Наценка!$B$5)*VLOOKUP(W10,'Выгрузка артикулов'!A:L,12,0)</f>
        <v>8.3224700000000009</v>
      </c>
      <c r="Z10" s="58"/>
      <c r="AA10" s="398"/>
      <c r="AB10" s="59" t="s">
        <v>31</v>
      </c>
      <c r="AC10" s="63"/>
      <c r="AD10" s="115">
        <v>490172</v>
      </c>
      <c r="AE10" s="115"/>
      <c r="AF10" s="115">
        <v>1</v>
      </c>
      <c r="AG10" s="118">
        <f>(1+Наценка!$B$5)*VLOOKUP(AD10,'Выгрузка артикулов'!A:L,12,0)</f>
        <v>10.47813</v>
      </c>
      <c r="AH10" s="56"/>
      <c r="AI10" s="398"/>
      <c r="AJ10" s="73" t="s">
        <v>31</v>
      </c>
      <c r="AK10" s="63"/>
      <c r="AL10" s="115">
        <v>490171</v>
      </c>
      <c r="AM10" s="115"/>
      <c r="AN10" s="115">
        <v>1</v>
      </c>
      <c r="AO10" s="118">
        <f>(1+Наценка!$B$5)*VLOOKUP(AL10,'Выгрузка артикулов'!A:L,12,0)</f>
        <v>11.902279999999999</v>
      </c>
      <c r="AP10" s="56"/>
      <c r="AQ10" s="398"/>
      <c r="AR10" s="67" t="s">
        <v>31</v>
      </c>
      <c r="AS10" s="63"/>
      <c r="AT10" s="115">
        <v>490171</v>
      </c>
      <c r="AU10" s="115"/>
      <c r="AV10" s="115">
        <v>1</v>
      </c>
      <c r="AW10" s="135">
        <f>(1+Наценка!$B$5)*VLOOKUP(AT10,'Выгрузка артикулов'!A:L,12,0)</f>
        <v>11.902279999999999</v>
      </c>
      <c r="AX10" s="66"/>
      <c r="AY10" s="398"/>
      <c r="AZ10" s="67" t="s">
        <v>31</v>
      </c>
      <c r="BA10" s="63"/>
      <c r="BB10" s="115">
        <v>490171</v>
      </c>
      <c r="BC10" s="115"/>
      <c r="BD10" s="115">
        <v>1</v>
      </c>
      <c r="BE10" s="143">
        <f>(1+Наценка!$B$5)*VLOOKUP(BB10,'Выгрузка артикулов'!A:L,12,0)</f>
        <v>11.902279999999999</v>
      </c>
      <c r="BG10" s="416"/>
      <c r="BH10" s="59" t="s">
        <v>699</v>
      </c>
      <c r="BI10" s="63"/>
      <c r="BJ10" s="115">
        <v>728862</v>
      </c>
      <c r="BK10" s="115">
        <v>2</v>
      </c>
      <c r="BL10" s="118">
        <f>(1+Наценка!$B$5)*VLOOKUP(BJ10,'Выгрузка артикулов'!A:L,12,0)</f>
        <v>7.0812299999999997</v>
      </c>
      <c r="BM10" s="56"/>
      <c r="BN10" s="416"/>
      <c r="BO10" s="59" t="s">
        <v>699</v>
      </c>
      <c r="BP10" s="63"/>
      <c r="BQ10" s="115">
        <v>728862</v>
      </c>
      <c r="BR10" s="141">
        <v>2</v>
      </c>
      <c r="BS10" s="116">
        <f>(1+Наценка!$B$5)*VLOOKUP(BQ10,'Выгрузка артикулов'!A:L,12,0)</f>
        <v>7.0812299999999997</v>
      </c>
    </row>
    <row r="11" spans="1:71" x14ac:dyDescent="0.3">
      <c r="A11" s="405"/>
      <c r="B11" s="387"/>
      <c r="C11" s="57" t="s">
        <v>700</v>
      </c>
      <c r="D11" s="115">
        <v>490168</v>
      </c>
      <c r="E11" s="115">
        <v>1</v>
      </c>
      <c r="F11" s="116">
        <f>(1+Наценка!$B$5)*VLOOKUP(D11,'Выгрузка артикулов'!A:L,12,0)</f>
        <v>8.655660000000001</v>
      </c>
      <c r="H11" s="389"/>
      <c r="I11" s="57" t="s">
        <v>700</v>
      </c>
      <c r="J11" s="115">
        <v>490168</v>
      </c>
      <c r="K11" s="115">
        <v>1</v>
      </c>
      <c r="L11" s="118">
        <f>(1+Наценка!$B$5)*VLOOKUP(J11,'Выгрузка артикулов'!A:L,12,0)</f>
        <v>8.655660000000001</v>
      </c>
      <c r="M11" s="94"/>
      <c r="N11" s="398"/>
      <c r="O11" s="424"/>
      <c r="P11" s="57" t="s">
        <v>697</v>
      </c>
      <c r="Q11" s="115">
        <v>488300</v>
      </c>
      <c r="R11" s="115">
        <v>1</v>
      </c>
      <c r="S11" s="116">
        <f>(1+Наценка!$B$5)*VLOOKUP(Q11,'Выгрузка артикулов'!A:L,12,0)</f>
        <v>10.87008</v>
      </c>
      <c r="T11" s="112"/>
      <c r="U11" s="402"/>
      <c r="V11" s="57" t="s">
        <v>697</v>
      </c>
      <c r="W11" s="115">
        <v>486483</v>
      </c>
      <c r="X11" s="115">
        <v>1</v>
      </c>
      <c r="Y11" s="128">
        <f>(1+Наценка!$B$5)*VLOOKUP(W11,'Выгрузка артикулов'!A:L,12,0)</f>
        <v>8.7535500000000006</v>
      </c>
      <c r="Z11" s="58"/>
      <c r="AA11" s="398"/>
      <c r="AB11" s="387" t="s">
        <v>22</v>
      </c>
      <c r="AC11" s="57" t="s">
        <v>694</v>
      </c>
      <c r="AD11" s="115">
        <v>488297</v>
      </c>
      <c r="AE11" s="115">
        <v>486497</v>
      </c>
      <c r="AF11" s="115">
        <v>1</v>
      </c>
      <c r="AG11" s="118">
        <f>(1+Наценка!$B$5)*VLOOKUP(AD11,'Выгрузка артикулов'!A:L,12,0)</f>
        <v>10.334480000000001</v>
      </c>
      <c r="AH11" s="56"/>
      <c r="AI11" s="398"/>
      <c r="AJ11" s="389" t="s">
        <v>22</v>
      </c>
      <c r="AK11" s="57" t="s">
        <v>694</v>
      </c>
      <c r="AL11" s="115">
        <v>488297</v>
      </c>
      <c r="AM11" s="115">
        <v>486497</v>
      </c>
      <c r="AN11" s="115">
        <v>1</v>
      </c>
      <c r="AO11" s="118">
        <f>(1+Наценка!$B$5)*VLOOKUP(AL11,'Выгрузка артикулов'!A:L,12,0)</f>
        <v>10.334480000000001</v>
      </c>
      <c r="AP11" s="56"/>
      <c r="AQ11" s="398"/>
      <c r="AR11" s="387" t="s">
        <v>22</v>
      </c>
      <c r="AS11" s="57" t="s">
        <v>694</v>
      </c>
      <c r="AT11" s="115">
        <v>488297</v>
      </c>
      <c r="AU11" s="115">
        <v>486497</v>
      </c>
      <c r="AV11" s="115">
        <v>1</v>
      </c>
      <c r="AW11" s="135">
        <f>(1+Наценка!$B$5)*VLOOKUP(AT11,'Выгрузка артикулов'!A:L,12,0)</f>
        <v>10.334480000000001</v>
      </c>
      <c r="AX11" s="66"/>
      <c r="AY11" s="398"/>
      <c r="AZ11" s="387" t="s">
        <v>22</v>
      </c>
      <c r="BA11" s="57" t="s">
        <v>694</v>
      </c>
      <c r="BB11" s="115">
        <v>488297</v>
      </c>
      <c r="BC11" s="115">
        <v>486497</v>
      </c>
      <c r="BD11" s="115">
        <v>1</v>
      </c>
      <c r="BE11" s="143">
        <f>(1+Наценка!$B$5)*VLOOKUP(BB11,'Выгрузка артикулов'!A:L,12,0)</f>
        <v>10.334480000000001</v>
      </c>
      <c r="BG11" s="416"/>
      <c r="BH11" s="387" t="s">
        <v>22</v>
      </c>
      <c r="BI11" s="57" t="s">
        <v>694</v>
      </c>
      <c r="BJ11" s="115">
        <v>486480</v>
      </c>
      <c r="BK11" s="115">
        <v>1</v>
      </c>
      <c r="BL11" s="118">
        <f>(1+Наценка!$B$5)*VLOOKUP(BJ11,'Выгрузка артикулов'!A:L,12,0)</f>
        <v>7.2720699999999994</v>
      </c>
      <c r="BM11" s="56"/>
      <c r="BN11" s="416"/>
      <c r="BO11" s="387" t="s">
        <v>22</v>
      </c>
      <c r="BP11" s="57" t="s">
        <v>694</v>
      </c>
      <c r="BQ11" s="115">
        <v>486480</v>
      </c>
      <c r="BR11" s="141">
        <v>1</v>
      </c>
      <c r="BS11" s="116">
        <f>(1+Наценка!$B$5)*VLOOKUP(BQ11,'Выгрузка артикулов'!A:L,12,0)</f>
        <v>7.2720699999999994</v>
      </c>
    </row>
    <row r="12" spans="1:71" x14ac:dyDescent="0.3">
      <c r="A12" s="405"/>
      <c r="B12" s="387"/>
      <c r="C12" s="57" t="s">
        <v>23</v>
      </c>
      <c r="D12" s="115">
        <v>486482</v>
      </c>
      <c r="E12" s="115">
        <v>1</v>
      </c>
      <c r="F12" s="116">
        <f>(1+Наценка!$B$5)*VLOOKUP(D12,'Выгрузка артикулов'!A:L,12,0)</f>
        <v>8.3224700000000009</v>
      </c>
      <c r="H12" s="389"/>
      <c r="I12" s="57" t="s">
        <v>23</v>
      </c>
      <c r="J12" s="115">
        <v>486482</v>
      </c>
      <c r="K12" s="115">
        <v>1</v>
      </c>
      <c r="L12" s="118">
        <f>(1+Наценка!$B$5)*VLOOKUP(J12,'Выгрузка артикулов'!A:L,12,0)</f>
        <v>8.3224700000000009</v>
      </c>
      <c r="M12" s="94"/>
      <c r="N12" s="398"/>
      <c r="O12" s="59" t="s">
        <v>701</v>
      </c>
      <c r="P12" s="57"/>
      <c r="Q12" s="115">
        <v>486537</v>
      </c>
      <c r="R12" s="115">
        <v>1</v>
      </c>
      <c r="S12" s="116">
        <f>(1+Наценка!$B$5)*VLOOKUP(Q12,'Выгрузка артикулов'!A:L,12,0)</f>
        <v>9.5505800000000001</v>
      </c>
      <c r="T12" s="112"/>
      <c r="U12" s="61" t="s">
        <v>701</v>
      </c>
      <c r="V12" s="57"/>
      <c r="W12" s="115">
        <v>486537</v>
      </c>
      <c r="X12" s="115">
        <v>1</v>
      </c>
      <c r="Y12" s="128">
        <f>(1+Наценка!$B$5)*VLOOKUP(W12,'Выгрузка артикулов'!A:L,12,0)</f>
        <v>9.5505800000000001</v>
      </c>
      <c r="Z12" s="58"/>
      <c r="AA12" s="398"/>
      <c r="AB12" s="388"/>
      <c r="AC12" s="57" t="s">
        <v>700</v>
      </c>
      <c r="AD12" s="115">
        <v>490239</v>
      </c>
      <c r="AE12" s="115"/>
      <c r="AF12" s="115">
        <v>1</v>
      </c>
      <c r="AG12" s="118">
        <f>(1+Наценка!$B$5)*VLOOKUP(AD12,'Выгрузка артикулов'!A:L,12,0)</f>
        <v>10.334480000000001</v>
      </c>
      <c r="AH12" s="56"/>
      <c r="AI12" s="398"/>
      <c r="AJ12" s="390"/>
      <c r="AK12" s="57" t="s">
        <v>700</v>
      </c>
      <c r="AL12" s="115">
        <v>490239</v>
      </c>
      <c r="AM12" s="115"/>
      <c r="AN12" s="115">
        <v>1</v>
      </c>
      <c r="AO12" s="118">
        <f>(1+Наценка!$B$5)*VLOOKUP(AL12,'Выгрузка артикулов'!A:L,12,0)</f>
        <v>10.334480000000001</v>
      </c>
      <c r="AP12" s="56"/>
      <c r="AQ12" s="398"/>
      <c r="AR12" s="388"/>
      <c r="AS12" s="57" t="s">
        <v>700</v>
      </c>
      <c r="AT12" s="115">
        <v>490239</v>
      </c>
      <c r="AU12" s="115"/>
      <c r="AV12" s="115">
        <v>1</v>
      </c>
      <c r="AW12" s="135">
        <f>(1+Наценка!$B$5)*VLOOKUP(AT12,'Выгрузка артикулов'!A:L,12,0)</f>
        <v>10.334480000000001</v>
      </c>
      <c r="AX12" s="66"/>
      <c r="AY12" s="398"/>
      <c r="AZ12" s="388"/>
      <c r="BA12" s="57" t="s">
        <v>700</v>
      </c>
      <c r="BB12" s="115">
        <v>490239</v>
      </c>
      <c r="BC12" s="115"/>
      <c r="BD12" s="115">
        <v>1</v>
      </c>
      <c r="BE12" s="143">
        <f>(1+Наценка!$B$5)*VLOOKUP(BB12,'Выгрузка артикулов'!A:L,12,0)</f>
        <v>10.334480000000001</v>
      </c>
      <c r="BG12" s="416"/>
      <c r="BH12" s="388"/>
      <c r="BI12" s="57" t="s">
        <v>700</v>
      </c>
      <c r="BJ12" s="115">
        <v>490168</v>
      </c>
      <c r="BK12" s="115">
        <v>1</v>
      </c>
      <c r="BL12" s="118">
        <f>(1+Наценка!$B$5)*VLOOKUP(BJ12,'Выгрузка артикулов'!A:L,12,0)</f>
        <v>8.655660000000001</v>
      </c>
      <c r="BM12" s="66"/>
      <c r="BN12" s="416"/>
      <c r="BO12" s="388"/>
      <c r="BP12" s="57" t="s">
        <v>700</v>
      </c>
      <c r="BQ12" s="115">
        <v>490168</v>
      </c>
      <c r="BR12" s="141">
        <v>1</v>
      </c>
      <c r="BS12" s="116">
        <f>(1+Наценка!$B$5)*VLOOKUP(BQ12,'Выгрузка артикулов'!A:L,12,0)</f>
        <v>8.655660000000001</v>
      </c>
    </row>
    <row r="13" spans="1:71" x14ac:dyDescent="0.3">
      <c r="A13" s="405"/>
      <c r="B13" s="387"/>
      <c r="C13" s="57" t="s">
        <v>680</v>
      </c>
      <c r="D13" s="115">
        <v>486483</v>
      </c>
      <c r="E13" s="115">
        <v>1</v>
      </c>
      <c r="F13" s="116">
        <f>(1+Наценка!$B$5)*VLOOKUP(D13,'Выгрузка артикулов'!A:L,12,0)</f>
        <v>8.7535500000000006</v>
      </c>
      <c r="H13" s="389"/>
      <c r="I13" s="57" t="s">
        <v>680</v>
      </c>
      <c r="J13" s="115">
        <v>486483</v>
      </c>
      <c r="K13" s="115">
        <v>1</v>
      </c>
      <c r="L13" s="118">
        <f>(1+Наценка!$B$5)*VLOOKUP(J13,'Выгрузка артикулов'!A:L,12,0)</f>
        <v>8.7535500000000006</v>
      </c>
      <c r="M13" s="94"/>
      <c r="N13" s="398"/>
      <c r="O13" s="59" t="s">
        <v>702</v>
      </c>
      <c r="P13" s="59"/>
      <c r="Q13" s="117">
        <v>770712</v>
      </c>
      <c r="R13" s="115">
        <v>1</v>
      </c>
      <c r="S13" s="116">
        <f>(1+Наценка!$B$5)*VLOOKUP(Q13,'Выгрузка артикулов'!A:L,12,0)</f>
        <v>1.7786600000000001</v>
      </c>
      <c r="T13" s="68"/>
      <c r="U13" s="61" t="s">
        <v>702</v>
      </c>
      <c r="V13" s="59"/>
      <c r="W13" s="117">
        <v>770712</v>
      </c>
      <c r="X13" s="115">
        <v>1</v>
      </c>
      <c r="Y13" s="128">
        <f>(1+Наценка!$B$5)*VLOOKUP(W13,'Выгрузка артикулов'!A:L,12,0)</f>
        <v>1.7786600000000001</v>
      </c>
      <c r="Z13" s="65"/>
      <c r="AA13" s="398"/>
      <c r="AB13" s="388"/>
      <c r="AC13" s="57" t="s">
        <v>23</v>
      </c>
      <c r="AD13" s="115">
        <v>488299</v>
      </c>
      <c r="AE13" s="115">
        <v>486499</v>
      </c>
      <c r="AF13" s="115">
        <v>1</v>
      </c>
      <c r="AG13" s="118">
        <f>(1+Наценка!$B$5)*VLOOKUP(AD13,'Выгрузка артикулов'!A:L,12,0)</f>
        <v>10.334480000000001</v>
      </c>
      <c r="AH13" s="56"/>
      <c r="AI13" s="398"/>
      <c r="AJ13" s="390"/>
      <c r="AK13" s="57" t="s">
        <v>23</v>
      </c>
      <c r="AL13" s="115">
        <v>488299</v>
      </c>
      <c r="AM13" s="115">
        <v>486499</v>
      </c>
      <c r="AN13" s="115">
        <v>1</v>
      </c>
      <c r="AO13" s="118">
        <f>(1+Наценка!$B$5)*VLOOKUP(AL13,'Выгрузка артикулов'!A:L,12,0)</f>
        <v>10.334480000000001</v>
      </c>
      <c r="AP13" s="56"/>
      <c r="AQ13" s="398"/>
      <c r="AR13" s="388"/>
      <c r="AS13" s="57" t="s">
        <v>23</v>
      </c>
      <c r="AT13" s="115">
        <v>488299</v>
      </c>
      <c r="AU13" s="115">
        <v>486499</v>
      </c>
      <c r="AV13" s="115">
        <v>1</v>
      </c>
      <c r="AW13" s="135">
        <f>(1+Наценка!$B$5)*VLOOKUP(AT13,'Выгрузка артикулов'!A:L,12,0)</f>
        <v>10.334480000000001</v>
      </c>
      <c r="AX13" s="66"/>
      <c r="AY13" s="398"/>
      <c r="AZ13" s="388"/>
      <c r="BA13" s="57" t="s">
        <v>23</v>
      </c>
      <c r="BB13" s="115">
        <v>488299</v>
      </c>
      <c r="BC13" s="115">
        <v>486499</v>
      </c>
      <c r="BD13" s="115">
        <v>1</v>
      </c>
      <c r="BE13" s="143">
        <f>(1+Наценка!$B$5)*VLOOKUP(BB13,'Выгрузка артикулов'!A:L,12,0)</f>
        <v>10.334480000000001</v>
      </c>
      <c r="BG13" s="416"/>
      <c r="BH13" s="388"/>
      <c r="BI13" s="57" t="s">
        <v>23</v>
      </c>
      <c r="BJ13" s="115">
        <v>486482</v>
      </c>
      <c r="BK13" s="115">
        <v>1</v>
      </c>
      <c r="BL13" s="118">
        <f>(1+Наценка!$B$5)*VLOOKUP(BJ13,'Выгрузка артикулов'!A:L,12,0)</f>
        <v>8.3224700000000009</v>
      </c>
      <c r="BM13" s="66"/>
      <c r="BN13" s="416"/>
      <c r="BO13" s="388"/>
      <c r="BP13" s="57" t="s">
        <v>23</v>
      </c>
      <c r="BQ13" s="115">
        <v>486482</v>
      </c>
      <c r="BR13" s="141">
        <v>1</v>
      </c>
      <c r="BS13" s="116">
        <f>(1+Наценка!$B$5)*VLOOKUP(BQ13,'Выгрузка артикулов'!A:L,12,0)</f>
        <v>8.3224700000000009</v>
      </c>
    </row>
    <row r="14" spans="1:71" x14ac:dyDescent="0.3">
      <c r="A14" s="405"/>
      <c r="B14" s="59" t="s">
        <v>702</v>
      </c>
      <c r="C14" s="59"/>
      <c r="D14" s="117">
        <v>770712</v>
      </c>
      <c r="E14" s="117">
        <v>1</v>
      </c>
      <c r="F14" s="116">
        <f>(1+Наценка!$B$5)*VLOOKUP(D14,'Выгрузка артикулов'!A:L,12,0)</f>
        <v>1.7786600000000001</v>
      </c>
      <c r="H14" s="61" t="s">
        <v>702</v>
      </c>
      <c r="I14" s="59"/>
      <c r="J14" s="117">
        <v>770712</v>
      </c>
      <c r="K14" s="117">
        <v>1</v>
      </c>
      <c r="L14" s="118">
        <f>(1+Наценка!$B$5)*VLOOKUP(J14,'Выгрузка артикулов'!A:L,12,0)</f>
        <v>1.7786600000000001</v>
      </c>
      <c r="M14" s="94"/>
      <c r="N14" s="399"/>
      <c r="O14" s="338" t="s">
        <v>679</v>
      </c>
      <c r="P14" s="403"/>
      <c r="Q14" s="403"/>
      <c r="R14" s="403"/>
      <c r="S14" s="125">
        <f>R5*S5+R7*S7+R8*S8+R10*S10+R12*S12+R13*S13</f>
        <v>34.480550000000008</v>
      </c>
      <c r="T14" s="68"/>
      <c r="U14" s="340" t="s">
        <v>679</v>
      </c>
      <c r="V14" s="403"/>
      <c r="W14" s="403"/>
      <c r="X14" s="403"/>
      <c r="Y14" s="125">
        <f>X5*Y5+X7*Y7+X8*Y8+X10*Y10+X12*Y12+X13*Y13</f>
        <v>44.057130000000001</v>
      </c>
      <c r="Z14" s="65"/>
      <c r="AA14" s="398"/>
      <c r="AB14" s="388"/>
      <c r="AC14" s="57" t="s">
        <v>697</v>
      </c>
      <c r="AD14" s="115">
        <v>488300</v>
      </c>
      <c r="AE14" s="115">
        <v>486500</v>
      </c>
      <c r="AF14" s="115">
        <v>1</v>
      </c>
      <c r="AG14" s="118">
        <f>(1+Наценка!$B$5)*VLOOKUP(AD14,'Выгрузка артикулов'!A:L,12,0)</f>
        <v>10.87008</v>
      </c>
      <c r="AH14" s="56"/>
      <c r="AI14" s="398"/>
      <c r="AJ14" s="390"/>
      <c r="AK14" s="57" t="s">
        <v>697</v>
      </c>
      <c r="AL14" s="115">
        <v>488300</v>
      </c>
      <c r="AM14" s="115">
        <v>486500</v>
      </c>
      <c r="AN14" s="115">
        <v>1</v>
      </c>
      <c r="AO14" s="118">
        <f>(1+Наценка!$B$5)*VLOOKUP(AL14,'Выгрузка артикулов'!A:L,12,0)</f>
        <v>10.87008</v>
      </c>
      <c r="AP14" s="56"/>
      <c r="AQ14" s="398"/>
      <c r="AR14" s="388"/>
      <c r="AS14" s="57" t="s">
        <v>697</v>
      </c>
      <c r="AT14" s="115">
        <v>488300</v>
      </c>
      <c r="AU14" s="115">
        <v>486500</v>
      </c>
      <c r="AV14" s="115">
        <v>1</v>
      </c>
      <c r="AW14" s="135">
        <f>(1+Наценка!$B$5)*VLOOKUP(AT14,'Выгрузка артикулов'!A:L,12,0)</f>
        <v>10.87008</v>
      </c>
      <c r="AX14" s="66"/>
      <c r="AY14" s="398"/>
      <c r="AZ14" s="388"/>
      <c r="BA14" s="57" t="s">
        <v>697</v>
      </c>
      <c r="BB14" s="115">
        <v>488300</v>
      </c>
      <c r="BC14" s="115">
        <v>486500</v>
      </c>
      <c r="BD14" s="115">
        <v>1</v>
      </c>
      <c r="BE14" s="143">
        <f>(1+Наценка!$B$5)*VLOOKUP(BB14,'Выгрузка артикулов'!A:L,12,0)</f>
        <v>10.87008</v>
      </c>
      <c r="BG14" s="416"/>
      <c r="BH14" s="388"/>
      <c r="BI14" s="57" t="s">
        <v>697</v>
      </c>
      <c r="BJ14" s="115">
        <v>486483</v>
      </c>
      <c r="BK14" s="115">
        <v>1</v>
      </c>
      <c r="BL14" s="118">
        <f>(1+Наценка!$B$5)*VLOOKUP(BJ14,'Выгрузка артикулов'!A:L,12,0)</f>
        <v>8.7535500000000006</v>
      </c>
      <c r="BM14" s="66"/>
      <c r="BN14" s="416"/>
      <c r="BO14" s="388"/>
      <c r="BP14" s="57" t="s">
        <v>697</v>
      </c>
      <c r="BQ14" s="115">
        <v>486483</v>
      </c>
      <c r="BR14" s="141">
        <v>1</v>
      </c>
      <c r="BS14" s="116">
        <f>(1+Наценка!$B$5)*VLOOKUP(BQ14,'Выгрузка артикулов'!A:L,12,0)</f>
        <v>8.7535500000000006</v>
      </c>
    </row>
    <row r="15" spans="1:71" x14ac:dyDescent="0.3">
      <c r="A15" s="97"/>
      <c r="B15" s="338" t="s">
        <v>679</v>
      </c>
      <c r="C15" s="403"/>
      <c r="D15" s="403"/>
      <c r="E15" s="403"/>
      <c r="F15" s="125">
        <f>E6*F6+E8*F8+E9*F9+E12*F12+E14*F14</f>
        <v>22.917960000000001</v>
      </c>
      <c r="G15" s="88"/>
      <c r="H15" s="340" t="s">
        <v>679</v>
      </c>
      <c r="I15" s="403"/>
      <c r="J15" s="403"/>
      <c r="K15" s="403"/>
      <c r="L15" s="125">
        <f>K6*L6+K8*L8+K9*L9+K12*L12+K14*L14</f>
        <v>34.506550000000004</v>
      </c>
      <c r="M15" s="88"/>
      <c r="N15" s="113"/>
      <c r="O15" s="65"/>
      <c r="P15" s="65"/>
      <c r="Q15" s="65"/>
      <c r="R15" s="65"/>
      <c r="S15" s="88"/>
      <c r="T15" s="68"/>
      <c r="U15" s="65"/>
      <c r="V15" s="65"/>
      <c r="W15" s="65"/>
      <c r="X15" s="65"/>
      <c r="Y15" s="110"/>
      <c r="Z15" s="65"/>
      <c r="AA15" s="398"/>
      <c r="AB15" s="138" t="s">
        <v>702</v>
      </c>
      <c r="AC15" s="60"/>
      <c r="AD15" s="117">
        <v>770712</v>
      </c>
      <c r="AE15" s="117"/>
      <c r="AF15" s="115">
        <v>1</v>
      </c>
      <c r="AG15" s="118">
        <f>(1+Наценка!$B$5)*VLOOKUP(AD15,'Выгрузка артикулов'!A:L,12,0)</f>
        <v>1.7786600000000001</v>
      </c>
      <c r="AH15" s="66"/>
      <c r="AI15" s="398"/>
      <c r="AJ15" s="136" t="s">
        <v>702</v>
      </c>
      <c r="AK15" s="60"/>
      <c r="AL15" s="117">
        <v>770712</v>
      </c>
      <c r="AM15" s="117"/>
      <c r="AN15" s="115">
        <v>1</v>
      </c>
      <c r="AO15" s="118">
        <f>(1+Наценка!$B$5)*VLOOKUP(AL15,'Выгрузка артикулов'!A:L,12,0)</f>
        <v>1.7786600000000001</v>
      </c>
      <c r="AP15" s="66"/>
      <c r="AQ15" s="398"/>
      <c r="AR15" s="148" t="s">
        <v>702</v>
      </c>
      <c r="AS15" s="60"/>
      <c r="AT15" s="117">
        <v>770712</v>
      </c>
      <c r="AU15" s="117"/>
      <c r="AV15" s="115">
        <v>1</v>
      </c>
      <c r="AW15" s="135">
        <f>(1+Наценка!$B$5)*VLOOKUP(AT15,'Выгрузка артикулов'!A:L,12,0)</f>
        <v>1.7786600000000001</v>
      </c>
      <c r="AX15" s="66"/>
      <c r="AY15" s="398"/>
      <c r="AZ15" s="148" t="s">
        <v>702</v>
      </c>
      <c r="BA15" s="60"/>
      <c r="BB15" s="117">
        <v>770712</v>
      </c>
      <c r="BC15" s="117"/>
      <c r="BD15" s="115">
        <v>1</v>
      </c>
      <c r="BE15" s="143">
        <f>(1+Наценка!$B$5)*VLOOKUP(BB15,'Выгрузка артикулов'!A:L,12,0)</f>
        <v>1.7786600000000001</v>
      </c>
      <c r="BG15" s="416"/>
      <c r="BH15" s="138" t="s">
        <v>702</v>
      </c>
      <c r="BI15" s="60"/>
      <c r="BJ15" s="117">
        <v>770712</v>
      </c>
      <c r="BK15" s="117">
        <v>1</v>
      </c>
      <c r="BL15" s="118">
        <f>(1+Наценка!$B$5)*VLOOKUP(BJ15,'Выгрузка артикулов'!A:L,12,0)</f>
        <v>1.7786600000000001</v>
      </c>
      <c r="BM15" s="66"/>
      <c r="BN15" s="416"/>
      <c r="BO15" s="148" t="s">
        <v>702</v>
      </c>
      <c r="BP15" s="60"/>
      <c r="BQ15" s="117">
        <v>770712</v>
      </c>
      <c r="BR15" s="141">
        <v>1</v>
      </c>
      <c r="BS15" s="116">
        <f>(1+Наценка!$B$5)*VLOOKUP(BQ15,'Выгрузка артикулов'!A:L,12,0)</f>
        <v>1.7786600000000001</v>
      </c>
    </row>
    <row r="16" spans="1:71" ht="31.2" x14ac:dyDescent="0.3">
      <c r="A16" s="74"/>
      <c r="B16" s="65"/>
      <c r="C16" s="65"/>
      <c r="D16" s="66"/>
      <c r="E16" s="66"/>
      <c r="F16" s="88"/>
      <c r="G16" s="88"/>
      <c r="H16" s="65"/>
      <c r="I16" s="65"/>
      <c r="J16" s="66"/>
      <c r="K16" s="66"/>
      <c r="L16" s="90"/>
      <c r="M16" s="90"/>
      <c r="N16" s="101"/>
      <c r="O16" s="411" t="s">
        <v>3182</v>
      </c>
      <c r="P16" s="361"/>
      <c r="Q16" s="361"/>
      <c r="R16" s="361"/>
      <c r="S16" s="362"/>
      <c r="T16" s="46"/>
      <c r="U16" s="415" t="s">
        <v>3183</v>
      </c>
      <c r="V16" s="361"/>
      <c r="W16" s="361"/>
      <c r="X16" s="361"/>
      <c r="Y16" s="362"/>
      <c r="Z16" s="46"/>
      <c r="AA16" s="399"/>
      <c r="AB16" s="338" t="s">
        <v>679</v>
      </c>
      <c r="AC16" s="403"/>
      <c r="AD16" s="403"/>
      <c r="AE16" s="403"/>
      <c r="AF16" s="403"/>
      <c r="AG16" s="127">
        <f>AF6*AG6+AF8*AG8+AF9*AG9+AF10*AG10+AF13*AG13+AF15*AG15</f>
        <v>39.837070000000004</v>
      </c>
      <c r="AH16" s="66"/>
      <c r="AI16" s="399"/>
      <c r="AJ16" s="340" t="s">
        <v>679</v>
      </c>
      <c r="AK16" s="403"/>
      <c r="AL16" s="403"/>
      <c r="AM16" s="403"/>
      <c r="AN16" s="403"/>
      <c r="AO16" s="127">
        <f>AN6*AO6+AN8*AO8+AN9*AO9+AN10*AO10+AN13*AO13+AN15*AO15</f>
        <v>41.261220000000002</v>
      </c>
      <c r="AP16" s="66"/>
      <c r="AQ16" s="398"/>
      <c r="AR16" s="98" t="s">
        <v>696</v>
      </c>
      <c r="AS16" s="63"/>
      <c r="AT16" s="115">
        <v>728842</v>
      </c>
      <c r="AU16" s="115"/>
      <c r="AV16" s="117">
        <v>1</v>
      </c>
      <c r="AW16" s="135">
        <f>(1+Наценка!$B$5)*VLOOKUP(AT16,'Выгрузка артикулов'!A:L,12,0)</f>
        <v>5.6049499999999997</v>
      </c>
      <c r="AX16" s="66"/>
      <c r="AY16" s="398"/>
      <c r="AZ16" s="98" t="s">
        <v>696</v>
      </c>
      <c r="BA16" s="63"/>
      <c r="BB16" s="115">
        <v>728842</v>
      </c>
      <c r="BC16" s="115"/>
      <c r="BD16" s="121">
        <v>1</v>
      </c>
      <c r="BE16" s="143">
        <f>(1+Наценка!$B$5)*VLOOKUP(BB16,'Выгрузка артикулов'!A:L,12,0)</f>
        <v>5.6049499999999997</v>
      </c>
      <c r="BG16" s="417"/>
      <c r="BH16" s="338" t="s">
        <v>679</v>
      </c>
      <c r="BI16" s="403"/>
      <c r="BJ16" s="403"/>
      <c r="BK16" s="403"/>
      <c r="BL16" s="142">
        <f>BK6*BL6+BK8*BL8+BK9*BL9+BK10*BL10+BK13*BL13+BK15*BL15</f>
        <v>37.080420000000004</v>
      </c>
      <c r="BM16" s="66"/>
      <c r="BN16" s="416"/>
      <c r="BO16" s="67" t="s">
        <v>704</v>
      </c>
      <c r="BP16" s="67"/>
      <c r="BQ16" s="115">
        <v>728885</v>
      </c>
      <c r="BR16" s="141">
        <v>1</v>
      </c>
      <c r="BS16" s="116">
        <f>(1+Наценка!$B$5)*VLOOKUP(BQ16,'Выгрузка артикулов'!A:L,12,0)</f>
        <v>1.6741400000000002</v>
      </c>
    </row>
    <row r="17" spans="1:71" x14ac:dyDescent="0.3">
      <c r="A17" s="101"/>
      <c r="B17" s="411" t="s">
        <v>3182</v>
      </c>
      <c r="C17" s="412"/>
      <c r="D17" s="412"/>
      <c r="E17" s="413"/>
      <c r="F17" s="414"/>
      <c r="G17" s="106"/>
      <c r="H17" s="415" t="s">
        <v>3183</v>
      </c>
      <c r="I17" s="411"/>
      <c r="J17" s="411"/>
      <c r="K17" s="413"/>
      <c r="L17" s="414"/>
      <c r="M17" s="106"/>
      <c r="N17" s="407" t="s">
        <v>3191</v>
      </c>
      <c r="O17" s="19" t="s">
        <v>16</v>
      </c>
      <c r="P17" s="20" t="s">
        <v>41</v>
      </c>
      <c r="Q17" s="21" t="s">
        <v>17</v>
      </c>
      <c r="R17" s="21" t="s">
        <v>39</v>
      </c>
      <c r="S17" s="87" t="s">
        <v>3180</v>
      </c>
      <c r="T17" s="12"/>
      <c r="U17" s="33" t="s">
        <v>16</v>
      </c>
      <c r="V17" s="20" t="s">
        <v>41</v>
      </c>
      <c r="W17" s="21" t="s">
        <v>17</v>
      </c>
      <c r="X17" s="21" t="s">
        <v>39</v>
      </c>
      <c r="Y17" s="87" t="s">
        <v>3180</v>
      </c>
      <c r="Z17" s="107"/>
      <c r="AA17" s="113"/>
      <c r="AB17" s="76"/>
      <c r="AD17" s="66"/>
      <c r="AE17" s="66"/>
      <c r="AF17" s="56"/>
      <c r="AG17" s="90"/>
      <c r="AH17" s="66"/>
      <c r="AI17" s="113"/>
      <c r="AJ17" s="77"/>
      <c r="AK17" s="62"/>
      <c r="AL17" s="66"/>
      <c r="AM17" s="66"/>
      <c r="AN17" s="56"/>
      <c r="AO17" s="90"/>
      <c r="AP17" s="66"/>
      <c r="AQ17" s="417"/>
      <c r="AR17" s="338" t="s">
        <v>679</v>
      </c>
      <c r="AS17" s="403"/>
      <c r="AT17" s="403"/>
      <c r="AU17" s="403"/>
      <c r="AV17" s="403"/>
      <c r="AW17" s="127">
        <f>AV6*AW6+AV8*AW8+AV9*AW9+AV10*AW10+AV13*AW13+AV15*AW15+AV16*AW16</f>
        <v>46.866170000000004</v>
      </c>
      <c r="AX17" s="104"/>
      <c r="AY17" s="416"/>
      <c r="AZ17" s="98" t="s">
        <v>698</v>
      </c>
      <c r="BA17" s="63"/>
      <c r="BB17" s="115">
        <v>728806</v>
      </c>
      <c r="BC17" s="115"/>
      <c r="BD17" s="121">
        <v>1</v>
      </c>
      <c r="BE17" s="143">
        <f>(1+Наценка!$B$5)*VLOOKUP(BB17,'Выгрузка артикулов'!A:L,12,0)</f>
        <v>13.3263</v>
      </c>
      <c r="BH17" s="71"/>
      <c r="BI17" s="62"/>
      <c r="BM17" s="52"/>
      <c r="BN17" s="416"/>
      <c r="BO17" s="59" t="s">
        <v>632</v>
      </c>
      <c r="BP17" s="63"/>
      <c r="BQ17" s="115">
        <v>728884</v>
      </c>
      <c r="BR17" s="141">
        <v>1</v>
      </c>
      <c r="BS17" s="116">
        <f>(1+Наценка!$B$5)*VLOOKUP(BQ17,'Выгрузка артикулов'!A:L,12,0)</f>
        <v>1.03298</v>
      </c>
    </row>
    <row r="18" spans="1:71" x14ac:dyDescent="0.3">
      <c r="A18" s="406" t="s">
        <v>3191</v>
      </c>
      <c r="B18" s="392" t="s">
        <v>18</v>
      </c>
      <c r="C18" s="57" t="s">
        <v>694</v>
      </c>
      <c r="D18" s="115">
        <v>486161</v>
      </c>
      <c r="E18" s="115">
        <v>1</v>
      </c>
      <c r="F18" s="116">
        <f>(1+Наценка!$B$5)*VLOOKUP(D18,'Выгрузка артикулов'!A:L,12,0)</f>
        <v>7.9435200000000004</v>
      </c>
      <c r="H18" s="393" t="s">
        <v>18</v>
      </c>
      <c r="I18" s="57" t="s">
        <v>694</v>
      </c>
      <c r="J18" s="115">
        <v>486161</v>
      </c>
      <c r="K18" s="115">
        <v>1</v>
      </c>
      <c r="L18" s="119">
        <f>(1+Наценка!$B$5)*VLOOKUP(J18,'Выгрузка артикулов'!A:L,12,0)</f>
        <v>7.9435200000000004</v>
      </c>
      <c r="M18" s="93"/>
      <c r="N18" s="379"/>
      <c r="O18" s="422" t="s">
        <v>18</v>
      </c>
      <c r="P18" s="57" t="s">
        <v>694</v>
      </c>
      <c r="Q18" s="115">
        <v>486161</v>
      </c>
      <c r="R18" s="115">
        <v>1</v>
      </c>
      <c r="S18" s="116">
        <f>(1+Наценка!$B$5)*VLOOKUP(Q18,'Выгрузка артикулов'!A:L,12,0)</f>
        <v>7.9435200000000004</v>
      </c>
      <c r="U18" s="400" t="s">
        <v>18</v>
      </c>
      <c r="V18" s="57" t="s">
        <v>694</v>
      </c>
      <c r="W18" s="115">
        <v>486161</v>
      </c>
      <c r="X18" s="115">
        <v>1</v>
      </c>
      <c r="Y18" s="129">
        <f>(1+Наценка!$B$5)*VLOOKUP(W18,'Выгрузка артикулов'!A:L,12,0)</f>
        <v>7.9435200000000004</v>
      </c>
      <c r="Z18" s="65"/>
      <c r="AA18" s="113"/>
      <c r="AB18" s="76"/>
      <c r="AD18" s="66"/>
      <c r="AE18" s="66"/>
      <c r="AF18" s="56"/>
      <c r="AG18" s="90"/>
      <c r="AH18" s="66"/>
      <c r="AI18" s="113"/>
      <c r="AJ18" s="77"/>
      <c r="AK18" s="62"/>
      <c r="AL18" s="66"/>
      <c r="AM18" s="66"/>
      <c r="AN18" s="56"/>
      <c r="AO18" s="90"/>
      <c r="AP18" s="66"/>
      <c r="AQ18" s="113"/>
      <c r="AR18" s="70"/>
      <c r="AT18" s="66"/>
      <c r="AU18" s="66"/>
      <c r="AV18" s="66"/>
      <c r="AW18" s="90"/>
      <c r="AX18" s="104"/>
      <c r="AY18" s="417"/>
      <c r="AZ18" s="338" t="s">
        <v>679</v>
      </c>
      <c r="BA18" s="403"/>
      <c r="BB18" s="403"/>
      <c r="BC18" s="403"/>
      <c r="BD18" s="403"/>
      <c r="BE18" s="137">
        <f>BD6*BE6+BD8*BE8+BD9*BE9+BD10*BE10+BD13*BE13+BD15*BE15+BD16*BE16+BD17*BE17</f>
        <v>60.19247</v>
      </c>
      <c r="BH18" s="71"/>
      <c r="BI18" s="62"/>
      <c r="BM18" s="52"/>
      <c r="BN18" s="416"/>
      <c r="BO18" s="98" t="s">
        <v>705</v>
      </c>
      <c r="BP18" s="63"/>
      <c r="BQ18" s="115">
        <v>728918</v>
      </c>
      <c r="BR18" s="141">
        <v>1</v>
      </c>
      <c r="BS18" s="116">
        <f>(1+Наценка!$B$5)*VLOOKUP(BQ18,'Выгрузка артикулов'!A:L,12,0)</f>
        <v>0.5521100000000001</v>
      </c>
    </row>
    <row r="19" spans="1:71" x14ac:dyDescent="0.3">
      <c r="A19" s="405"/>
      <c r="B19" s="392"/>
      <c r="C19" s="57" t="s">
        <v>695</v>
      </c>
      <c r="D19" s="115">
        <v>490169</v>
      </c>
      <c r="E19" s="115">
        <v>1</v>
      </c>
      <c r="F19" s="116">
        <f>(1+Наценка!$B$5)*VLOOKUP(D19,'Выгрузка артикулов'!A:L,12,0)</f>
        <v>7.9435200000000004</v>
      </c>
      <c r="H19" s="393"/>
      <c r="I19" s="57" t="s">
        <v>695</v>
      </c>
      <c r="J19" s="115">
        <v>490169</v>
      </c>
      <c r="K19" s="115">
        <v>1</v>
      </c>
      <c r="L19" s="119">
        <f>(1+Наценка!$B$5)*VLOOKUP(J19,'Выгрузка артикулов'!A:L,12,0)</f>
        <v>7.9435200000000004</v>
      </c>
      <c r="M19" s="93"/>
      <c r="N19" s="379"/>
      <c r="O19" s="423"/>
      <c r="P19" s="57" t="s">
        <v>19</v>
      </c>
      <c r="Q19" s="115">
        <v>486163</v>
      </c>
      <c r="R19" s="115">
        <v>1</v>
      </c>
      <c r="S19" s="116">
        <f>(1+Наценка!$B$5)*VLOOKUP(Q19,'Выгрузка артикулов'!A:L,12,0)</f>
        <v>7.9435200000000004</v>
      </c>
      <c r="U19" s="401"/>
      <c r="V19" s="57" t="s">
        <v>19</v>
      </c>
      <c r="W19" s="115">
        <v>486163</v>
      </c>
      <c r="X19" s="115">
        <v>1</v>
      </c>
      <c r="Y19" s="129">
        <f>(1+Наценка!$B$5)*VLOOKUP(W19,'Выгрузка артикулов'!A:L,12,0)</f>
        <v>7.9435200000000004</v>
      </c>
      <c r="Z19" s="65"/>
      <c r="AA19" s="113"/>
      <c r="AB19" s="76"/>
      <c r="AD19" s="66"/>
      <c r="AE19" s="66"/>
      <c r="AF19" s="56"/>
      <c r="AG19" s="90"/>
      <c r="AH19" s="66"/>
      <c r="AI19" s="113"/>
      <c r="AJ19" s="77"/>
      <c r="AK19" s="62"/>
      <c r="AL19" s="66"/>
      <c r="AM19" s="66"/>
      <c r="AN19" s="56"/>
      <c r="AO19" s="90"/>
      <c r="AP19" s="66"/>
      <c r="AQ19" s="113"/>
      <c r="AR19" s="70"/>
      <c r="AT19" s="66"/>
      <c r="AU19" s="66"/>
      <c r="AV19" s="66"/>
      <c r="AW19" s="90"/>
      <c r="AX19" s="105"/>
      <c r="AY19" s="113"/>
      <c r="BH19" s="71"/>
      <c r="BI19" s="62"/>
      <c r="BM19" s="52"/>
      <c r="BN19" s="416"/>
      <c r="BO19" s="63" t="s">
        <v>706</v>
      </c>
      <c r="BP19" s="121"/>
      <c r="BQ19" s="117">
        <v>334671</v>
      </c>
      <c r="BR19" s="141">
        <v>1</v>
      </c>
      <c r="BS19" s="116">
        <f>(1+Наценка!$B$5)*VLOOKUP(BQ19,'Выгрузка артикулов'!A:L,12,0)</f>
        <v>0.53573000000000004</v>
      </c>
    </row>
    <row r="20" spans="1:71" x14ac:dyDescent="0.3">
      <c r="A20" s="405"/>
      <c r="B20" s="392"/>
      <c r="C20" s="57" t="s">
        <v>19</v>
      </c>
      <c r="D20" s="115">
        <v>486163</v>
      </c>
      <c r="E20" s="115">
        <v>1</v>
      </c>
      <c r="F20" s="116">
        <f>(1+Наценка!$B$5)*VLOOKUP(D20,'Выгрузка артикулов'!A:L,12,0)</f>
        <v>7.9435200000000004</v>
      </c>
      <c r="H20" s="393"/>
      <c r="I20" s="57" t="s">
        <v>19</v>
      </c>
      <c r="J20" s="115">
        <v>486163</v>
      </c>
      <c r="K20" s="115">
        <v>1</v>
      </c>
      <c r="L20" s="119">
        <f>(1+Наценка!$B$5)*VLOOKUP(J20,'Выгрузка артикулов'!A:L,12,0)</f>
        <v>7.9435200000000004</v>
      </c>
      <c r="M20" s="93"/>
      <c r="N20" s="379"/>
      <c r="O20" s="424"/>
      <c r="P20" s="57" t="s">
        <v>697</v>
      </c>
      <c r="Q20" s="115">
        <v>486165</v>
      </c>
      <c r="R20" s="115">
        <v>1</v>
      </c>
      <c r="S20" s="116">
        <f>(1+Наценка!$B$5)*VLOOKUP(Q20,'Выгрузка артикулов'!A:L,12,0)</f>
        <v>7.3425300000000009</v>
      </c>
      <c r="U20" s="402"/>
      <c r="V20" s="57" t="s">
        <v>697</v>
      </c>
      <c r="W20" s="115">
        <v>486165</v>
      </c>
      <c r="X20" s="115">
        <v>1</v>
      </c>
      <c r="Y20" s="129">
        <f>(1+Наценка!$B$5)*VLOOKUP(W20,'Выгрузка артикулов'!A:L,12,0)</f>
        <v>7.3425300000000009</v>
      </c>
      <c r="Z20" s="65"/>
      <c r="AA20" s="139"/>
      <c r="AB20" s="418" t="s">
        <v>3184</v>
      </c>
      <c r="AC20" s="361"/>
      <c r="AD20" s="361"/>
      <c r="AE20" s="361"/>
      <c r="AF20" s="361"/>
      <c r="AG20" s="362"/>
      <c r="AH20" s="52"/>
      <c r="AI20" s="139"/>
      <c r="AJ20" s="425" t="s">
        <v>3185</v>
      </c>
      <c r="AK20" s="361"/>
      <c r="AL20" s="361"/>
      <c r="AM20" s="361"/>
      <c r="AN20" s="361"/>
      <c r="AO20" s="362"/>
      <c r="AP20" s="69"/>
      <c r="AQ20" s="139"/>
      <c r="AR20" s="425" t="s">
        <v>3186</v>
      </c>
      <c r="AS20" s="361"/>
      <c r="AT20" s="361"/>
      <c r="AU20" s="361"/>
      <c r="AV20" s="361"/>
      <c r="AW20" s="362"/>
      <c r="AX20" s="69"/>
      <c r="AY20" s="139"/>
      <c r="AZ20" s="418" t="s">
        <v>3187</v>
      </c>
      <c r="BA20" s="361"/>
      <c r="BB20" s="361"/>
      <c r="BC20" s="361"/>
      <c r="BD20" s="361"/>
      <c r="BE20" s="362"/>
      <c r="BF20" s="70"/>
      <c r="BG20" s="71"/>
      <c r="BH20" s="62"/>
      <c r="BK20" s="93"/>
      <c r="BM20" s="52"/>
      <c r="BN20" s="417"/>
      <c r="BO20" s="338" t="s">
        <v>679</v>
      </c>
      <c r="BP20" s="403"/>
      <c r="BQ20" s="403"/>
      <c r="BR20" s="403"/>
      <c r="BS20" s="127">
        <f>BR6*BS6+BR8*BS8+BR9*BS9+BR10*BS10+BR13*BS13+BR15*BS15+BR16*BS16+BR17*BS17+BR18*BS18+BR19*BS19</f>
        <v>40.875380000000007</v>
      </c>
    </row>
    <row r="21" spans="1:71" x14ac:dyDescent="0.3">
      <c r="A21" s="405"/>
      <c r="B21" s="392"/>
      <c r="C21" s="57" t="s">
        <v>680</v>
      </c>
      <c r="D21" s="115">
        <v>486165</v>
      </c>
      <c r="E21" s="115">
        <v>1</v>
      </c>
      <c r="F21" s="116">
        <f>(1+Наценка!$B$5)*VLOOKUP(D21,'Выгрузка артикулов'!A:L,12,0)</f>
        <v>7.3425300000000009</v>
      </c>
      <c r="H21" s="393"/>
      <c r="I21" s="57" t="s">
        <v>680</v>
      </c>
      <c r="J21" s="115">
        <v>486165</v>
      </c>
      <c r="K21" s="115">
        <v>1</v>
      </c>
      <c r="L21" s="119">
        <f>(1+Наценка!$B$5)*VLOOKUP(J21,'Выгрузка артикулов'!A:L,12,0)</f>
        <v>7.3425300000000009</v>
      </c>
      <c r="M21" s="93"/>
      <c r="N21" s="379"/>
      <c r="O21" s="59" t="s">
        <v>20</v>
      </c>
      <c r="P21" s="60"/>
      <c r="Q21" s="115">
        <v>334754</v>
      </c>
      <c r="R21" s="115">
        <v>1</v>
      </c>
      <c r="S21" s="116">
        <f>(1+Наценка!$B$5)*VLOOKUP(Q21,'Выгрузка артикулов'!A:L,12,0)</f>
        <v>0.65325</v>
      </c>
      <c r="T21" s="56"/>
      <c r="U21" s="61" t="s">
        <v>20</v>
      </c>
      <c r="V21" s="60"/>
      <c r="W21" s="115">
        <v>334754</v>
      </c>
      <c r="X21" s="115">
        <v>1</v>
      </c>
      <c r="Y21" s="129">
        <f>(1+Наценка!$B$5)*VLOOKUP(W21,'Выгрузка артикулов'!A:L,12,0)</f>
        <v>0.65325</v>
      </c>
      <c r="Z21" s="65"/>
      <c r="AA21" s="394" t="s">
        <v>3191</v>
      </c>
      <c r="AB21" s="19" t="s">
        <v>16</v>
      </c>
      <c r="AC21" s="20" t="s">
        <v>41</v>
      </c>
      <c r="AD21" s="21" t="s">
        <v>17</v>
      </c>
      <c r="AE21" s="21" t="s">
        <v>3194</v>
      </c>
      <c r="AF21" s="21" t="s">
        <v>39</v>
      </c>
      <c r="AG21" s="87" t="s">
        <v>3180</v>
      </c>
      <c r="AH21" s="104"/>
      <c r="AI21" s="394" t="s">
        <v>3191</v>
      </c>
      <c r="AJ21" s="33" t="s">
        <v>16</v>
      </c>
      <c r="AK21" s="20" t="s">
        <v>41</v>
      </c>
      <c r="AL21" s="21" t="s">
        <v>17</v>
      </c>
      <c r="AM21" s="21" t="s">
        <v>3194</v>
      </c>
      <c r="AN21" s="21" t="s">
        <v>39</v>
      </c>
      <c r="AO21" s="87" t="s">
        <v>3180</v>
      </c>
      <c r="AP21" s="104"/>
      <c r="AQ21" s="394" t="s">
        <v>3191</v>
      </c>
      <c r="AR21" s="33" t="s">
        <v>16</v>
      </c>
      <c r="AS21" s="20" t="s">
        <v>41</v>
      </c>
      <c r="AT21" s="21" t="s">
        <v>17</v>
      </c>
      <c r="AU21" s="21" t="s">
        <v>3194</v>
      </c>
      <c r="AV21" s="21" t="s">
        <v>39</v>
      </c>
      <c r="AW21" s="87" t="s">
        <v>3180</v>
      </c>
      <c r="AX21" s="56"/>
      <c r="AY21" s="394" t="s">
        <v>3191</v>
      </c>
      <c r="AZ21" s="19" t="s">
        <v>16</v>
      </c>
      <c r="BA21" s="20" t="s">
        <v>41</v>
      </c>
      <c r="BB21" s="21" t="s">
        <v>17</v>
      </c>
      <c r="BC21" s="21" t="s">
        <v>3194</v>
      </c>
      <c r="BD21" s="21" t="s">
        <v>39</v>
      </c>
      <c r="BE21" s="87" t="s">
        <v>3180</v>
      </c>
      <c r="BF21" s="104"/>
      <c r="BH21" s="71"/>
      <c r="BI21" s="62"/>
      <c r="BM21" s="52"/>
    </row>
    <row r="22" spans="1:71" x14ac:dyDescent="0.3">
      <c r="A22" s="405"/>
      <c r="B22" s="59" t="s">
        <v>20</v>
      </c>
      <c r="C22" s="60"/>
      <c r="D22" s="115">
        <v>334754</v>
      </c>
      <c r="E22" s="115">
        <v>1</v>
      </c>
      <c r="F22" s="116">
        <f>(1+Наценка!$B$5)*VLOOKUP(D22,'Выгрузка артикулов'!A:L,12,0)</f>
        <v>0.65325</v>
      </c>
      <c r="H22" s="61" t="s">
        <v>20</v>
      </c>
      <c r="I22" s="60"/>
      <c r="J22" s="115">
        <v>334754</v>
      </c>
      <c r="K22" s="115">
        <v>1</v>
      </c>
      <c r="L22" s="119">
        <f>(1+Наценка!$B$5)*VLOOKUP(J22,'Выгрузка артикулов'!A:L,12,0)</f>
        <v>0.65325</v>
      </c>
      <c r="M22" s="93"/>
      <c r="N22" s="379"/>
      <c r="O22" s="59" t="s">
        <v>21</v>
      </c>
      <c r="P22" s="63"/>
      <c r="Q22" s="115">
        <v>728756</v>
      </c>
      <c r="R22" s="115">
        <v>1</v>
      </c>
      <c r="S22" s="116">
        <f>(1+Наценка!$B$5)*VLOOKUP(Q22,'Выгрузка артикулов'!A:L,12,0)</f>
        <v>4.2200600000000001</v>
      </c>
      <c r="T22" s="58"/>
      <c r="U22" s="61" t="s">
        <v>21</v>
      </c>
      <c r="V22" s="63"/>
      <c r="W22" s="115">
        <v>728743</v>
      </c>
      <c r="X22" s="115">
        <v>1</v>
      </c>
      <c r="Y22" s="129">
        <f>(1+Наценка!$B$5)*VLOOKUP(W22,'Выгрузка артикулов'!A:L,12,0)</f>
        <v>15.808650000000002</v>
      </c>
      <c r="Z22" s="65"/>
      <c r="AA22" s="395"/>
      <c r="AB22" s="387" t="s">
        <v>18</v>
      </c>
      <c r="AC22" s="57" t="s">
        <v>694</v>
      </c>
      <c r="AD22" s="115">
        <v>486161</v>
      </c>
      <c r="AE22" s="115"/>
      <c r="AF22" s="115">
        <v>1</v>
      </c>
      <c r="AG22" s="118">
        <f>(1+Наценка!$B$5)*VLOOKUP(AD22,'Выгрузка артикулов'!A:L,12,0)</f>
        <v>7.9435200000000004</v>
      </c>
      <c r="AH22" s="56"/>
      <c r="AI22" s="395"/>
      <c r="AJ22" s="389" t="s">
        <v>18</v>
      </c>
      <c r="AK22" s="57" t="s">
        <v>694</v>
      </c>
      <c r="AL22" s="115">
        <v>486161</v>
      </c>
      <c r="AM22" s="115"/>
      <c r="AN22" s="115">
        <v>1</v>
      </c>
      <c r="AO22" s="118">
        <f>(1+Наценка!$B$5)*VLOOKUP(AL22,'Выгрузка артикулов'!A:L,12,0)</f>
        <v>7.9435200000000004</v>
      </c>
      <c r="AP22" s="104"/>
      <c r="AQ22" s="395"/>
      <c r="AR22" s="389" t="s">
        <v>18</v>
      </c>
      <c r="AS22" s="57" t="s">
        <v>694</v>
      </c>
      <c r="AT22" s="115">
        <v>486161</v>
      </c>
      <c r="AU22" s="115"/>
      <c r="AV22" s="115">
        <v>1</v>
      </c>
      <c r="AW22" s="87">
        <f>(1+Наценка!$B$5)*VLOOKUP(AT22,'Выгрузка артикулов'!A:L,12,0)</f>
        <v>7.9435200000000004</v>
      </c>
      <c r="AX22" s="56"/>
      <c r="AY22" s="395"/>
      <c r="AZ22" s="387" t="s">
        <v>18</v>
      </c>
      <c r="BA22" s="57" t="s">
        <v>694</v>
      </c>
      <c r="BB22" s="115">
        <v>486161</v>
      </c>
      <c r="BC22" s="115"/>
      <c r="BD22" s="23">
        <v>1</v>
      </c>
      <c r="BE22" s="24">
        <f>(1+Наценка!$B$5)*VLOOKUP(BB22,'Выгрузка артикулов'!A:L,12,0)</f>
        <v>7.9435200000000004</v>
      </c>
      <c r="BF22" s="104"/>
      <c r="BM22" s="52"/>
    </row>
    <row r="23" spans="1:71" x14ac:dyDescent="0.3">
      <c r="A23" s="405"/>
      <c r="B23" s="59" t="s">
        <v>21</v>
      </c>
      <c r="C23" s="63"/>
      <c r="D23" s="115">
        <v>728756</v>
      </c>
      <c r="E23" s="115">
        <v>1</v>
      </c>
      <c r="F23" s="116">
        <f>(1+Наценка!$B$5)*VLOOKUP(D23,'Выгрузка артикулов'!A:L,12,0)</f>
        <v>4.2200600000000001</v>
      </c>
      <c r="H23" s="61" t="s">
        <v>21</v>
      </c>
      <c r="I23" s="63"/>
      <c r="J23" s="115">
        <v>728743</v>
      </c>
      <c r="K23" s="115">
        <v>1</v>
      </c>
      <c r="L23" s="119">
        <f>(1+Наценка!$B$5)*VLOOKUP(J23,'Выгрузка артикулов'!A:L,12,0)</f>
        <v>15.808650000000002</v>
      </c>
      <c r="M23" s="93"/>
      <c r="N23" s="379"/>
      <c r="O23" s="422" t="s">
        <v>22</v>
      </c>
      <c r="P23" s="57" t="s">
        <v>694</v>
      </c>
      <c r="Q23" s="115">
        <v>488297</v>
      </c>
      <c r="R23" s="115">
        <v>1</v>
      </c>
      <c r="S23" s="116">
        <f>(1+Наценка!$B$5)*VLOOKUP(Q23,'Выгрузка артикулов'!A:L,12,0)</f>
        <v>10.334480000000001</v>
      </c>
      <c r="T23" s="62"/>
      <c r="U23" s="400" t="s">
        <v>22</v>
      </c>
      <c r="V23" s="57" t="s">
        <v>694</v>
      </c>
      <c r="W23" s="115">
        <v>486480</v>
      </c>
      <c r="X23" s="115">
        <v>1</v>
      </c>
      <c r="Y23" s="129">
        <f>(1+Наценка!$B$5)*VLOOKUP(W23,'Выгрузка артикулов'!A:L,12,0)</f>
        <v>7.2720699999999994</v>
      </c>
      <c r="Z23" s="65"/>
      <c r="AA23" s="395"/>
      <c r="AB23" s="388"/>
      <c r="AC23" s="57" t="s">
        <v>695</v>
      </c>
      <c r="AD23" s="115">
        <v>490169</v>
      </c>
      <c r="AE23" s="115"/>
      <c r="AF23" s="115">
        <v>1</v>
      </c>
      <c r="AG23" s="118">
        <f>(1+Наценка!$B$5)*VLOOKUP(AD23,'Выгрузка артикулов'!A:L,12,0)</f>
        <v>7.9435200000000004</v>
      </c>
      <c r="AH23" s="56"/>
      <c r="AI23" s="395"/>
      <c r="AJ23" s="390"/>
      <c r="AK23" s="57" t="s">
        <v>695</v>
      </c>
      <c r="AL23" s="115">
        <v>490169</v>
      </c>
      <c r="AM23" s="115"/>
      <c r="AN23" s="115">
        <v>1</v>
      </c>
      <c r="AO23" s="118">
        <f>(1+Наценка!$B$5)*VLOOKUP(AL23,'Выгрузка артикулов'!A:L,12,0)</f>
        <v>7.9435200000000004</v>
      </c>
      <c r="AP23" s="104"/>
      <c r="AQ23" s="395"/>
      <c r="AR23" s="390"/>
      <c r="AS23" s="57" t="s">
        <v>695</v>
      </c>
      <c r="AT23" s="115">
        <v>490169</v>
      </c>
      <c r="AU23" s="115"/>
      <c r="AV23" s="115">
        <v>1</v>
      </c>
      <c r="AW23" s="87">
        <f>(1+Наценка!$B$5)*VLOOKUP(AT23,'Выгрузка артикулов'!A:L,12,0)</f>
        <v>7.9435200000000004</v>
      </c>
      <c r="AX23" s="56"/>
      <c r="AY23" s="395"/>
      <c r="AZ23" s="388"/>
      <c r="BA23" s="57" t="s">
        <v>695</v>
      </c>
      <c r="BB23" s="115">
        <v>490169</v>
      </c>
      <c r="BC23" s="115"/>
      <c r="BD23" s="23">
        <v>1</v>
      </c>
      <c r="BE23" s="24">
        <f>(1+Наценка!$B$5)*VLOOKUP(BB23,'Выгрузка артикулов'!A:L,12,0)</f>
        <v>7.9435200000000004</v>
      </c>
      <c r="BF23" s="104"/>
    </row>
    <row r="24" spans="1:71" x14ac:dyDescent="0.3">
      <c r="A24" s="405"/>
      <c r="B24" s="387" t="s">
        <v>22</v>
      </c>
      <c r="C24" s="57" t="s">
        <v>694</v>
      </c>
      <c r="D24" s="115">
        <v>486480</v>
      </c>
      <c r="E24" s="115">
        <v>1</v>
      </c>
      <c r="F24" s="116">
        <f>(1+Наценка!$B$5)*VLOOKUP(D24,'Выгрузка артикулов'!A:L,12,0)</f>
        <v>7.2720699999999994</v>
      </c>
      <c r="H24" s="389" t="s">
        <v>22</v>
      </c>
      <c r="I24" s="57" t="s">
        <v>694</v>
      </c>
      <c r="J24" s="115">
        <v>486480</v>
      </c>
      <c r="K24" s="115">
        <v>1</v>
      </c>
      <c r="L24" s="119">
        <f>(1+Наценка!$B$5)*VLOOKUP(J24,'Выгрузка артикулов'!A:L,12,0)</f>
        <v>7.2720699999999994</v>
      </c>
      <c r="M24" s="93"/>
      <c r="N24" s="379"/>
      <c r="O24" s="423"/>
      <c r="P24" s="57" t="s">
        <v>23</v>
      </c>
      <c r="Q24" s="115">
        <v>488299</v>
      </c>
      <c r="R24" s="115">
        <v>1</v>
      </c>
      <c r="S24" s="116">
        <f>(1+Наценка!$B$5)*VLOOKUP(Q24,'Выгрузка артикулов'!A:L,12,0)</f>
        <v>10.334480000000001</v>
      </c>
      <c r="T24" s="62"/>
      <c r="U24" s="401"/>
      <c r="V24" s="57" t="s">
        <v>23</v>
      </c>
      <c r="W24" s="115">
        <v>486482</v>
      </c>
      <c r="X24" s="115">
        <v>1</v>
      </c>
      <c r="Y24" s="129">
        <f>(1+Наценка!$B$5)*VLOOKUP(W24,'Выгрузка артикулов'!A:L,12,0)</f>
        <v>8.3224700000000009</v>
      </c>
      <c r="Z24" s="65"/>
      <c r="AA24" s="395"/>
      <c r="AB24" s="388"/>
      <c r="AC24" s="57" t="s">
        <v>19</v>
      </c>
      <c r="AD24" s="115">
        <v>486163</v>
      </c>
      <c r="AE24" s="115"/>
      <c r="AF24" s="115">
        <v>1</v>
      </c>
      <c r="AG24" s="118">
        <f>(1+Наценка!$B$5)*VLOOKUP(AD24,'Выгрузка артикулов'!A:L,12,0)</f>
        <v>7.9435200000000004</v>
      </c>
      <c r="AH24" s="56"/>
      <c r="AI24" s="395"/>
      <c r="AJ24" s="390"/>
      <c r="AK24" s="57" t="s">
        <v>19</v>
      </c>
      <c r="AL24" s="115">
        <v>486163</v>
      </c>
      <c r="AM24" s="115"/>
      <c r="AN24" s="115">
        <v>1</v>
      </c>
      <c r="AO24" s="118">
        <f>(1+Наценка!$B$5)*VLOOKUP(AL24,'Выгрузка артикулов'!A:L,12,0)</f>
        <v>7.9435200000000004</v>
      </c>
      <c r="AP24" s="104"/>
      <c r="AQ24" s="395"/>
      <c r="AR24" s="390"/>
      <c r="AS24" s="57" t="s">
        <v>19</v>
      </c>
      <c r="AT24" s="115">
        <v>486163</v>
      </c>
      <c r="AU24" s="115"/>
      <c r="AV24" s="115">
        <v>1</v>
      </c>
      <c r="AW24" s="87">
        <f>(1+Наценка!$B$5)*VLOOKUP(AT24,'Выгрузка артикулов'!A:L,12,0)</f>
        <v>7.9435200000000004</v>
      </c>
      <c r="AX24" s="56"/>
      <c r="AY24" s="395"/>
      <c r="AZ24" s="388"/>
      <c r="BA24" s="57" t="s">
        <v>19</v>
      </c>
      <c r="BB24" s="115">
        <v>486163</v>
      </c>
      <c r="BC24" s="115"/>
      <c r="BD24" s="23">
        <v>1</v>
      </c>
      <c r="BE24" s="24">
        <f>(1+Наценка!$B$5)*VLOOKUP(BB24,'Выгрузка артикулов'!A:L,12,0)</f>
        <v>7.9435200000000004</v>
      </c>
      <c r="BF24" s="104"/>
    </row>
    <row r="25" spans="1:71" x14ac:dyDescent="0.3">
      <c r="A25" s="405"/>
      <c r="B25" s="387"/>
      <c r="C25" s="57" t="s">
        <v>700</v>
      </c>
      <c r="D25" s="115">
        <v>490168</v>
      </c>
      <c r="E25" s="115">
        <v>1</v>
      </c>
      <c r="F25" s="116">
        <f>(1+Наценка!$B$5)*VLOOKUP(D25,'Выгрузка артикулов'!A:L,12,0)</f>
        <v>8.655660000000001</v>
      </c>
      <c r="H25" s="389"/>
      <c r="I25" s="57" t="s">
        <v>700</v>
      </c>
      <c r="J25" s="115">
        <v>490168</v>
      </c>
      <c r="K25" s="115">
        <v>1</v>
      </c>
      <c r="L25" s="119">
        <f>(1+Наценка!$B$5)*VLOOKUP(J25,'Выгрузка артикулов'!A:L,12,0)</f>
        <v>8.655660000000001</v>
      </c>
      <c r="M25" s="93"/>
      <c r="N25" s="379"/>
      <c r="O25" s="424"/>
      <c r="P25" s="57" t="s">
        <v>697</v>
      </c>
      <c r="Q25" s="115">
        <v>488300</v>
      </c>
      <c r="R25" s="115">
        <v>1</v>
      </c>
      <c r="S25" s="116">
        <f>(1+Наценка!$B$5)*VLOOKUP(Q25,'Выгрузка артикулов'!A:L,12,0)</f>
        <v>10.87008</v>
      </c>
      <c r="T25" s="112"/>
      <c r="U25" s="402"/>
      <c r="V25" s="57" t="s">
        <v>697</v>
      </c>
      <c r="W25" s="115">
        <v>486483</v>
      </c>
      <c r="X25" s="115">
        <v>1</v>
      </c>
      <c r="Y25" s="129">
        <f>(1+Наценка!$B$5)*VLOOKUP(W25,'Выгрузка артикулов'!A:L,12,0)</f>
        <v>8.7535500000000006</v>
      </c>
      <c r="Z25" s="65"/>
      <c r="AA25" s="395"/>
      <c r="AB25" s="388"/>
      <c r="AC25" s="57" t="s">
        <v>697</v>
      </c>
      <c r="AD25" s="115">
        <v>486165</v>
      </c>
      <c r="AE25" s="115"/>
      <c r="AF25" s="115">
        <v>1</v>
      </c>
      <c r="AG25" s="118">
        <f>(1+Наценка!$B$5)*VLOOKUP(AD25,'Выгрузка артикулов'!A:L,12,0)</f>
        <v>7.3425300000000009</v>
      </c>
      <c r="AH25" s="56"/>
      <c r="AI25" s="395"/>
      <c r="AJ25" s="390"/>
      <c r="AK25" s="57" t="s">
        <v>697</v>
      </c>
      <c r="AL25" s="115">
        <v>486165</v>
      </c>
      <c r="AM25" s="115"/>
      <c r="AN25" s="115">
        <v>1</v>
      </c>
      <c r="AO25" s="118">
        <f>(1+Наценка!$B$5)*VLOOKUP(AL25,'Выгрузка артикулов'!A:L,12,0)</f>
        <v>7.3425300000000009</v>
      </c>
      <c r="AP25" s="104"/>
      <c r="AQ25" s="395"/>
      <c r="AR25" s="390"/>
      <c r="AS25" s="57" t="s">
        <v>697</v>
      </c>
      <c r="AT25" s="115">
        <v>486165</v>
      </c>
      <c r="AU25" s="115"/>
      <c r="AV25" s="115">
        <v>1</v>
      </c>
      <c r="AW25" s="87">
        <f>(1+Наценка!$B$5)*VLOOKUP(AT25,'Выгрузка артикулов'!A:L,12,0)</f>
        <v>7.3425300000000009</v>
      </c>
      <c r="AX25" s="56"/>
      <c r="AY25" s="395"/>
      <c r="AZ25" s="388"/>
      <c r="BA25" s="57" t="s">
        <v>697</v>
      </c>
      <c r="BB25" s="115">
        <v>486165</v>
      </c>
      <c r="BC25" s="115"/>
      <c r="BD25" s="23">
        <v>1</v>
      </c>
      <c r="BE25" s="24">
        <f>(1+Наценка!$B$5)*VLOOKUP(BB25,'Выгрузка артикулов'!A:L,12,0)</f>
        <v>7.3425300000000009</v>
      </c>
      <c r="BF25" s="104"/>
    </row>
    <row r="26" spans="1:71" x14ac:dyDescent="0.3">
      <c r="A26" s="405"/>
      <c r="B26" s="387"/>
      <c r="C26" s="57" t="s">
        <v>23</v>
      </c>
      <c r="D26" s="115">
        <v>486482</v>
      </c>
      <c r="E26" s="115">
        <v>1</v>
      </c>
      <c r="F26" s="116">
        <f>(1+Наценка!$B$5)*VLOOKUP(D26,'Выгрузка артикулов'!A:L,12,0)</f>
        <v>8.3224700000000009</v>
      </c>
      <c r="H26" s="389"/>
      <c r="I26" s="57" t="s">
        <v>23</v>
      </c>
      <c r="J26" s="115">
        <v>486482</v>
      </c>
      <c r="K26" s="115">
        <v>1</v>
      </c>
      <c r="L26" s="119">
        <f>(1+Наценка!$B$5)*VLOOKUP(J26,'Выгрузка артикулов'!A:L,12,0)</f>
        <v>8.3224700000000009</v>
      </c>
      <c r="M26" s="93"/>
      <c r="N26" s="379"/>
      <c r="O26" s="59" t="s">
        <v>701</v>
      </c>
      <c r="P26" s="57"/>
      <c r="Q26" s="115">
        <v>486537</v>
      </c>
      <c r="R26" s="115">
        <v>1</v>
      </c>
      <c r="S26" s="116">
        <f>(1+Наценка!$B$5)*VLOOKUP(Q26,'Выгрузка артикулов'!A:L,12,0)</f>
        <v>9.5505800000000001</v>
      </c>
      <c r="T26" s="112"/>
      <c r="U26" s="61" t="s">
        <v>701</v>
      </c>
      <c r="V26" s="57"/>
      <c r="W26" s="115">
        <v>486537</v>
      </c>
      <c r="X26" s="115">
        <v>1</v>
      </c>
      <c r="Y26" s="129">
        <f>(1+Наценка!$B$5)*VLOOKUP(W26,'Выгрузка артикулов'!A:L,12,0)</f>
        <v>9.5505800000000001</v>
      </c>
      <c r="Z26" s="65"/>
      <c r="AA26" s="395"/>
      <c r="AB26" s="59" t="s">
        <v>20</v>
      </c>
      <c r="AC26" s="60"/>
      <c r="AD26" s="115">
        <v>334754</v>
      </c>
      <c r="AE26" s="115"/>
      <c r="AF26" s="115">
        <v>1</v>
      </c>
      <c r="AG26" s="118">
        <f>(1+Наценка!$B$5)*VLOOKUP(AD26,'Выгрузка артикулов'!A:L,12,0)</f>
        <v>0.65325</v>
      </c>
      <c r="AH26" s="56"/>
      <c r="AI26" s="395"/>
      <c r="AJ26" s="73" t="s">
        <v>20</v>
      </c>
      <c r="AK26" s="60"/>
      <c r="AL26" s="115">
        <v>334754</v>
      </c>
      <c r="AM26" s="115"/>
      <c r="AN26" s="115">
        <v>1</v>
      </c>
      <c r="AO26" s="118">
        <f>(1+Наценка!$B$5)*VLOOKUP(AL26,'Выгрузка артикулов'!A:L,12,0)</f>
        <v>0.65325</v>
      </c>
      <c r="AP26" s="104"/>
      <c r="AQ26" s="395"/>
      <c r="AR26" s="73" t="s">
        <v>20</v>
      </c>
      <c r="AS26" s="60"/>
      <c r="AT26" s="115">
        <v>334754</v>
      </c>
      <c r="AU26" s="115"/>
      <c r="AV26" s="115">
        <v>1</v>
      </c>
      <c r="AW26" s="87">
        <f>(1+Наценка!$B$5)*VLOOKUP(AT26,'Выгрузка артикулов'!A:L,12,0)</f>
        <v>0.65325</v>
      </c>
      <c r="AX26" s="56"/>
      <c r="AY26" s="395"/>
      <c r="AZ26" s="67" t="s">
        <v>20</v>
      </c>
      <c r="BA26" s="60"/>
      <c r="BB26" s="115">
        <v>334754</v>
      </c>
      <c r="BC26" s="115"/>
      <c r="BD26" s="23">
        <v>1</v>
      </c>
      <c r="BE26" s="24">
        <f>(1+Наценка!$B$5)*VLOOKUP(BB26,'Выгрузка артикулов'!A:L,12,0)</f>
        <v>0.65325</v>
      </c>
      <c r="BF26" s="104"/>
    </row>
    <row r="27" spans="1:71" x14ac:dyDescent="0.3">
      <c r="A27" s="405"/>
      <c r="B27" s="387"/>
      <c r="C27" s="57" t="s">
        <v>680</v>
      </c>
      <c r="D27" s="115">
        <v>486483</v>
      </c>
      <c r="E27" s="115">
        <v>1</v>
      </c>
      <c r="F27" s="116">
        <f>(1+Наценка!$B$5)*VLOOKUP(D27,'Выгрузка артикулов'!A:L,12,0)</f>
        <v>8.7535500000000006</v>
      </c>
      <c r="H27" s="389"/>
      <c r="I27" s="57" t="s">
        <v>680</v>
      </c>
      <c r="J27" s="115">
        <v>486483</v>
      </c>
      <c r="K27" s="115">
        <v>1</v>
      </c>
      <c r="L27" s="119">
        <f>(1+Наценка!$B$5)*VLOOKUP(J27,'Выгрузка артикулов'!A:L,12,0)</f>
        <v>8.7535500000000006</v>
      </c>
      <c r="M27" s="93"/>
      <c r="N27" s="379"/>
      <c r="O27" s="59" t="s">
        <v>702</v>
      </c>
      <c r="P27" s="59"/>
      <c r="Q27" s="117">
        <v>770712</v>
      </c>
      <c r="R27" s="115">
        <v>1</v>
      </c>
      <c r="S27" s="116">
        <f>(1+Наценка!$B$5)*VLOOKUP(Q27,'Выгрузка артикулов'!A:L,12,0)</f>
        <v>1.7786600000000001</v>
      </c>
      <c r="T27" s="68"/>
      <c r="U27" s="61" t="s">
        <v>702</v>
      </c>
      <c r="V27" s="59"/>
      <c r="W27" s="117">
        <v>770712</v>
      </c>
      <c r="X27" s="115">
        <v>1</v>
      </c>
      <c r="Y27" s="129">
        <f>(1+Наценка!$B$5)*VLOOKUP(W27,'Выгрузка артикулов'!A:L,12,0)</f>
        <v>1.7786600000000001</v>
      </c>
      <c r="Z27" s="65"/>
      <c r="AA27" s="395"/>
      <c r="AB27" s="59" t="s">
        <v>21</v>
      </c>
      <c r="AC27" s="63"/>
      <c r="AD27" s="115">
        <v>728804</v>
      </c>
      <c r="AE27" s="115"/>
      <c r="AF27" s="115">
        <v>1</v>
      </c>
      <c r="AG27" s="118">
        <f>(1+Наценка!$B$5)*VLOOKUP(AD27,'Выгрузка артикулов'!A:L,12,0)</f>
        <v>8.6490299999999998</v>
      </c>
      <c r="AH27" s="56"/>
      <c r="AI27" s="395"/>
      <c r="AJ27" s="73" t="s">
        <v>21</v>
      </c>
      <c r="AK27" s="63"/>
      <c r="AL27" s="115">
        <v>728804</v>
      </c>
      <c r="AM27" s="115"/>
      <c r="AN27" s="115">
        <v>1</v>
      </c>
      <c r="AO27" s="118">
        <f>(1+Наценка!$B$5)*VLOOKUP(AL27,'Выгрузка артикулов'!A:L,12,0)</f>
        <v>8.6490299999999998</v>
      </c>
      <c r="AP27" s="104"/>
      <c r="AQ27" s="395"/>
      <c r="AR27" s="73" t="s">
        <v>21</v>
      </c>
      <c r="AS27" s="63"/>
      <c r="AT27" s="115">
        <v>728804</v>
      </c>
      <c r="AU27" s="115"/>
      <c r="AV27" s="115">
        <v>1</v>
      </c>
      <c r="AW27" s="87">
        <f>(1+Наценка!$B$5)*VLOOKUP(AT27,'Выгрузка артикулов'!A:L,12,0)</f>
        <v>8.6490299999999998</v>
      </c>
      <c r="AX27" s="56"/>
      <c r="AY27" s="395"/>
      <c r="AZ27" s="67" t="s">
        <v>21</v>
      </c>
      <c r="BA27" s="63"/>
      <c r="BB27" s="115">
        <v>728804</v>
      </c>
      <c r="BC27" s="115"/>
      <c r="BD27" s="23">
        <v>1</v>
      </c>
      <c r="BE27" s="24">
        <f>(1+Наценка!$B$5)*VLOOKUP(BB27,'Выгрузка артикулов'!A:L,12,0)</f>
        <v>8.6490299999999998</v>
      </c>
      <c r="BF27" s="104"/>
    </row>
    <row r="28" spans="1:71" x14ac:dyDescent="0.3">
      <c r="A28" s="405"/>
      <c r="B28" s="59" t="s">
        <v>702</v>
      </c>
      <c r="C28" s="59"/>
      <c r="D28" s="117">
        <v>770712</v>
      </c>
      <c r="E28" s="117">
        <v>1</v>
      </c>
      <c r="F28" s="116">
        <f>(1+Наценка!$B$5)*VLOOKUP(D28,'Выгрузка артикулов'!A:L,12,0)</f>
        <v>1.7786600000000001</v>
      </c>
      <c r="H28" s="61" t="s">
        <v>702</v>
      </c>
      <c r="I28" s="59"/>
      <c r="J28" s="117">
        <v>770712</v>
      </c>
      <c r="K28" s="117">
        <v>1</v>
      </c>
      <c r="L28" s="119">
        <f>(1+Наценка!$B$5)*VLOOKUP(J28,'Выгрузка артикулов'!A:L,12,0)</f>
        <v>1.7786600000000001</v>
      </c>
      <c r="M28" s="93"/>
      <c r="N28" s="379"/>
      <c r="O28" s="67" t="s">
        <v>704</v>
      </c>
      <c r="P28" s="67"/>
      <c r="Q28" s="115">
        <v>728885</v>
      </c>
      <c r="R28" s="115">
        <v>1</v>
      </c>
      <c r="S28" s="116">
        <f>(1+Наценка!$B$5)*VLOOKUP(Q28,'Выгрузка артикулов'!A:L,12,0)</f>
        <v>1.6741400000000002</v>
      </c>
      <c r="T28" s="72"/>
      <c r="U28" s="73" t="s">
        <v>704</v>
      </c>
      <c r="V28" s="67"/>
      <c r="W28" s="115">
        <v>728885</v>
      </c>
      <c r="X28" s="115">
        <v>1</v>
      </c>
      <c r="Y28" s="129">
        <f>(1+Наценка!$B$5)*VLOOKUP(W28,'Выгрузка артикулов'!A:L,12,0)</f>
        <v>1.6741400000000002</v>
      </c>
      <c r="Z28" s="65"/>
      <c r="AA28" s="395"/>
      <c r="AB28" s="59" t="s">
        <v>31</v>
      </c>
      <c r="AC28" s="63"/>
      <c r="AD28" s="115">
        <v>490172</v>
      </c>
      <c r="AE28" s="115"/>
      <c r="AF28" s="115">
        <v>1</v>
      </c>
      <c r="AG28" s="118">
        <f>(1+Наценка!$B$5)*VLOOKUP(AD28,'Выгрузка артикулов'!A:L,12,0)</f>
        <v>10.47813</v>
      </c>
      <c r="AH28" s="56"/>
      <c r="AI28" s="395"/>
      <c r="AJ28" s="73" t="s">
        <v>31</v>
      </c>
      <c r="AK28" s="63"/>
      <c r="AL28" s="115">
        <v>490171</v>
      </c>
      <c r="AM28" s="115"/>
      <c r="AN28" s="115">
        <v>1</v>
      </c>
      <c r="AO28" s="118">
        <f>(1+Наценка!$B$5)*VLOOKUP(AL28,'Выгрузка артикулов'!A:L,12,0)</f>
        <v>11.902279999999999</v>
      </c>
      <c r="AP28" s="104"/>
      <c r="AQ28" s="395"/>
      <c r="AR28" s="73" t="s">
        <v>31</v>
      </c>
      <c r="AS28" s="63"/>
      <c r="AT28" s="115">
        <v>490171</v>
      </c>
      <c r="AU28" s="115"/>
      <c r="AV28" s="115">
        <v>1</v>
      </c>
      <c r="AW28" s="87">
        <f>(1+Наценка!$B$5)*VLOOKUP(AT28,'Выгрузка артикулов'!A:L,12,0)</f>
        <v>11.902279999999999</v>
      </c>
      <c r="AX28" s="56"/>
      <c r="AY28" s="395"/>
      <c r="AZ28" s="67" t="s">
        <v>31</v>
      </c>
      <c r="BA28" s="63"/>
      <c r="BB28" s="115">
        <v>490171</v>
      </c>
      <c r="BC28" s="115"/>
      <c r="BD28" s="23">
        <v>1</v>
      </c>
      <c r="BE28" s="24">
        <f>(1+Наценка!$B$5)*VLOOKUP(BB28,'Выгрузка артикулов'!A:L,12,0)</f>
        <v>11.902279999999999</v>
      </c>
      <c r="BF28" s="104"/>
    </row>
    <row r="29" spans="1:71" x14ac:dyDescent="0.3">
      <c r="A29" s="405"/>
      <c r="B29" s="67" t="s">
        <v>704</v>
      </c>
      <c r="C29" s="67"/>
      <c r="D29" s="115">
        <v>728885</v>
      </c>
      <c r="E29" s="115">
        <v>1</v>
      </c>
      <c r="F29" s="116">
        <f>(1+Наценка!$B$5)*VLOOKUP(D29,'Выгрузка артикулов'!A:L,12,0)</f>
        <v>1.6741400000000002</v>
      </c>
      <c r="H29" s="73" t="s">
        <v>704</v>
      </c>
      <c r="I29" s="67"/>
      <c r="J29" s="115">
        <v>728885</v>
      </c>
      <c r="K29" s="115">
        <v>1</v>
      </c>
      <c r="L29" s="119">
        <f>(1+Наценка!$B$5)*VLOOKUP(J29,'Выгрузка артикулов'!A:L,12,0)</f>
        <v>1.6741400000000002</v>
      </c>
      <c r="M29" s="93"/>
      <c r="N29" s="379"/>
      <c r="O29" s="59" t="s">
        <v>632</v>
      </c>
      <c r="P29" s="63"/>
      <c r="Q29" s="115">
        <v>728884</v>
      </c>
      <c r="R29" s="115">
        <v>1</v>
      </c>
      <c r="S29" s="116">
        <f>(1+Наценка!$B$5)*VLOOKUP(Q29,'Выгрузка артикулов'!A:L,12,0)</f>
        <v>1.03298</v>
      </c>
      <c r="T29" s="58"/>
      <c r="U29" s="61" t="s">
        <v>632</v>
      </c>
      <c r="V29" s="63"/>
      <c r="W29" s="115">
        <v>728884</v>
      </c>
      <c r="X29" s="115">
        <v>1</v>
      </c>
      <c r="Y29" s="129">
        <f>(1+Наценка!$B$5)*VLOOKUP(W29,'Выгрузка артикулов'!A:L,12,0)</f>
        <v>1.03298</v>
      </c>
      <c r="Z29" s="65"/>
      <c r="AA29" s="395"/>
      <c r="AB29" s="387" t="s">
        <v>22</v>
      </c>
      <c r="AC29" s="57" t="s">
        <v>694</v>
      </c>
      <c r="AD29" s="115">
        <v>488297</v>
      </c>
      <c r="AE29" s="115">
        <v>486497</v>
      </c>
      <c r="AF29" s="115">
        <v>1</v>
      </c>
      <c r="AG29" s="118">
        <f>(1+Наценка!$B$5)*VLOOKUP(AD29,'Выгрузка артикулов'!A:L,12,0)</f>
        <v>10.334480000000001</v>
      </c>
      <c r="AH29" s="56"/>
      <c r="AI29" s="395"/>
      <c r="AJ29" s="389" t="s">
        <v>22</v>
      </c>
      <c r="AK29" s="57" t="s">
        <v>694</v>
      </c>
      <c r="AL29" s="115">
        <v>488297</v>
      </c>
      <c r="AM29" s="115">
        <v>486497</v>
      </c>
      <c r="AN29" s="115">
        <v>1</v>
      </c>
      <c r="AO29" s="118">
        <f>(1+Наценка!$B$5)*VLOOKUP(AL29,'Выгрузка артикулов'!A:L,12,0)</f>
        <v>10.334480000000001</v>
      </c>
      <c r="AP29" s="104"/>
      <c r="AQ29" s="395"/>
      <c r="AR29" s="73" t="s">
        <v>22</v>
      </c>
      <c r="AS29" s="57" t="s">
        <v>694</v>
      </c>
      <c r="AT29" s="115">
        <v>488297</v>
      </c>
      <c r="AU29" s="115">
        <v>486497</v>
      </c>
      <c r="AV29" s="115">
        <v>1</v>
      </c>
      <c r="AW29" s="87">
        <f>(1+Наценка!$B$5)*VLOOKUP(AT29,'Выгрузка артикулов'!A:L,12,0)</f>
        <v>10.334480000000001</v>
      </c>
      <c r="AX29" s="56"/>
      <c r="AY29" s="395"/>
      <c r="AZ29" s="67" t="s">
        <v>22</v>
      </c>
      <c r="BA29" s="57" t="s">
        <v>694</v>
      </c>
      <c r="BB29" s="115">
        <v>488297</v>
      </c>
      <c r="BC29" s="115">
        <v>486497</v>
      </c>
      <c r="BD29" s="23">
        <v>1</v>
      </c>
      <c r="BE29" s="24">
        <f>(1+Наценка!$B$5)*VLOOKUP(BB29,'Выгрузка артикулов'!A:L,12,0)</f>
        <v>10.334480000000001</v>
      </c>
      <c r="BF29" s="104"/>
    </row>
    <row r="30" spans="1:71" ht="19.2" customHeight="1" x14ac:dyDescent="0.3">
      <c r="A30" s="405"/>
      <c r="B30" s="59" t="s">
        <v>632</v>
      </c>
      <c r="C30" s="63"/>
      <c r="D30" s="115">
        <v>728884</v>
      </c>
      <c r="E30" s="115">
        <v>1</v>
      </c>
      <c r="F30" s="116">
        <f>(1+Наценка!$B$5)*VLOOKUP(D30,'Выгрузка артикулов'!A:L,12,0)</f>
        <v>1.03298</v>
      </c>
      <c r="H30" s="61" t="s">
        <v>632</v>
      </c>
      <c r="I30" s="63"/>
      <c r="J30" s="115">
        <v>728884</v>
      </c>
      <c r="K30" s="115">
        <v>1</v>
      </c>
      <c r="L30" s="119">
        <f>(1+Наценка!$B$5)*VLOOKUP(J30,'Выгрузка артикулов'!A:L,12,0)</f>
        <v>1.03298</v>
      </c>
      <c r="M30" s="93"/>
      <c r="N30" s="379"/>
      <c r="O30" s="98" t="s">
        <v>705</v>
      </c>
      <c r="P30" s="63"/>
      <c r="Q30" s="115">
        <v>728918</v>
      </c>
      <c r="R30" s="115">
        <v>1</v>
      </c>
      <c r="S30" s="116">
        <f>(1+Наценка!$B$5)*VLOOKUP(Q30,'Выгрузка артикулов'!A:L,12,0)</f>
        <v>0.5521100000000001</v>
      </c>
      <c r="T30" s="64"/>
      <c r="U30" s="99" t="s">
        <v>705</v>
      </c>
      <c r="V30" s="63"/>
      <c r="W30" s="115">
        <v>728918</v>
      </c>
      <c r="X30" s="115">
        <v>1</v>
      </c>
      <c r="Y30" s="129">
        <f>(1+Наценка!$B$5)*VLOOKUP(W30,'Выгрузка артикулов'!A:L,12,0)</f>
        <v>0.5521100000000001</v>
      </c>
      <c r="Z30" s="65"/>
      <c r="AA30" s="395"/>
      <c r="AB30" s="388"/>
      <c r="AC30" s="57" t="s">
        <v>700</v>
      </c>
      <c r="AD30" s="115">
        <v>490239</v>
      </c>
      <c r="AE30" s="115"/>
      <c r="AF30" s="115">
        <v>1</v>
      </c>
      <c r="AG30" s="118">
        <f>(1+Наценка!$B$5)*VLOOKUP(AD30,'Выгрузка артикулов'!A:L,12,0)</f>
        <v>10.334480000000001</v>
      </c>
      <c r="AH30" s="56"/>
      <c r="AI30" s="395"/>
      <c r="AJ30" s="390"/>
      <c r="AK30" s="57" t="s">
        <v>700</v>
      </c>
      <c r="AL30" s="115">
        <v>490239</v>
      </c>
      <c r="AM30" s="115"/>
      <c r="AN30" s="115">
        <v>1</v>
      </c>
      <c r="AO30" s="118">
        <f>(1+Наценка!$B$5)*VLOOKUP(AL30,'Выгрузка артикулов'!A:L,12,0)</f>
        <v>10.334480000000001</v>
      </c>
      <c r="AP30" s="104"/>
      <c r="AQ30" s="395"/>
      <c r="AR30" s="73"/>
      <c r="AS30" s="57" t="s">
        <v>700</v>
      </c>
      <c r="AT30" s="115">
        <v>490239</v>
      </c>
      <c r="AU30" s="115"/>
      <c r="AV30" s="115">
        <v>1</v>
      </c>
      <c r="AW30" s="87">
        <f>(1+Наценка!$B$5)*VLOOKUP(AT30,'Выгрузка артикулов'!A:L,12,0)</f>
        <v>10.334480000000001</v>
      </c>
      <c r="AX30" s="56"/>
      <c r="AY30" s="395"/>
      <c r="AZ30" s="67"/>
      <c r="BA30" s="57" t="s">
        <v>700</v>
      </c>
      <c r="BB30" s="115">
        <v>490239</v>
      </c>
      <c r="BC30" s="115"/>
      <c r="BD30" s="23">
        <v>1</v>
      </c>
      <c r="BE30" s="24">
        <f>(1+Наценка!$B$5)*VLOOKUP(BB30,'Выгрузка артикулов'!A:L,12,0)</f>
        <v>10.334480000000001</v>
      </c>
      <c r="BF30" s="104"/>
    </row>
    <row r="31" spans="1:71" x14ac:dyDescent="0.3">
      <c r="A31" s="405"/>
      <c r="B31" s="98" t="s">
        <v>705</v>
      </c>
      <c r="C31" s="63"/>
      <c r="D31" s="115">
        <v>728918</v>
      </c>
      <c r="E31" s="115">
        <v>1</v>
      </c>
      <c r="F31" s="116">
        <f>(1+Наценка!$B$5)*VLOOKUP(D31,'Выгрузка артикулов'!A:L,12,0)</f>
        <v>0.5521100000000001</v>
      </c>
      <c r="H31" s="99" t="s">
        <v>705</v>
      </c>
      <c r="I31" s="63"/>
      <c r="J31" s="115">
        <v>728918</v>
      </c>
      <c r="K31" s="115">
        <v>1</v>
      </c>
      <c r="L31" s="119">
        <f>(1+Наценка!$B$5)*VLOOKUP(J31,'Выгрузка артикулов'!A:L,12,0)</f>
        <v>0.5521100000000001</v>
      </c>
      <c r="M31" s="93"/>
      <c r="N31" s="379"/>
      <c r="O31" s="63" t="s">
        <v>706</v>
      </c>
      <c r="P31" s="121"/>
      <c r="Q31" s="117">
        <v>334671</v>
      </c>
      <c r="R31" s="115">
        <v>1</v>
      </c>
      <c r="S31" s="116">
        <f>(1+Наценка!$B$5)*VLOOKUP(Q31,'Выгрузка артикулов'!A:L,12,0)</f>
        <v>0.53573000000000004</v>
      </c>
      <c r="T31" s="58"/>
      <c r="U31" s="120" t="s">
        <v>706</v>
      </c>
      <c r="V31" s="121"/>
      <c r="W31" s="117">
        <v>334671</v>
      </c>
      <c r="X31" s="115">
        <v>1</v>
      </c>
      <c r="Y31" s="129">
        <f>(1+Наценка!$B$5)*VLOOKUP(W31,'Выгрузка артикулов'!A:L,12,0)</f>
        <v>0.53573000000000004</v>
      </c>
      <c r="Z31" s="65"/>
      <c r="AA31" s="395"/>
      <c r="AB31" s="388"/>
      <c r="AC31" s="57" t="s">
        <v>23</v>
      </c>
      <c r="AD31" s="115">
        <v>488299</v>
      </c>
      <c r="AE31" s="115">
        <v>486499</v>
      </c>
      <c r="AF31" s="115">
        <v>1</v>
      </c>
      <c r="AG31" s="118">
        <f>(1+Наценка!$B$5)*VLOOKUP(AD31,'Выгрузка артикулов'!A:L,12,0)</f>
        <v>10.334480000000001</v>
      </c>
      <c r="AH31" s="56"/>
      <c r="AI31" s="395"/>
      <c r="AJ31" s="390"/>
      <c r="AK31" s="57" t="s">
        <v>23</v>
      </c>
      <c r="AL31" s="115">
        <v>488299</v>
      </c>
      <c r="AM31" s="115">
        <v>486499</v>
      </c>
      <c r="AN31" s="115">
        <v>1</v>
      </c>
      <c r="AO31" s="118">
        <f>(1+Наценка!$B$5)*VLOOKUP(AL31,'Выгрузка артикулов'!A:L,12,0)</f>
        <v>10.334480000000001</v>
      </c>
      <c r="AP31" s="104"/>
      <c r="AQ31" s="395"/>
      <c r="AR31" s="73"/>
      <c r="AS31" s="57" t="s">
        <v>23</v>
      </c>
      <c r="AT31" s="115">
        <v>488299</v>
      </c>
      <c r="AU31" s="115">
        <v>486499</v>
      </c>
      <c r="AV31" s="115">
        <v>1</v>
      </c>
      <c r="AW31" s="87">
        <f>(1+Наценка!$B$5)*VLOOKUP(AT31,'Выгрузка артикулов'!A:L,12,0)</f>
        <v>10.334480000000001</v>
      </c>
      <c r="AX31" s="56"/>
      <c r="AY31" s="395"/>
      <c r="AZ31" s="67"/>
      <c r="BA31" s="57" t="s">
        <v>23</v>
      </c>
      <c r="BB31" s="115">
        <v>488299</v>
      </c>
      <c r="BC31" s="115">
        <v>486499</v>
      </c>
      <c r="BD31" s="23">
        <v>1</v>
      </c>
      <c r="BE31" s="24">
        <f>(1+Наценка!$B$5)*VLOOKUP(BB31,'Выгрузка артикулов'!A:L,12,0)</f>
        <v>10.334480000000001</v>
      </c>
      <c r="BF31" s="104"/>
    </row>
    <row r="32" spans="1:71" x14ac:dyDescent="0.3">
      <c r="A32" s="405"/>
      <c r="B32" s="63" t="s">
        <v>706</v>
      </c>
      <c r="C32" s="121"/>
      <c r="D32" s="117">
        <v>334671</v>
      </c>
      <c r="E32" s="117">
        <v>1</v>
      </c>
      <c r="F32" s="116">
        <f>(1+Наценка!$B$5)*VLOOKUP(D32,'Выгрузка артикулов'!A:L,12,0)</f>
        <v>0.53573000000000004</v>
      </c>
      <c r="H32" s="120" t="s">
        <v>706</v>
      </c>
      <c r="I32" s="121"/>
      <c r="J32" s="117">
        <v>334671</v>
      </c>
      <c r="K32" s="117">
        <v>1</v>
      </c>
      <c r="L32" s="119">
        <f>(1+Наценка!$B$5)*VLOOKUP(J32,'Выгрузка артикулов'!A:L,12,0)</f>
        <v>0.53573000000000004</v>
      </c>
      <c r="M32" s="93"/>
      <c r="N32" s="380"/>
      <c r="O32" s="338" t="s">
        <v>679</v>
      </c>
      <c r="P32" s="403"/>
      <c r="Q32" s="403"/>
      <c r="R32" s="403"/>
      <c r="S32" s="125">
        <f>R19*S19+R21*S21+R22*S22+R24*S24+R26*S26+R27*S27+R28*S28+R29*S29+R30*S30+R31*S31</f>
        <v>38.275510000000011</v>
      </c>
      <c r="T32" s="68"/>
      <c r="U32" s="340" t="s">
        <v>679</v>
      </c>
      <c r="V32" s="403"/>
      <c r="W32" s="403"/>
      <c r="X32" s="403"/>
      <c r="Y32" s="125">
        <f>X19*Y19+X21*Y21+X22*Y22+X24*Y24+X26*Y26+X27*Y27+X28*Y28+X29*Y29+X30*Y30+X31*Y31</f>
        <v>47.852090000000004</v>
      </c>
      <c r="Z32" s="65"/>
      <c r="AA32" s="395"/>
      <c r="AB32" s="388"/>
      <c r="AC32" s="57" t="s">
        <v>697</v>
      </c>
      <c r="AD32" s="115">
        <v>488300</v>
      </c>
      <c r="AE32" s="115">
        <v>486500</v>
      </c>
      <c r="AF32" s="115">
        <v>1</v>
      </c>
      <c r="AG32" s="118">
        <f>(1+Наценка!$B$5)*VLOOKUP(AD32,'Выгрузка артикулов'!A:L,12,0)</f>
        <v>10.87008</v>
      </c>
      <c r="AH32" s="56"/>
      <c r="AI32" s="395"/>
      <c r="AJ32" s="390"/>
      <c r="AK32" s="57" t="s">
        <v>697</v>
      </c>
      <c r="AL32" s="115">
        <v>488300</v>
      </c>
      <c r="AM32" s="115">
        <v>486500</v>
      </c>
      <c r="AN32" s="115">
        <v>1</v>
      </c>
      <c r="AO32" s="118">
        <f>(1+Наценка!$B$5)*VLOOKUP(AL32,'Выгрузка артикулов'!A:L,12,0)</f>
        <v>10.87008</v>
      </c>
      <c r="AP32" s="104"/>
      <c r="AQ32" s="395"/>
      <c r="AR32" s="73"/>
      <c r="AS32" s="57" t="s">
        <v>697</v>
      </c>
      <c r="AT32" s="115">
        <v>488300</v>
      </c>
      <c r="AU32" s="115">
        <v>486500</v>
      </c>
      <c r="AV32" s="115">
        <v>1</v>
      </c>
      <c r="AW32" s="87">
        <f>(1+Наценка!$B$5)*VLOOKUP(AT32,'Выгрузка артикулов'!A:L,12,0)</f>
        <v>10.87008</v>
      </c>
      <c r="AX32" s="56"/>
      <c r="AY32" s="395"/>
      <c r="AZ32" s="67"/>
      <c r="BA32" s="57" t="s">
        <v>697</v>
      </c>
      <c r="BB32" s="115">
        <v>488300</v>
      </c>
      <c r="BC32" s="115">
        <v>486500</v>
      </c>
      <c r="BD32" s="23">
        <v>1</v>
      </c>
      <c r="BE32" s="24">
        <f>(1+Наценка!$B$5)*VLOOKUP(BB32,'Выгрузка артикулов'!A:L,12,0)</f>
        <v>10.87008</v>
      </c>
      <c r="BF32" s="104"/>
    </row>
    <row r="33" spans="1:71" x14ac:dyDescent="0.3">
      <c r="A33" s="122"/>
      <c r="B33" s="338" t="s">
        <v>679</v>
      </c>
      <c r="C33" s="403"/>
      <c r="D33" s="403"/>
      <c r="E33" s="403"/>
      <c r="F33" s="126">
        <f>E20*F20+E22*F22+E23*F23+E26*F26+E28*F28+E29*F29+E30*F30+E31*F31+E32*F32</f>
        <v>26.71292</v>
      </c>
      <c r="G33" s="89"/>
      <c r="H33" s="340" t="s">
        <v>679</v>
      </c>
      <c r="I33" s="403"/>
      <c r="J33" s="403"/>
      <c r="K33" s="403"/>
      <c r="L33" s="126">
        <f>K20*L20+K22*L22+K23*L23+K26*L26+K28*L28+K29*L29+K30*L30+K31*L31+K32*L32</f>
        <v>38.301510000000007</v>
      </c>
      <c r="M33" s="89"/>
      <c r="N33" s="113"/>
      <c r="O33" s="65"/>
      <c r="P33" s="65"/>
      <c r="Q33" s="65"/>
      <c r="R33" s="65"/>
      <c r="S33" s="88"/>
      <c r="T33" s="68"/>
      <c r="U33" s="65"/>
      <c r="V33" s="65"/>
      <c r="W33" s="65"/>
      <c r="X33" s="65"/>
      <c r="Y33" s="110"/>
      <c r="Z33" s="65"/>
      <c r="AA33" s="395"/>
      <c r="AB33" s="138" t="s">
        <v>702</v>
      </c>
      <c r="AC33" s="60"/>
      <c r="AD33" s="117">
        <v>770712</v>
      </c>
      <c r="AE33" s="117"/>
      <c r="AF33" s="115">
        <v>1</v>
      </c>
      <c r="AG33" s="118">
        <f>(1+Наценка!$B$5)*VLOOKUP(AD33,'Выгрузка артикулов'!A:L,12,0)</f>
        <v>1.7786600000000001</v>
      </c>
      <c r="AH33" s="66"/>
      <c r="AI33" s="395"/>
      <c r="AJ33" s="136" t="s">
        <v>702</v>
      </c>
      <c r="AK33" s="60"/>
      <c r="AL33" s="117">
        <v>770712</v>
      </c>
      <c r="AM33" s="117"/>
      <c r="AN33" s="115">
        <v>1</v>
      </c>
      <c r="AO33" s="118">
        <f>(1+Наценка!$B$5)*VLOOKUP(AL33,'Выгрузка артикулов'!A:L,12,0)</f>
        <v>1.7786600000000001</v>
      </c>
      <c r="AP33" s="104"/>
      <c r="AQ33" s="395"/>
      <c r="AR33" s="136" t="s">
        <v>702</v>
      </c>
      <c r="AS33" s="60"/>
      <c r="AT33" s="117">
        <v>770712</v>
      </c>
      <c r="AU33" s="117"/>
      <c r="AV33" s="115">
        <v>1</v>
      </c>
      <c r="AW33" s="87">
        <f>(1+Наценка!$B$5)*VLOOKUP(AT33,'Выгрузка артикулов'!A:L,12,0)</f>
        <v>1.7786600000000001</v>
      </c>
      <c r="AX33" s="56"/>
      <c r="AY33" s="395"/>
      <c r="AZ33" s="148" t="s">
        <v>702</v>
      </c>
      <c r="BA33" s="60"/>
      <c r="BB33" s="117">
        <v>770712</v>
      </c>
      <c r="BC33" s="117"/>
      <c r="BD33" s="23">
        <v>1</v>
      </c>
      <c r="BE33" s="24">
        <f>(1+Наценка!$B$5)*VLOOKUP(BB33,'Выгрузка артикулов'!A:L,12,0)</f>
        <v>1.7786600000000001</v>
      </c>
    </row>
    <row r="34" spans="1:71" ht="31.2" x14ac:dyDescent="0.3">
      <c r="A34" s="114"/>
      <c r="B34" s="64"/>
      <c r="C34" s="70"/>
      <c r="D34" s="66"/>
      <c r="E34" s="66"/>
      <c r="F34" s="89"/>
      <c r="G34" s="89"/>
      <c r="H34" s="64"/>
      <c r="I34" s="70"/>
      <c r="J34" s="66"/>
      <c r="K34" s="66"/>
      <c r="L34" s="90"/>
      <c r="M34" s="90"/>
      <c r="N34" s="101"/>
      <c r="O34" s="411" t="s">
        <v>3182</v>
      </c>
      <c r="P34" s="361"/>
      <c r="Q34" s="361"/>
      <c r="R34" s="361"/>
      <c r="S34" s="362"/>
      <c r="T34" s="46"/>
      <c r="U34" s="415" t="s">
        <v>3183</v>
      </c>
      <c r="V34" s="361"/>
      <c r="W34" s="361"/>
      <c r="X34" s="361"/>
      <c r="Y34" s="362"/>
      <c r="Z34" s="46"/>
      <c r="AA34" s="395"/>
      <c r="AB34" s="98" t="s">
        <v>696</v>
      </c>
      <c r="AC34" s="63"/>
      <c r="AD34" s="115">
        <v>728842</v>
      </c>
      <c r="AE34" s="115"/>
      <c r="AF34" s="115">
        <v>1</v>
      </c>
      <c r="AG34" s="118">
        <f>(1+Наценка!$B$5)*VLOOKUP(AD34,'Выгрузка артикулов'!A:L,12,0)</f>
        <v>5.6049499999999997</v>
      </c>
      <c r="AH34" s="56"/>
      <c r="AI34" s="395"/>
      <c r="AJ34" s="99" t="s">
        <v>696</v>
      </c>
      <c r="AK34" s="63"/>
      <c r="AL34" s="115">
        <v>728842</v>
      </c>
      <c r="AM34" s="115"/>
      <c r="AN34" s="115">
        <v>1</v>
      </c>
      <c r="AO34" s="118">
        <f>(1+Наценка!$B$5)*VLOOKUP(AL34,'Выгрузка артикулов'!A:L,12,0)</f>
        <v>5.6049499999999997</v>
      </c>
      <c r="AP34" s="56"/>
      <c r="AQ34" s="395"/>
      <c r="AR34" s="99" t="s">
        <v>696</v>
      </c>
      <c r="AS34" s="63"/>
      <c r="AT34" s="115">
        <v>728842</v>
      </c>
      <c r="AU34" s="115"/>
      <c r="AV34" s="115">
        <v>2</v>
      </c>
      <c r="AW34" s="87">
        <f>(1+Наценка!$B$5)*VLOOKUP(AT34,'Выгрузка артикулов'!A:L,12,0)</f>
        <v>5.6049499999999997</v>
      </c>
      <c r="AX34" s="56"/>
      <c r="AY34" s="395"/>
      <c r="AZ34" s="98" t="s">
        <v>696</v>
      </c>
      <c r="BA34" s="63"/>
      <c r="BB34" s="115">
        <v>728842</v>
      </c>
      <c r="BC34" s="115"/>
      <c r="BD34" s="115">
        <v>2</v>
      </c>
      <c r="BE34" s="24">
        <f>(1+Наценка!$B$5)*VLOOKUP(BB34,'Выгрузка артикулов'!A:L,12,0)</f>
        <v>5.6049499999999997</v>
      </c>
    </row>
    <row r="35" spans="1:71" x14ac:dyDescent="0.3">
      <c r="A35" s="101"/>
      <c r="B35" s="411" t="s">
        <v>3182</v>
      </c>
      <c r="C35" s="412"/>
      <c r="D35" s="412"/>
      <c r="E35" s="413"/>
      <c r="F35" s="414"/>
      <c r="G35" s="106"/>
      <c r="H35" s="415" t="s">
        <v>3183</v>
      </c>
      <c r="I35" s="411"/>
      <c r="J35" s="411"/>
      <c r="K35" s="413"/>
      <c r="L35" s="414"/>
      <c r="M35" s="106"/>
      <c r="N35" s="407" t="s">
        <v>3192</v>
      </c>
      <c r="O35" s="19" t="s">
        <v>16</v>
      </c>
      <c r="P35" s="20" t="s">
        <v>41</v>
      </c>
      <c r="Q35" s="21" t="s">
        <v>17</v>
      </c>
      <c r="R35" s="21" t="s">
        <v>39</v>
      </c>
      <c r="S35" s="87" t="s">
        <v>3180</v>
      </c>
      <c r="T35" s="12"/>
      <c r="U35" s="33" t="s">
        <v>16</v>
      </c>
      <c r="V35" s="20" t="s">
        <v>41</v>
      </c>
      <c r="W35" s="21" t="s">
        <v>17</v>
      </c>
      <c r="X35" s="21" t="s">
        <v>39</v>
      </c>
      <c r="Y35" s="87" t="s">
        <v>3180</v>
      </c>
      <c r="Z35" s="12"/>
      <c r="AA35" s="396"/>
      <c r="AB35" s="338" t="s">
        <v>679</v>
      </c>
      <c r="AC35" s="403"/>
      <c r="AD35" s="403"/>
      <c r="AE35" s="403"/>
      <c r="AF35" s="403"/>
      <c r="AG35" s="144">
        <f>AF24*AG24+AF26*AG26+AF27*AG27+AF28*AG28+AF31*AG31+AF33*AG33+AF34*AG34</f>
        <v>45.442020000000007</v>
      </c>
      <c r="AH35" s="56"/>
      <c r="AI35" s="396"/>
      <c r="AJ35" s="340" t="s">
        <v>679</v>
      </c>
      <c r="AK35" s="403"/>
      <c r="AL35" s="403"/>
      <c r="AM35" s="403"/>
      <c r="AN35" s="403"/>
      <c r="AO35" s="144">
        <f>AN24*AO24+AN26*AO26+AN27*AO27+AN28*AO28+AN31*AO31+AN33*AO33+AN34*AO34</f>
        <v>46.866170000000004</v>
      </c>
      <c r="AP35" s="56"/>
      <c r="AQ35" s="396"/>
      <c r="AR35" s="340" t="s">
        <v>679</v>
      </c>
      <c r="AS35" s="403"/>
      <c r="AT35" s="403"/>
      <c r="AU35" s="403"/>
      <c r="AV35" s="403"/>
      <c r="AW35" s="144">
        <f>AV24*AW24+AV26*AW26+AV27*AW27+AV28*AW28+AV31*AW31+AV33*AW33+AV34*AW34</f>
        <v>52.471119999999999</v>
      </c>
      <c r="AX35" s="66"/>
      <c r="AY35" s="395"/>
      <c r="AZ35" s="98" t="s">
        <v>698</v>
      </c>
      <c r="BA35" s="63"/>
      <c r="BB35" s="115">
        <v>728806</v>
      </c>
      <c r="BC35" s="115"/>
      <c r="BD35" s="115">
        <v>1</v>
      </c>
      <c r="BE35" s="24">
        <f>(1+Наценка!$B$5)*VLOOKUP(BB35,'Выгрузка артикулов'!A:L,12,0)</f>
        <v>13.3263</v>
      </c>
    </row>
    <row r="36" spans="1:71" x14ac:dyDescent="0.3">
      <c r="A36" s="406" t="s">
        <v>3192</v>
      </c>
      <c r="B36" s="392" t="s">
        <v>18</v>
      </c>
      <c r="C36" s="57" t="s">
        <v>694</v>
      </c>
      <c r="D36" s="115">
        <v>486161</v>
      </c>
      <c r="E36" s="115">
        <v>1</v>
      </c>
      <c r="F36" s="116">
        <f>(1+Наценка!$B$5)*VLOOKUP(D36,'Выгрузка артикулов'!A:L,12,0)</f>
        <v>7.9435200000000004</v>
      </c>
      <c r="H36" s="393" t="s">
        <v>18</v>
      </c>
      <c r="I36" s="57" t="s">
        <v>694</v>
      </c>
      <c r="J36" s="115">
        <v>486161</v>
      </c>
      <c r="K36" s="115">
        <v>1</v>
      </c>
      <c r="L36" s="124">
        <f>(1+Наценка!$B$5)*VLOOKUP(J36,'Выгрузка артикулов'!A:L,12,0)</f>
        <v>7.9435200000000004</v>
      </c>
      <c r="N36" s="398"/>
      <c r="O36" s="422" t="s">
        <v>18</v>
      </c>
      <c r="P36" s="57" t="s">
        <v>694</v>
      </c>
      <c r="Q36" s="115">
        <v>486161</v>
      </c>
      <c r="R36" s="115">
        <v>1</v>
      </c>
      <c r="S36" s="116">
        <f>(1+Наценка!$B$5)*VLOOKUP(Q36,'Выгрузка артикулов'!A:L,12,0)</f>
        <v>7.9435200000000004</v>
      </c>
      <c r="U36" s="400" t="s">
        <v>18</v>
      </c>
      <c r="V36" s="57" t="s">
        <v>694</v>
      </c>
      <c r="W36" s="115">
        <v>486161</v>
      </c>
      <c r="X36" s="115">
        <v>1</v>
      </c>
      <c r="Y36" s="128">
        <f>(1+Наценка!$B$5)*VLOOKUP(W36,'Выгрузка артикулов'!A:L,12,0)</f>
        <v>7.9435200000000004</v>
      </c>
      <c r="Z36" s="58"/>
      <c r="AA36" s="113"/>
      <c r="AB36" s="133"/>
      <c r="AC36" s="64"/>
      <c r="AD36" s="56"/>
      <c r="AE36" s="56"/>
      <c r="AF36" s="56"/>
      <c r="AG36" s="94"/>
      <c r="AH36" s="56"/>
      <c r="AI36" s="113"/>
      <c r="AJ36" s="133"/>
      <c r="AK36" s="64"/>
      <c r="AL36" s="56"/>
      <c r="AM36" s="56"/>
      <c r="AN36" s="56"/>
      <c r="AO36" s="94"/>
      <c r="AP36" s="56"/>
      <c r="AQ36" s="113"/>
      <c r="AR36" s="133"/>
      <c r="AS36" s="64"/>
      <c r="AT36" s="56"/>
      <c r="AU36" s="56"/>
      <c r="AV36" s="56"/>
      <c r="AW36" s="94"/>
      <c r="AX36" s="104"/>
      <c r="AY36" s="426"/>
      <c r="AZ36" s="338" t="s">
        <v>679</v>
      </c>
      <c r="BA36" s="403"/>
      <c r="BB36" s="403"/>
      <c r="BC36" s="403"/>
      <c r="BD36" s="403"/>
      <c r="BE36" s="144">
        <f>BD24*BE24+BD26*BE26+BD27*BE27+BD28*BE28+BD31*BE31+BD33*BE33+BD34*BE34+BD35*BE35</f>
        <v>65.797420000000002</v>
      </c>
    </row>
    <row r="37" spans="1:71" x14ac:dyDescent="0.3">
      <c r="A37" s="405"/>
      <c r="B37" s="392"/>
      <c r="C37" s="57" t="s">
        <v>695</v>
      </c>
      <c r="D37" s="115">
        <v>490169</v>
      </c>
      <c r="E37" s="115">
        <v>1</v>
      </c>
      <c r="F37" s="116">
        <f>(1+Наценка!$B$5)*VLOOKUP(D37,'Выгрузка артикулов'!A:L,12,0)</f>
        <v>7.9435200000000004</v>
      </c>
      <c r="H37" s="393"/>
      <c r="I37" s="57" t="s">
        <v>695</v>
      </c>
      <c r="J37" s="115">
        <v>490169</v>
      </c>
      <c r="K37" s="115">
        <v>1</v>
      </c>
      <c r="L37" s="124">
        <f>(1+Наценка!$B$5)*VLOOKUP(J37,'Выгрузка артикулов'!A:L,12,0)</f>
        <v>7.9435200000000004</v>
      </c>
      <c r="N37" s="398"/>
      <c r="O37" s="423"/>
      <c r="P37" s="57" t="s">
        <v>19</v>
      </c>
      <c r="Q37" s="115">
        <v>486163</v>
      </c>
      <c r="R37" s="115">
        <v>1</v>
      </c>
      <c r="S37" s="116">
        <f>(1+Наценка!$B$5)*VLOOKUP(Q37,'Выгрузка артикулов'!A:L,12,0)</f>
        <v>7.9435200000000004</v>
      </c>
      <c r="U37" s="401"/>
      <c r="V37" s="57" t="s">
        <v>19</v>
      </c>
      <c r="W37" s="115">
        <v>486163</v>
      </c>
      <c r="X37" s="115">
        <v>1</v>
      </c>
      <c r="Y37" s="128">
        <f>(1+Наценка!$B$5)*VLOOKUP(W37,'Выгрузка артикулов'!A:L,12,0)</f>
        <v>7.9435200000000004</v>
      </c>
      <c r="Z37" s="58"/>
      <c r="AA37" s="113"/>
      <c r="AB37" s="133"/>
      <c r="AC37" s="64"/>
      <c r="AD37" s="56"/>
      <c r="AE37" s="56"/>
      <c r="AF37" s="56"/>
      <c r="AG37" s="94"/>
      <c r="AH37" s="56"/>
      <c r="AI37" s="113"/>
      <c r="AJ37" s="133"/>
      <c r="AK37" s="64"/>
      <c r="AL37" s="56"/>
      <c r="AM37" s="56"/>
      <c r="AN37" s="56"/>
      <c r="AO37" s="94"/>
      <c r="AP37" s="56"/>
      <c r="AQ37" s="113"/>
      <c r="AR37" s="133"/>
      <c r="AS37" s="64"/>
      <c r="AT37" s="56"/>
      <c r="AU37" s="56"/>
      <c r="AV37" s="56"/>
      <c r="AW37" s="94"/>
      <c r="AX37" s="104"/>
      <c r="AY37" s="113"/>
      <c r="BD37" s="56"/>
      <c r="BE37" s="94"/>
    </row>
    <row r="38" spans="1:71" x14ac:dyDescent="0.3">
      <c r="A38" s="405"/>
      <c r="B38" s="392"/>
      <c r="C38" s="57" t="s">
        <v>19</v>
      </c>
      <c r="D38" s="115">
        <v>486163</v>
      </c>
      <c r="E38" s="115">
        <v>1</v>
      </c>
      <c r="F38" s="116">
        <f>(1+Наценка!$B$5)*VLOOKUP(D38,'Выгрузка артикулов'!A:L,12,0)</f>
        <v>7.9435200000000004</v>
      </c>
      <c r="H38" s="393"/>
      <c r="I38" s="57" t="s">
        <v>19</v>
      </c>
      <c r="J38" s="115">
        <v>486163</v>
      </c>
      <c r="K38" s="115">
        <v>1</v>
      </c>
      <c r="L38" s="124">
        <f>(1+Наценка!$B$5)*VLOOKUP(J38,'Выгрузка артикулов'!A:L,12,0)</f>
        <v>7.9435200000000004</v>
      </c>
      <c r="N38" s="398"/>
      <c r="O38" s="424"/>
      <c r="P38" s="57" t="s">
        <v>697</v>
      </c>
      <c r="Q38" s="115">
        <v>486165</v>
      </c>
      <c r="R38" s="115">
        <v>1</v>
      </c>
      <c r="S38" s="116">
        <f>(1+Наценка!$B$5)*VLOOKUP(Q38,'Выгрузка артикулов'!A:L,12,0)</f>
        <v>7.3425300000000009</v>
      </c>
      <c r="U38" s="402"/>
      <c r="V38" s="57" t="s">
        <v>697</v>
      </c>
      <c r="W38" s="115">
        <v>486165</v>
      </c>
      <c r="X38" s="115">
        <v>1</v>
      </c>
      <c r="Y38" s="128">
        <f>(1+Наценка!$B$5)*VLOOKUP(W38,'Выгрузка артикулов'!A:L,12,0)</f>
        <v>7.3425300000000009</v>
      </c>
      <c r="Z38" s="58"/>
      <c r="AA38" s="139"/>
      <c r="AB38" s="418" t="s">
        <v>3184</v>
      </c>
      <c r="AC38" s="361"/>
      <c r="AD38" s="361"/>
      <c r="AE38" s="361"/>
      <c r="AF38" s="361"/>
      <c r="AG38" s="362"/>
      <c r="AH38" s="52"/>
      <c r="AI38" s="139"/>
      <c r="AJ38" s="425" t="s">
        <v>3185</v>
      </c>
      <c r="AK38" s="361"/>
      <c r="AL38" s="361"/>
      <c r="AM38" s="361"/>
      <c r="AN38" s="361"/>
      <c r="AO38" s="362"/>
      <c r="AP38" s="69"/>
      <c r="AQ38" s="139"/>
      <c r="AR38" s="425" t="s">
        <v>3186</v>
      </c>
      <c r="AS38" s="361"/>
      <c r="AT38" s="361"/>
      <c r="AU38" s="361"/>
      <c r="AV38" s="361"/>
      <c r="AW38" s="362"/>
      <c r="AX38" s="69"/>
      <c r="AY38" s="139"/>
      <c r="AZ38" s="418" t="s">
        <v>3187</v>
      </c>
      <c r="BA38" s="361"/>
      <c r="BB38" s="361"/>
      <c r="BC38" s="361"/>
      <c r="BD38" s="361"/>
      <c r="BE38" s="362"/>
      <c r="BF38" s="70"/>
      <c r="BK38" s="93"/>
      <c r="BL38" s="70"/>
      <c r="BO38" s="54"/>
      <c r="BR38" s="91"/>
      <c r="BS38" s="66"/>
    </row>
    <row r="39" spans="1:71" x14ac:dyDescent="0.3">
      <c r="A39" s="405"/>
      <c r="B39" s="392"/>
      <c r="C39" s="57" t="s">
        <v>680</v>
      </c>
      <c r="D39" s="115">
        <v>486165</v>
      </c>
      <c r="E39" s="115">
        <v>1</v>
      </c>
      <c r="F39" s="116">
        <f>(1+Наценка!$B$5)*VLOOKUP(D39,'Выгрузка артикулов'!A:L,12,0)</f>
        <v>7.3425300000000009</v>
      </c>
      <c r="H39" s="393"/>
      <c r="I39" s="57" t="s">
        <v>680</v>
      </c>
      <c r="J39" s="115">
        <v>486165</v>
      </c>
      <c r="K39" s="115">
        <v>1</v>
      </c>
      <c r="L39" s="124">
        <f>(1+Наценка!$B$5)*VLOOKUP(J39,'Выгрузка артикулов'!A:L,12,0)</f>
        <v>7.3425300000000009</v>
      </c>
      <c r="N39" s="398"/>
      <c r="O39" s="59" t="s">
        <v>20</v>
      </c>
      <c r="P39" s="60"/>
      <c r="Q39" s="115">
        <v>334754</v>
      </c>
      <c r="R39" s="115">
        <v>1</v>
      </c>
      <c r="S39" s="116">
        <f>(1+Наценка!$B$5)*VLOOKUP(Q39,'Выгрузка артикулов'!A:L,12,0)</f>
        <v>0.65325</v>
      </c>
      <c r="T39" s="56"/>
      <c r="U39" s="61" t="s">
        <v>20</v>
      </c>
      <c r="V39" s="60"/>
      <c r="W39" s="115">
        <v>334754</v>
      </c>
      <c r="X39" s="115">
        <v>1</v>
      </c>
      <c r="Y39" s="128">
        <f>(1+Наценка!$B$5)*VLOOKUP(W39,'Выгрузка артикулов'!A:L,12,0)</f>
        <v>0.65325</v>
      </c>
      <c r="Z39" s="62"/>
      <c r="AA39" s="394" t="s">
        <v>3193</v>
      </c>
      <c r="AB39" s="19" t="s">
        <v>16</v>
      </c>
      <c r="AC39" s="20" t="s">
        <v>41</v>
      </c>
      <c r="AD39" s="21" t="s">
        <v>17</v>
      </c>
      <c r="AE39" s="21" t="s">
        <v>3194</v>
      </c>
      <c r="AF39" s="21" t="s">
        <v>39</v>
      </c>
      <c r="AG39" s="87" t="s">
        <v>3180</v>
      </c>
      <c r="AH39" s="104"/>
      <c r="AI39" s="394" t="s">
        <v>3193</v>
      </c>
      <c r="AJ39" s="33" t="s">
        <v>16</v>
      </c>
      <c r="AK39" s="20" t="s">
        <v>41</v>
      </c>
      <c r="AL39" s="21" t="s">
        <v>17</v>
      </c>
      <c r="AM39" s="21" t="s">
        <v>3194</v>
      </c>
      <c r="AN39" s="21" t="s">
        <v>39</v>
      </c>
      <c r="AO39" s="87" t="s">
        <v>3180</v>
      </c>
      <c r="AP39" s="104"/>
      <c r="AQ39" s="394" t="s">
        <v>3193</v>
      </c>
      <c r="AR39" s="33" t="s">
        <v>16</v>
      </c>
      <c r="AS39" s="20" t="s">
        <v>41</v>
      </c>
      <c r="AT39" s="21" t="s">
        <v>17</v>
      </c>
      <c r="AU39" s="21" t="s">
        <v>3194</v>
      </c>
      <c r="AV39" s="21" t="s">
        <v>39</v>
      </c>
      <c r="AW39" s="87" t="s">
        <v>3180</v>
      </c>
      <c r="AX39" s="56"/>
      <c r="AY39" s="394" t="s">
        <v>3193</v>
      </c>
      <c r="AZ39" s="19" t="s">
        <v>16</v>
      </c>
      <c r="BA39" s="20" t="s">
        <v>41</v>
      </c>
      <c r="BB39" s="21" t="s">
        <v>17</v>
      </c>
      <c r="BC39" s="21" t="s">
        <v>3194</v>
      </c>
      <c r="BD39" s="21" t="s">
        <v>39</v>
      </c>
      <c r="BE39" s="87" t="s">
        <v>3180</v>
      </c>
      <c r="BF39" s="104"/>
    </row>
    <row r="40" spans="1:71" x14ac:dyDescent="0.3">
      <c r="A40" s="405"/>
      <c r="B40" s="59" t="s">
        <v>20</v>
      </c>
      <c r="C40" s="60"/>
      <c r="D40" s="115">
        <v>334754</v>
      </c>
      <c r="E40" s="115">
        <v>1</v>
      </c>
      <c r="F40" s="116">
        <f>(1+Наценка!$B$5)*VLOOKUP(D40,'Выгрузка артикулов'!A:L,12,0)</f>
        <v>0.65325</v>
      </c>
      <c r="H40" s="61" t="s">
        <v>20</v>
      </c>
      <c r="I40" s="60"/>
      <c r="J40" s="115">
        <v>334754</v>
      </c>
      <c r="K40" s="115">
        <v>1</v>
      </c>
      <c r="L40" s="124">
        <f>(1+Наценка!$B$5)*VLOOKUP(J40,'Выгрузка артикулов'!A:L,12,0)</f>
        <v>0.65325</v>
      </c>
      <c r="N40" s="398"/>
      <c r="O40" s="59" t="s">
        <v>21</v>
      </c>
      <c r="P40" s="63"/>
      <c r="Q40" s="115">
        <v>728756</v>
      </c>
      <c r="R40" s="115">
        <v>1</v>
      </c>
      <c r="S40" s="116">
        <f>(1+Наценка!$B$5)*VLOOKUP(Q40,'Выгрузка артикулов'!A:L,12,0)</f>
        <v>4.2200600000000001</v>
      </c>
      <c r="T40" s="58"/>
      <c r="U40" s="61" t="s">
        <v>21</v>
      </c>
      <c r="V40" s="63"/>
      <c r="W40" s="115">
        <v>728743</v>
      </c>
      <c r="X40" s="115">
        <v>1</v>
      </c>
      <c r="Y40" s="128">
        <f>(1+Наценка!$B$5)*VLOOKUP(W40,'Выгрузка артикулов'!A:L,12,0)</f>
        <v>15.808650000000002</v>
      </c>
      <c r="Z40" s="64"/>
      <c r="AA40" s="395"/>
      <c r="AB40" s="387" t="s">
        <v>18</v>
      </c>
      <c r="AC40" s="57" t="s">
        <v>694</v>
      </c>
      <c r="AD40" s="115">
        <v>486161</v>
      </c>
      <c r="AE40" s="115"/>
      <c r="AF40" s="115">
        <v>1</v>
      </c>
      <c r="AG40" s="118">
        <f>(1+Наценка!$B$5)*VLOOKUP(AD40,'Выгрузка артикулов'!A:L,12,0)</f>
        <v>7.9435200000000004</v>
      </c>
      <c r="AH40" s="56"/>
      <c r="AI40" s="395"/>
      <c r="AJ40" s="389" t="s">
        <v>18</v>
      </c>
      <c r="AK40" s="57" t="s">
        <v>694</v>
      </c>
      <c r="AL40" s="115">
        <v>486161</v>
      </c>
      <c r="AM40" s="115"/>
      <c r="AN40" s="115">
        <v>1</v>
      </c>
      <c r="AO40" s="118">
        <f>(1+Наценка!$B$5)*VLOOKUP(AL40,'Выгрузка артикулов'!A:L,12,0)</f>
        <v>7.9435200000000004</v>
      </c>
      <c r="AP40" s="104"/>
      <c r="AQ40" s="395"/>
      <c r="AR40" s="389" t="s">
        <v>18</v>
      </c>
      <c r="AS40" s="57" t="s">
        <v>694</v>
      </c>
      <c r="AT40" s="115">
        <v>486161</v>
      </c>
      <c r="AU40" s="115"/>
      <c r="AV40" s="115">
        <v>1</v>
      </c>
      <c r="AW40" s="87">
        <f>(1+Наценка!$B$5)*VLOOKUP(AT40,'Выгрузка артикулов'!A:L,12,0)</f>
        <v>7.9435200000000004</v>
      </c>
      <c r="AX40" s="56"/>
      <c r="AY40" s="395"/>
      <c r="AZ40" s="387" t="s">
        <v>18</v>
      </c>
      <c r="BA40" s="57" t="s">
        <v>694</v>
      </c>
      <c r="BB40" s="115">
        <v>486161</v>
      </c>
      <c r="BC40" s="115"/>
      <c r="BD40" s="23">
        <v>1</v>
      </c>
      <c r="BE40" s="24">
        <f>(1+Наценка!$B$5)*VLOOKUP(BB40,'Выгрузка артикулов'!A:L,12,0)</f>
        <v>7.9435200000000004</v>
      </c>
      <c r="BF40" s="104"/>
    </row>
    <row r="41" spans="1:71" x14ac:dyDescent="0.3">
      <c r="A41" s="405"/>
      <c r="B41" s="59" t="s">
        <v>21</v>
      </c>
      <c r="C41" s="63"/>
      <c r="D41" s="115">
        <v>728756</v>
      </c>
      <c r="E41" s="115">
        <v>1</v>
      </c>
      <c r="F41" s="116">
        <f>(1+Наценка!$B$5)*VLOOKUP(D41,'Выгрузка артикулов'!A:L,12,0)</f>
        <v>4.2200600000000001</v>
      </c>
      <c r="H41" s="61" t="s">
        <v>21</v>
      </c>
      <c r="I41" s="63"/>
      <c r="J41" s="115">
        <v>728743</v>
      </c>
      <c r="K41" s="115">
        <v>1</v>
      </c>
      <c r="L41" s="124">
        <f>(1+Наценка!$B$5)*VLOOKUP(J41,'Выгрузка артикулов'!A:L,12,0)</f>
        <v>15.808650000000002</v>
      </c>
      <c r="N41" s="398"/>
      <c r="O41" s="422" t="s">
        <v>22</v>
      </c>
      <c r="P41" s="57" t="s">
        <v>694</v>
      </c>
      <c r="Q41" s="115">
        <v>488297</v>
      </c>
      <c r="R41" s="115">
        <v>1</v>
      </c>
      <c r="S41" s="116">
        <f>(1+Наценка!$B$5)*VLOOKUP(Q41,'Выгрузка артикулов'!A:L,12,0)</f>
        <v>10.334480000000001</v>
      </c>
      <c r="T41" s="62"/>
      <c r="U41" s="400" t="s">
        <v>22</v>
      </c>
      <c r="V41" s="57" t="s">
        <v>694</v>
      </c>
      <c r="W41" s="115">
        <v>486480</v>
      </c>
      <c r="X41" s="115">
        <v>1</v>
      </c>
      <c r="Y41" s="128">
        <f>(1+Наценка!$B$5)*VLOOKUP(W41,'Выгрузка артикулов'!A:L,12,0)</f>
        <v>7.2720699999999994</v>
      </c>
      <c r="Z41" s="58"/>
      <c r="AA41" s="395"/>
      <c r="AB41" s="388"/>
      <c r="AC41" s="57" t="s">
        <v>695</v>
      </c>
      <c r="AD41" s="115">
        <v>490169</v>
      </c>
      <c r="AE41" s="115"/>
      <c r="AF41" s="115">
        <v>1</v>
      </c>
      <c r="AG41" s="118">
        <f>(1+Наценка!$B$5)*VLOOKUP(AD41,'Выгрузка артикулов'!A:L,12,0)</f>
        <v>7.9435200000000004</v>
      </c>
      <c r="AH41" s="56"/>
      <c r="AI41" s="395"/>
      <c r="AJ41" s="390"/>
      <c r="AK41" s="57" t="s">
        <v>695</v>
      </c>
      <c r="AL41" s="115">
        <v>490169</v>
      </c>
      <c r="AM41" s="115"/>
      <c r="AN41" s="115">
        <v>1</v>
      </c>
      <c r="AO41" s="118">
        <f>(1+Наценка!$B$5)*VLOOKUP(AL41,'Выгрузка артикулов'!A:L,12,0)</f>
        <v>7.9435200000000004</v>
      </c>
      <c r="AP41" s="104"/>
      <c r="AQ41" s="395"/>
      <c r="AR41" s="390"/>
      <c r="AS41" s="57" t="s">
        <v>695</v>
      </c>
      <c r="AT41" s="115">
        <v>490169</v>
      </c>
      <c r="AU41" s="115"/>
      <c r="AV41" s="115">
        <v>1</v>
      </c>
      <c r="AW41" s="87">
        <f>(1+Наценка!$B$5)*VLOOKUP(AT41,'Выгрузка артикулов'!A:L,12,0)</f>
        <v>7.9435200000000004</v>
      </c>
      <c r="AX41" s="56"/>
      <c r="AY41" s="395"/>
      <c r="AZ41" s="388"/>
      <c r="BA41" s="57" t="s">
        <v>695</v>
      </c>
      <c r="BB41" s="115">
        <v>490169</v>
      </c>
      <c r="BC41" s="115"/>
      <c r="BD41" s="23">
        <v>1</v>
      </c>
      <c r="BE41" s="24">
        <f>(1+Наценка!$B$5)*VLOOKUP(BB41,'Выгрузка артикулов'!A:L,12,0)</f>
        <v>7.9435200000000004</v>
      </c>
      <c r="BF41" s="104"/>
    </row>
    <row r="42" spans="1:71" x14ac:dyDescent="0.3">
      <c r="A42" s="405"/>
      <c r="B42" s="387" t="s">
        <v>22</v>
      </c>
      <c r="C42" s="57" t="s">
        <v>694</v>
      </c>
      <c r="D42" s="115">
        <v>486480</v>
      </c>
      <c r="E42" s="115">
        <v>1</v>
      </c>
      <c r="F42" s="116">
        <f>(1+Наценка!$B$5)*VLOOKUP(D42,'Выгрузка артикулов'!A:L,12,0)</f>
        <v>7.2720699999999994</v>
      </c>
      <c r="H42" s="389" t="s">
        <v>22</v>
      </c>
      <c r="I42" s="57" t="s">
        <v>694</v>
      </c>
      <c r="J42" s="115">
        <v>486480</v>
      </c>
      <c r="K42" s="115">
        <v>1</v>
      </c>
      <c r="L42" s="124">
        <f>(1+Наценка!$B$5)*VLOOKUP(J42,'Выгрузка артикулов'!A:L,12,0)</f>
        <v>7.2720699999999994</v>
      </c>
      <c r="N42" s="398"/>
      <c r="O42" s="423"/>
      <c r="P42" s="57" t="s">
        <v>23</v>
      </c>
      <c r="Q42" s="115">
        <v>488299</v>
      </c>
      <c r="R42" s="115">
        <v>1</v>
      </c>
      <c r="S42" s="116">
        <f>(1+Наценка!$B$5)*VLOOKUP(Q42,'Выгрузка артикулов'!A:L,12,0)</f>
        <v>10.334480000000001</v>
      </c>
      <c r="T42" s="62"/>
      <c r="U42" s="401"/>
      <c r="V42" s="57" t="s">
        <v>23</v>
      </c>
      <c r="W42" s="115">
        <v>486482</v>
      </c>
      <c r="X42" s="115">
        <v>1</v>
      </c>
      <c r="Y42" s="128">
        <f>(1+Наценка!$B$5)*VLOOKUP(W42,'Выгрузка артикулов'!A:L,12,0)</f>
        <v>8.3224700000000009</v>
      </c>
      <c r="Z42" s="58"/>
      <c r="AA42" s="395"/>
      <c r="AB42" s="388"/>
      <c r="AC42" s="57" t="s">
        <v>19</v>
      </c>
      <c r="AD42" s="115">
        <v>486163</v>
      </c>
      <c r="AE42" s="115"/>
      <c r="AF42" s="115">
        <v>1</v>
      </c>
      <c r="AG42" s="118">
        <f>(1+Наценка!$B$5)*VLOOKUP(AD42,'Выгрузка артикулов'!A:L,12,0)</f>
        <v>7.9435200000000004</v>
      </c>
      <c r="AH42" s="56"/>
      <c r="AI42" s="395"/>
      <c r="AJ42" s="390"/>
      <c r="AK42" s="57" t="s">
        <v>19</v>
      </c>
      <c r="AL42" s="115">
        <v>486163</v>
      </c>
      <c r="AM42" s="115"/>
      <c r="AN42" s="115">
        <v>1</v>
      </c>
      <c r="AO42" s="118">
        <f>(1+Наценка!$B$5)*VLOOKUP(AL42,'Выгрузка артикулов'!A:L,12,0)</f>
        <v>7.9435200000000004</v>
      </c>
      <c r="AP42" s="104"/>
      <c r="AQ42" s="395"/>
      <c r="AR42" s="390"/>
      <c r="AS42" s="57" t="s">
        <v>19</v>
      </c>
      <c r="AT42" s="115">
        <v>486163</v>
      </c>
      <c r="AU42" s="115"/>
      <c r="AV42" s="115">
        <v>1</v>
      </c>
      <c r="AW42" s="87">
        <f>(1+Наценка!$B$5)*VLOOKUP(AT42,'Выгрузка артикулов'!A:L,12,0)</f>
        <v>7.9435200000000004</v>
      </c>
      <c r="AX42" s="56"/>
      <c r="AY42" s="395"/>
      <c r="AZ42" s="388"/>
      <c r="BA42" s="57" t="s">
        <v>19</v>
      </c>
      <c r="BB42" s="115">
        <v>486163</v>
      </c>
      <c r="BC42" s="115"/>
      <c r="BD42" s="23">
        <v>1</v>
      </c>
      <c r="BE42" s="24">
        <f>(1+Наценка!$B$5)*VLOOKUP(BB42,'Выгрузка артикулов'!A:L,12,0)</f>
        <v>7.9435200000000004</v>
      </c>
      <c r="BF42" s="104"/>
    </row>
    <row r="43" spans="1:71" x14ac:dyDescent="0.3">
      <c r="A43" s="405"/>
      <c r="B43" s="387"/>
      <c r="C43" s="57" t="s">
        <v>700</v>
      </c>
      <c r="D43" s="115">
        <v>490168</v>
      </c>
      <c r="E43" s="115">
        <v>1</v>
      </c>
      <c r="F43" s="116">
        <f>(1+Наценка!$B$5)*VLOOKUP(D43,'Выгрузка артикулов'!A:L,12,0)</f>
        <v>8.655660000000001</v>
      </c>
      <c r="H43" s="389"/>
      <c r="I43" s="57" t="s">
        <v>700</v>
      </c>
      <c r="J43" s="115">
        <v>490168</v>
      </c>
      <c r="K43" s="115">
        <v>1</v>
      </c>
      <c r="L43" s="124">
        <f>(1+Наценка!$B$5)*VLOOKUP(J43,'Выгрузка артикулов'!A:L,12,0)</f>
        <v>8.655660000000001</v>
      </c>
      <c r="N43" s="398"/>
      <c r="O43" s="424"/>
      <c r="P43" s="57" t="s">
        <v>697</v>
      </c>
      <c r="Q43" s="115">
        <v>488300</v>
      </c>
      <c r="R43" s="115">
        <v>1</v>
      </c>
      <c r="S43" s="116">
        <f>(1+Наценка!$B$5)*VLOOKUP(Q43,'Выгрузка артикулов'!A:L,12,0)</f>
        <v>10.87008</v>
      </c>
      <c r="T43" s="112"/>
      <c r="U43" s="402"/>
      <c r="V43" s="57" t="s">
        <v>697</v>
      </c>
      <c r="W43" s="115">
        <v>486483</v>
      </c>
      <c r="X43" s="115">
        <v>1</v>
      </c>
      <c r="Y43" s="128">
        <f>(1+Наценка!$B$5)*VLOOKUP(W43,'Выгрузка артикулов'!A:L,12,0)</f>
        <v>8.7535500000000006</v>
      </c>
      <c r="Z43" s="58"/>
      <c r="AA43" s="395"/>
      <c r="AB43" s="388"/>
      <c r="AC43" s="57" t="s">
        <v>697</v>
      </c>
      <c r="AD43" s="115">
        <v>486165</v>
      </c>
      <c r="AE43" s="115"/>
      <c r="AF43" s="115">
        <v>1</v>
      </c>
      <c r="AG43" s="118">
        <f>(1+Наценка!$B$5)*VLOOKUP(AD43,'Выгрузка артикулов'!A:L,12,0)</f>
        <v>7.3425300000000009</v>
      </c>
      <c r="AH43" s="56"/>
      <c r="AI43" s="395"/>
      <c r="AJ43" s="390"/>
      <c r="AK43" s="57" t="s">
        <v>697</v>
      </c>
      <c r="AL43" s="115">
        <v>486165</v>
      </c>
      <c r="AM43" s="115"/>
      <c r="AN43" s="115">
        <v>1</v>
      </c>
      <c r="AO43" s="118">
        <f>(1+Наценка!$B$5)*VLOOKUP(AL43,'Выгрузка артикулов'!A:L,12,0)</f>
        <v>7.3425300000000009</v>
      </c>
      <c r="AP43" s="104"/>
      <c r="AQ43" s="395"/>
      <c r="AR43" s="390"/>
      <c r="AS43" s="57" t="s">
        <v>697</v>
      </c>
      <c r="AT43" s="115">
        <v>486165</v>
      </c>
      <c r="AU43" s="115"/>
      <c r="AV43" s="115">
        <v>1</v>
      </c>
      <c r="AW43" s="87">
        <f>(1+Наценка!$B$5)*VLOOKUP(AT43,'Выгрузка артикулов'!A:L,12,0)</f>
        <v>7.3425300000000009</v>
      </c>
      <c r="AX43" s="56"/>
      <c r="AY43" s="395"/>
      <c r="AZ43" s="388"/>
      <c r="BA43" s="57" t="s">
        <v>697</v>
      </c>
      <c r="BB43" s="115">
        <v>486165</v>
      </c>
      <c r="BC43" s="115"/>
      <c r="BD43" s="23">
        <v>1</v>
      </c>
      <c r="BE43" s="24">
        <f>(1+Наценка!$B$5)*VLOOKUP(BB43,'Выгрузка артикулов'!A:L,12,0)</f>
        <v>7.3425300000000009</v>
      </c>
      <c r="BF43" s="104"/>
    </row>
    <row r="44" spans="1:71" x14ac:dyDescent="0.3">
      <c r="A44" s="405"/>
      <c r="B44" s="387"/>
      <c r="C44" s="57" t="s">
        <v>23</v>
      </c>
      <c r="D44" s="115">
        <v>486482</v>
      </c>
      <c r="E44" s="115">
        <v>1</v>
      </c>
      <c r="F44" s="116">
        <f>(1+Наценка!$B$5)*VLOOKUP(D44,'Выгрузка артикулов'!A:L,12,0)</f>
        <v>8.3224700000000009</v>
      </c>
      <c r="H44" s="389"/>
      <c r="I44" s="57" t="s">
        <v>23</v>
      </c>
      <c r="J44" s="115">
        <v>486482</v>
      </c>
      <c r="K44" s="115">
        <v>1</v>
      </c>
      <c r="L44" s="124">
        <f>(1+Наценка!$B$5)*VLOOKUP(J44,'Выгрузка артикулов'!A:L,12,0)</f>
        <v>8.3224700000000009</v>
      </c>
      <c r="N44" s="398"/>
      <c r="O44" s="59" t="s">
        <v>701</v>
      </c>
      <c r="P44" s="57"/>
      <c r="Q44" s="115">
        <v>486537</v>
      </c>
      <c r="R44" s="115">
        <v>1</v>
      </c>
      <c r="S44" s="116">
        <f>(1+Наценка!$B$5)*VLOOKUP(Q44,'Выгрузка артикулов'!A:L,12,0)</f>
        <v>9.5505800000000001</v>
      </c>
      <c r="T44" s="112"/>
      <c r="U44" s="61" t="s">
        <v>701</v>
      </c>
      <c r="V44" s="57"/>
      <c r="W44" s="115">
        <v>486537</v>
      </c>
      <c r="X44" s="115">
        <v>1</v>
      </c>
      <c r="Y44" s="128">
        <f>(1+Наценка!$B$5)*VLOOKUP(W44,'Выгрузка артикулов'!A:L,12,0)</f>
        <v>9.5505800000000001</v>
      </c>
      <c r="Z44" s="58"/>
      <c r="AA44" s="395"/>
      <c r="AB44" s="59" t="s">
        <v>20</v>
      </c>
      <c r="AC44" s="60"/>
      <c r="AD44" s="115">
        <v>334754</v>
      </c>
      <c r="AE44" s="115"/>
      <c r="AF44" s="115">
        <v>1</v>
      </c>
      <c r="AG44" s="118">
        <f>(1+Наценка!$B$5)*VLOOKUP(AD44,'Выгрузка артикулов'!A:L,12,0)</f>
        <v>0.65325</v>
      </c>
      <c r="AH44" s="56"/>
      <c r="AI44" s="395"/>
      <c r="AJ44" s="73" t="s">
        <v>20</v>
      </c>
      <c r="AK44" s="60"/>
      <c r="AL44" s="115">
        <v>334754</v>
      </c>
      <c r="AM44" s="115"/>
      <c r="AN44" s="115">
        <v>1</v>
      </c>
      <c r="AO44" s="118">
        <f>(1+Наценка!$B$5)*VLOOKUP(AL44,'Выгрузка артикулов'!A:L,12,0)</f>
        <v>0.65325</v>
      </c>
      <c r="AP44" s="104"/>
      <c r="AQ44" s="395"/>
      <c r="AR44" s="73" t="s">
        <v>20</v>
      </c>
      <c r="AS44" s="60"/>
      <c r="AT44" s="115">
        <v>334754</v>
      </c>
      <c r="AU44" s="115"/>
      <c r="AV44" s="115">
        <v>1</v>
      </c>
      <c r="AW44" s="87">
        <f>(1+Наценка!$B$5)*VLOOKUP(AT44,'Выгрузка артикулов'!A:L,12,0)</f>
        <v>0.65325</v>
      </c>
      <c r="AX44" s="56"/>
      <c r="AY44" s="395"/>
      <c r="AZ44" s="67" t="s">
        <v>20</v>
      </c>
      <c r="BA44" s="60"/>
      <c r="BB44" s="115">
        <v>334754</v>
      </c>
      <c r="BC44" s="115"/>
      <c r="BD44" s="23">
        <v>1</v>
      </c>
      <c r="BE44" s="24">
        <f>(1+Наценка!$B$5)*VLOOKUP(BB44,'Выгрузка артикулов'!A:L,12,0)</f>
        <v>0.65325</v>
      </c>
      <c r="BF44" s="104"/>
    </row>
    <row r="45" spans="1:71" x14ac:dyDescent="0.3">
      <c r="A45" s="405"/>
      <c r="B45" s="387"/>
      <c r="C45" s="57" t="s">
        <v>680</v>
      </c>
      <c r="D45" s="115">
        <v>486483</v>
      </c>
      <c r="E45" s="115">
        <v>1</v>
      </c>
      <c r="F45" s="116">
        <f>(1+Наценка!$B$5)*VLOOKUP(D45,'Выгрузка артикулов'!A:L,12,0)</f>
        <v>8.7535500000000006</v>
      </c>
      <c r="H45" s="389"/>
      <c r="I45" s="57" t="s">
        <v>680</v>
      </c>
      <c r="J45" s="115">
        <v>486483</v>
      </c>
      <c r="K45" s="115">
        <v>1</v>
      </c>
      <c r="L45" s="124">
        <f>(1+Наценка!$B$5)*VLOOKUP(J45,'Выгрузка артикулов'!A:L,12,0)</f>
        <v>8.7535500000000006</v>
      </c>
      <c r="N45" s="398"/>
      <c r="O45" s="59" t="s">
        <v>702</v>
      </c>
      <c r="P45" s="59"/>
      <c r="Q45" s="117">
        <v>770712</v>
      </c>
      <c r="R45" s="115">
        <v>1</v>
      </c>
      <c r="S45" s="116">
        <f>(1+Наценка!$B$5)*VLOOKUP(Q45,'Выгрузка артикулов'!A:L,12,0)</f>
        <v>1.7786600000000001</v>
      </c>
      <c r="T45" s="68"/>
      <c r="U45" s="61" t="s">
        <v>702</v>
      </c>
      <c r="V45" s="59"/>
      <c r="W45" s="117">
        <v>770712</v>
      </c>
      <c r="X45" s="115">
        <v>1</v>
      </c>
      <c r="Y45" s="128">
        <f>(1+Наценка!$B$5)*VLOOKUP(W45,'Выгрузка артикулов'!A:L,12,0)</f>
        <v>1.7786600000000001</v>
      </c>
      <c r="Z45" s="65"/>
      <c r="AA45" s="395"/>
      <c r="AB45" s="59" t="s">
        <v>21</v>
      </c>
      <c r="AC45" s="63"/>
      <c r="AD45" s="115">
        <v>728804</v>
      </c>
      <c r="AE45" s="115"/>
      <c r="AF45" s="115">
        <v>1</v>
      </c>
      <c r="AG45" s="118">
        <f>(1+Наценка!$B$5)*VLOOKUP(AD45,'Выгрузка артикулов'!A:L,12,0)</f>
        <v>8.6490299999999998</v>
      </c>
      <c r="AH45" s="56"/>
      <c r="AI45" s="395"/>
      <c r="AJ45" s="73" t="s">
        <v>21</v>
      </c>
      <c r="AK45" s="63"/>
      <c r="AL45" s="115">
        <v>728804</v>
      </c>
      <c r="AM45" s="115"/>
      <c r="AN45" s="115">
        <v>1</v>
      </c>
      <c r="AO45" s="118">
        <f>(1+Наценка!$B$5)*VLOOKUP(AL45,'Выгрузка артикулов'!A:L,12,0)</f>
        <v>8.6490299999999998</v>
      </c>
      <c r="AP45" s="104"/>
      <c r="AQ45" s="395"/>
      <c r="AR45" s="73" t="s">
        <v>21</v>
      </c>
      <c r="AS45" s="63"/>
      <c r="AT45" s="115">
        <v>728804</v>
      </c>
      <c r="AU45" s="115"/>
      <c r="AV45" s="115">
        <v>1</v>
      </c>
      <c r="AW45" s="87">
        <f>(1+Наценка!$B$5)*VLOOKUP(AT45,'Выгрузка артикулов'!A:L,12,0)</f>
        <v>8.6490299999999998</v>
      </c>
      <c r="AX45" s="56"/>
      <c r="AY45" s="395"/>
      <c r="AZ45" s="67" t="s">
        <v>21</v>
      </c>
      <c r="BA45" s="63"/>
      <c r="BB45" s="115">
        <v>728804</v>
      </c>
      <c r="BC45" s="115"/>
      <c r="BD45" s="23">
        <v>1</v>
      </c>
      <c r="BE45" s="24">
        <f>(1+Наценка!$B$5)*VLOOKUP(BB45,'Выгрузка артикулов'!A:L,12,0)</f>
        <v>8.6490299999999998</v>
      </c>
      <c r="BF45" s="104"/>
    </row>
    <row r="46" spans="1:71" x14ac:dyDescent="0.3">
      <c r="A46" s="405"/>
      <c r="B46" s="59" t="s">
        <v>702</v>
      </c>
      <c r="C46" s="59"/>
      <c r="D46" s="117">
        <v>770712</v>
      </c>
      <c r="E46" s="115">
        <v>1</v>
      </c>
      <c r="F46" s="116">
        <f>(1+Наценка!$B$5)*VLOOKUP(D46,'Выгрузка артикулов'!A:L,12,0)</f>
        <v>1.7786600000000001</v>
      </c>
      <c r="H46" s="61" t="s">
        <v>702</v>
      </c>
      <c r="I46" s="59"/>
      <c r="J46" s="117">
        <v>770712</v>
      </c>
      <c r="K46" s="115">
        <v>1</v>
      </c>
      <c r="L46" s="124">
        <f>(1+Наценка!$B$5)*VLOOKUP(J46,'Выгрузка артикулов'!A:L,12,0)</f>
        <v>1.7786600000000001</v>
      </c>
      <c r="N46" s="398"/>
      <c r="O46" s="67" t="s">
        <v>704</v>
      </c>
      <c r="P46" s="67"/>
      <c r="Q46" s="115">
        <v>728885</v>
      </c>
      <c r="R46" s="115">
        <v>2</v>
      </c>
      <c r="S46" s="116">
        <f>(1+Наценка!$B$5)*VLOOKUP(Q46,'Выгрузка артикулов'!A:L,12,0)</f>
        <v>1.6741400000000002</v>
      </c>
      <c r="T46" s="72"/>
      <c r="U46" s="73" t="s">
        <v>704</v>
      </c>
      <c r="V46" s="67"/>
      <c r="W46" s="115">
        <v>728885</v>
      </c>
      <c r="X46" s="115">
        <v>2</v>
      </c>
      <c r="Y46" s="128">
        <f>(1+Наценка!$B$5)*VLOOKUP(W46,'Выгрузка артикулов'!A:L,12,0)</f>
        <v>1.6741400000000002</v>
      </c>
      <c r="AA46" s="395"/>
      <c r="AB46" s="59" t="s">
        <v>31</v>
      </c>
      <c r="AC46" s="63"/>
      <c r="AD46" s="115">
        <v>490172</v>
      </c>
      <c r="AE46" s="115"/>
      <c r="AF46" s="115">
        <v>1</v>
      </c>
      <c r="AG46" s="118">
        <f>(1+Наценка!$B$5)*VLOOKUP(AD46,'Выгрузка артикулов'!A:L,12,0)</f>
        <v>10.47813</v>
      </c>
      <c r="AH46" s="56"/>
      <c r="AI46" s="395"/>
      <c r="AJ46" s="73" t="s">
        <v>31</v>
      </c>
      <c r="AK46" s="63"/>
      <c r="AL46" s="115">
        <v>490171</v>
      </c>
      <c r="AM46" s="115"/>
      <c r="AN46" s="115">
        <v>1</v>
      </c>
      <c r="AO46" s="118">
        <f>(1+Наценка!$B$5)*VLOOKUP(AL46,'Выгрузка артикулов'!A:L,12,0)</f>
        <v>11.902279999999999</v>
      </c>
      <c r="AP46" s="104"/>
      <c r="AQ46" s="395"/>
      <c r="AR46" s="73" t="s">
        <v>31</v>
      </c>
      <c r="AS46" s="63"/>
      <c r="AT46" s="115">
        <v>490171</v>
      </c>
      <c r="AU46" s="115"/>
      <c r="AV46" s="115">
        <v>1</v>
      </c>
      <c r="AW46" s="87">
        <f>(1+Наценка!$B$5)*VLOOKUP(AT46,'Выгрузка артикулов'!A:L,12,0)</f>
        <v>11.902279999999999</v>
      </c>
      <c r="AX46" s="56"/>
      <c r="AY46" s="395"/>
      <c r="AZ46" s="67" t="s">
        <v>31</v>
      </c>
      <c r="BA46" s="63"/>
      <c r="BB46" s="115">
        <v>490171</v>
      </c>
      <c r="BC46" s="115"/>
      <c r="BD46" s="23">
        <v>1</v>
      </c>
      <c r="BE46" s="24">
        <f>(1+Наценка!$B$5)*VLOOKUP(BB46,'Выгрузка артикулов'!A:L,12,0)</f>
        <v>11.902279999999999</v>
      </c>
      <c r="BF46" s="104"/>
      <c r="BO46" s="77"/>
      <c r="BP46" s="77"/>
      <c r="BQ46" s="77"/>
    </row>
    <row r="47" spans="1:71" x14ac:dyDescent="0.3">
      <c r="A47" s="405"/>
      <c r="B47" s="67" t="s">
        <v>704</v>
      </c>
      <c r="C47" s="67"/>
      <c r="D47" s="115">
        <v>728885</v>
      </c>
      <c r="E47" s="115">
        <v>2</v>
      </c>
      <c r="F47" s="116">
        <f>(1+Наценка!$B$5)*VLOOKUP(D47,'Выгрузка артикулов'!A:L,12,0)</f>
        <v>1.6741400000000002</v>
      </c>
      <c r="H47" s="73" t="s">
        <v>704</v>
      </c>
      <c r="I47" s="67"/>
      <c r="J47" s="115">
        <v>728885</v>
      </c>
      <c r="K47" s="115">
        <v>2</v>
      </c>
      <c r="L47" s="124">
        <f>(1+Наценка!$B$5)*VLOOKUP(J47,'Выгрузка артикулов'!A:L,12,0)</f>
        <v>1.6741400000000002</v>
      </c>
      <c r="N47" s="398"/>
      <c r="O47" s="59" t="s">
        <v>632</v>
      </c>
      <c r="P47" s="63"/>
      <c r="Q47" s="115">
        <v>728884</v>
      </c>
      <c r="R47" s="115">
        <v>2</v>
      </c>
      <c r="S47" s="116">
        <f>(1+Наценка!$B$5)*VLOOKUP(Q47,'Выгрузка артикулов'!A:L,12,0)</f>
        <v>1.03298</v>
      </c>
      <c r="T47" s="58"/>
      <c r="U47" s="61" t="s">
        <v>632</v>
      </c>
      <c r="V47" s="63"/>
      <c r="W47" s="115">
        <v>728884</v>
      </c>
      <c r="X47" s="115">
        <v>2</v>
      </c>
      <c r="Y47" s="128">
        <f>(1+Наценка!$B$5)*VLOOKUP(W47,'Выгрузка артикулов'!A:L,12,0)</f>
        <v>1.03298</v>
      </c>
      <c r="AA47" s="395"/>
      <c r="AB47" s="387" t="s">
        <v>22</v>
      </c>
      <c r="AC47" s="57" t="s">
        <v>694</v>
      </c>
      <c r="AD47" s="115">
        <v>488297</v>
      </c>
      <c r="AE47" s="115">
        <v>486497</v>
      </c>
      <c r="AF47" s="115">
        <v>1</v>
      </c>
      <c r="AG47" s="118">
        <f>(1+Наценка!$B$5)*VLOOKUP(AD47,'Выгрузка артикулов'!A:L,12,0)</f>
        <v>10.334480000000001</v>
      </c>
      <c r="AH47" s="56"/>
      <c r="AI47" s="395"/>
      <c r="AJ47" s="389" t="s">
        <v>22</v>
      </c>
      <c r="AK47" s="57" t="s">
        <v>694</v>
      </c>
      <c r="AL47" s="115">
        <v>488297</v>
      </c>
      <c r="AM47" s="115">
        <v>486497</v>
      </c>
      <c r="AN47" s="115">
        <v>1</v>
      </c>
      <c r="AO47" s="118">
        <f>(1+Наценка!$B$5)*VLOOKUP(AL47,'Выгрузка артикулов'!A:L,12,0)</f>
        <v>10.334480000000001</v>
      </c>
      <c r="AP47" s="104"/>
      <c r="AQ47" s="395"/>
      <c r="AR47" s="389" t="s">
        <v>22</v>
      </c>
      <c r="AS47" s="57" t="s">
        <v>694</v>
      </c>
      <c r="AT47" s="115">
        <v>488297</v>
      </c>
      <c r="AU47" s="115">
        <v>486497</v>
      </c>
      <c r="AV47" s="115">
        <v>1</v>
      </c>
      <c r="AW47" s="87">
        <f>(1+Наценка!$B$5)*VLOOKUP(AT47,'Выгрузка артикулов'!A:L,12,0)</f>
        <v>10.334480000000001</v>
      </c>
      <c r="AX47" s="56"/>
      <c r="AY47" s="395"/>
      <c r="AZ47" s="387" t="s">
        <v>22</v>
      </c>
      <c r="BA47" s="57" t="s">
        <v>694</v>
      </c>
      <c r="BB47" s="115">
        <v>488297</v>
      </c>
      <c r="BC47" s="115">
        <v>486497</v>
      </c>
      <c r="BD47" s="23">
        <v>1</v>
      </c>
      <c r="BE47" s="24">
        <f>(1+Наценка!$B$5)*VLOOKUP(BB47,'Выгрузка артикулов'!A:L,12,0)</f>
        <v>10.334480000000001</v>
      </c>
      <c r="BF47" s="104"/>
      <c r="BO47" s="77"/>
      <c r="BP47" s="77"/>
      <c r="BQ47" s="77"/>
    </row>
    <row r="48" spans="1:71" x14ac:dyDescent="0.3">
      <c r="A48" s="405"/>
      <c r="B48" s="59" t="s">
        <v>632</v>
      </c>
      <c r="C48" s="63"/>
      <c r="D48" s="115">
        <v>728884</v>
      </c>
      <c r="E48" s="115">
        <v>2</v>
      </c>
      <c r="F48" s="116">
        <f>(1+Наценка!$B$5)*VLOOKUP(D48,'Выгрузка артикулов'!A:L,12,0)</f>
        <v>1.03298</v>
      </c>
      <c r="H48" s="61" t="s">
        <v>632</v>
      </c>
      <c r="I48" s="63"/>
      <c r="J48" s="115">
        <v>728884</v>
      </c>
      <c r="K48" s="115">
        <v>2</v>
      </c>
      <c r="L48" s="124">
        <f>(1+Наценка!$B$5)*VLOOKUP(J48,'Выгрузка артикулов'!A:L,12,0)</f>
        <v>1.03298</v>
      </c>
      <c r="N48" s="398"/>
      <c r="O48" s="98" t="s">
        <v>705</v>
      </c>
      <c r="P48" s="63"/>
      <c r="Q48" s="115">
        <v>728918</v>
      </c>
      <c r="R48" s="115">
        <v>2</v>
      </c>
      <c r="S48" s="116">
        <f>(1+Наценка!$B$5)*VLOOKUP(Q48,'Выгрузка артикулов'!A:L,12,0)</f>
        <v>0.5521100000000001</v>
      </c>
      <c r="T48" s="64"/>
      <c r="U48" s="99" t="s">
        <v>705</v>
      </c>
      <c r="V48" s="63"/>
      <c r="W48" s="115">
        <v>728918</v>
      </c>
      <c r="X48" s="115">
        <v>2</v>
      </c>
      <c r="Y48" s="128">
        <f>(1+Наценка!$B$5)*VLOOKUP(W48,'Выгрузка артикулов'!A:L,12,0)</f>
        <v>0.5521100000000001</v>
      </c>
      <c r="AA48" s="395"/>
      <c r="AB48" s="388"/>
      <c r="AC48" s="57" t="s">
        <v>700</v>
      </c>
      <c r="AD48" s="115">
        <v>490239</v>
      </c>
      <c r="AE48" s="115"/>
      <c r="AF48" s="115">
        <v>1</v>
      </c>
      <c r="AG48" s="118">
        <f>(1+Наценка!$B$5)*VLOOKUP(AD48,'Выгрузка артикулов'!A:L,12,0)</f>
        <v>10.334480000000001</v>
      </c>
      <c r="AH48" s="56"/>
      <c r="AI48" s="395"/>
      <c r="AJ48" s="390"/>
      <c r="AK48" s="57" t="s">
        <v>700</v>
      </c>
      <c r="AL48" s="115">
        <v>490239</v>
      </c>
      <c r="AM48" s="115"/>
      <c r="AN48" s="115">
        <v>1</v>
      </c>
      <c r="AO48" s="118">
        <f>(1+Наценка!$B$5)*VLOOKUP(AL48,'Выгрузка артикулов'!A:L,12,0)</f>
        <v>10.334480000000001</v>
      </c>
      <c r="AP48" s="104"/>
      <c r="AQ48" s="395"/>
      <c r="AR48" s="390"/>
      <c r="AS48" s="57" t="s">
        <v>700</v>
      </c>
      <c r="AT48" s="115">
        <v>490239</v>
      </c>
      <c r="AU48" s="115"/>
      <c r="AV48" s="115">
        <v>1</v>
      </c>
      <c r="AW48" s="87">
        <f>(1+Наценка!$B$5)*VLOOKUP(AT48,'Выгрузка артикулов'!A:L,12,0)</f>
        <v>10.334480000000001</v>
      </c>
      <c r="AX48" s="56"/>
      <c r="AY48" s="395"/>
      <c r="AZ48" s="388"/>
      <c r="BA48" s="57" t="s">
        <v>700</v>
      </c>
      <c r="BB48" s="115">
        <v>490239</v>
      </c>
      <c r="BC48" s="115"/>
      <c r="BD48" s="23">
        <v>1</v>
      </c>
      <c r="BE48" s="24">
        <f>(1+Наценка!$B$5)*VLOOKUP(BB48,'Выгрузка артикулов'!A:L,12,0)</f>
        <v>10.334480000000001</v>
      </c>
      <c r="BF48" s="104"/>
      <c r="BG48" s="77"/>
      <c r="BH48" s="77"/>
      <c r="BI48" s="77"/>
      <c r="BJ48" s="77"/>
      <c r="BK48" s="77"/>
      <c r="BN48" s="77"/>
      <c r="BO48" s="77"/>
      <c r="BP48" s="77"/>
      <c r="BQ48" s="77"/>
    </row>
    <row r="49" spans="1:71" s="77" customFormat="1" x14ac:dyDescent="0.3">
      <c r="A49" s="405"/>
      <c r="B49" s="98" t="s">
        <v>705</v>
      </c>
      <c r="C49" s="63"/>
      <c r="D49" s="115">
        <v>728918</v>
      </c>
      <c r="E49" s="115">
        <v>2</v>
      </c>
      <c r="F49" s="116">
        <f>(1+Наценка!$B$5)*VLOOKUP(D49,'Выгрузка артикулов'!A:L,12,0)</f>
        <v>0.5521100000000001</v>
      </c>
      <c r="G49" s="90"/>
      <c r="H49" s="99" t="s">
        <v>705</v>
      </c>
      <c r="I49" s="63"/>
      <c r="J49" s="115">
        <v>728918</v>
      </c>
      <c r="K49" s="115">
        <v>2</v>
      </c>
      <c r="L49" s="124">
        <f>(1+Наценка!$B$5)*VLOOKUP(J49,'Выгрузка артикулов'!A:L,12,0)</f>
        <v>0.5521100000000001</v>
      </c>
      <c r="M49" s="91"/>
      <c r="N49" s="398"/>
      <c r="O49" s="63" t="s">
        <v>706</v>
      </c>
      <c r="P49" s="121"/>
      <c r="Q49" s="117">
        <v>334671</v>
      </c>
      <c r="R49" s="117">
        <v>1</v>
      </c>
      <c r="S49" s="116">
        <f>(1+Наценка!$B$5)*VLOOKUP(Q49,'Выгрузка артикулов'!A:L,12,0)</f>
        <v>0.53573000000000004</v>
      </c>
      <c r="T49" s="58"/>
      <c r="U49" s="120" t="s">
        <v>706</v>
      </c>
      <c r="V49" s="121"/>
      <c r="W49" s="117">
        <v>334671</v>
      </c>
      <c r="X49" s="117">
        <v>1</v>
      </c>
      <c r="Y49" s="128">
        <f>(1+Наценка!$B$5)*VLOOKUP(W49,'Выгрузка артикулов'!A:L,12,0)</f>
        <v>0.53573000000000004</v>
      </c>
      <c r="Z49" s="54"/>
      <c r="AA49" s="395"/>
      <c r="AB49" s="388"/>
      <c r="AC49" s="57" t="s">
        <v>23</v>
      </c>
      <c r="AD49" s="115">
        <v>488299</v>
      </c>
      <c r="AE49" s="115">
        <v>486499</v>
      </c>
      <c r="AF49" s="115">
        <v>1</v>
      </c>
      <c r="AG49" s="118">
        <f>(1+Наценка!$B$5)*VLOOKUP(AD49,'Выгрузка артикулов'!A:L,12,0)</f>
        <v>10.334480000000001</v>
      </c>
      <c r="AH49" s="56"/>
      <c r="AI49" s="395"/>
      <c r="AJ49" s="390"/>
      <c r="AK49" s="57" t="s">
        <v>23</v>
      </c>
      <c r="AL49" s="115">
        <v>488299</v>
      </c>
      <c r="AM49" s="115">
        <v>486499</v>
      </c>
      <c r="AN49" s="115">
        <v>1</v>
      </c>
      <c r="AO49" s="118">
        <f>(1+Наценка!$B$5)*VLOOKUP(AL49,'Выгрузка артикулов'!A:L,12,0)</f>
        <v>10.334480000000001</v>
      </c>
      <c r="AP49" s="104"/>
      <c r="AQ49" s="395"/>
      <c r="AR49" s="390"/>
      <c r="AS49" s="57" t="s">
        <v>23</v>
      </c>
      <c r="AT49" s="115">
        <v>488299</v>
      </c>
      <c r="AU49" s="115">
        <v>486499</v>
      </c>
      <c r="AV49" s="115">
        <v>1</v>
      </c>
      <c r="AW49" s="87">
        <f>(1+Наценка!$B$5)*VLOOKUP(AT49,'Выгрузка артикулов'!A:L,12,0)</f>
        <v>10.334480000000001</v>
      </c>
      <c r="AX49" s="56"/>
      <c r="AY49" s="395"/>
      <c r="AZ49" s="388"/>
      <c r="BA49" s="57" t="s">
        <v>23</v>
      </c>
      <c r="BB49" s="115">
        <v>488299</v>
      </c>
      <c r="BC49" s="115">
        <v>486499</v>
      </c>
      <c r="BD49" s="23">
        <v>1</v>
      </c>
      <c r="BE49" s="24">
        <f>(1+Наценка!$B$5)*VLOOKUP(BB49,'Выгрузка артикулов'!A:L,12,0)</f>
        <v>10.334480000000001</v>
      </c>
      <c r="BF49" s="104"/>
      <c r="BL49" s="93"/>
      <c r="BS49" s="90"/>
    </row>
    <row r="50" spans="1:71" s="77" customFormat="1" x14ac:dyDescent="0.3">
      <c r="A50" s="405"/>
      <c r="B50" s="63" t="s">
        <v>706</v>
      </c>
      <c r="C50" s="121"/>
      <c r="D50" s="117">
        <v>334671</v>
      </c>
      <c r="E50" s="115">
        <v>2</v>
      </c>
      <c r="F50" s="116">
        <f>(1+Наценка!$B$5)*VLOOKUP(D50,'Выгрузка артикулов'!A:L,12,0)</f>
        <v>0.53573000000000004</v>
      </c>
      <c r="G50" s="90"/>
      <c r="H50" s="120" t="s">
        <v>706</v>
      </c>
      <c r="I50" s="121"/>
      <c r="J50" s="117">
        <v>334671</v>
      </c>
      <c r="K50" s="115">
        <v>2</v>
      </c>
      <c r="L50" s="124">
        <f>(1+Наценка!$B$5)*VLOOKUP(J50,'Выгрузка артикулов'!A:L,12,0)</f>
        <v>0.53573000000000004</v>
      </c>
      <c r="M50" s="91"/>
      <c r="N50" s="399"/>
      <c r="O50" s="338" t="s">
        <v>679</v>
      </c>
      <c r="P50" s="403"/>
      <c r="Q50" s="403"/>
      <c r="R50" s="403"/>
      <c r="S50" s="127">
        <f>R37*S37+R39*S39+R40*S40+R42*S42+R44*S44+R45*S45+R46*S46+R47*S47+R48*S48+R49*S49</f>
        <v>41.534740000000006</v>
      </c>
      <c r="T50" s="66"/>
      <c r="U50" s="340" t="s">
        <v>679</v>
      </c>
      <c r="V50" s="403"/>
      <c r="W50" s="403"/>
      <c r="X50" s="403"/>
      <c r="Y50" s="127">
        <f>X37*Y37+X39*Y39+X40*Y40+X42*Y42+X44*Y44+X45*Y45+X46*Y46+X47*Y47+X48*Y48+X49*Y49</f>
        <v>51.111319999999999</v>
      </c>
      <c r="Z50" s="54"/>
      <c r="AA50" s="395"/>
      <c r="AB50" s="388"/>
      <c r="AC50" s="57" t="s">
        <v>697</v>
      </c>
      <c r="AD50" s="115">
        <v>488300</v>
      </c>
      <c r="AE50" s="115">
        <v>486500</v>
      </c>
      <c r="AF50" s="115">
        <v>1</v>
      </c>
      <c r="AG50" s="118">
        <f>(1+Наценка!$B$5)*VLOOKUP(AD50,'Выгрузка артикулов'!A:L,12,0)</f>
        <v>10.87008</v>
      </c>
      <c r="AH50" s="56"/>
      <c r="AI50" s="395"/>
      <c r="AJ50" s="390"/>
      <c r="AK50" s="57" t="s">
        <v>697</v>
      </c>
      <c r="AL50" s="115">
        <v>488300</v>
      </c>
      <c r="AM50" s="115">
        <v>486500</v>
      </c>
      <c r="AN50" s="115">
        <v>1</v>
      </c>
      <c r="AO50" s="118">
        <f>(1+Наценка!$B$5)*VLOOKUP(AL50,'Выгрузка артикулов'!A:L,12,0)</f>
        <v>10.87008</v>
      </c>
      <c r="AP50" s="104"/>
      <c r="AQ50" s="395"/>
      <c r="AR50" s="390"/>
      <c r="AS50" s="57" t="s">
        <v>697</v>
      </c>
      <c r="AT50" s="115">
        <v>488300</v>
      </c>
      <c r="AU50" s="115">
        <v>486500</v>
      </c>
      <c r="AV50" s="115">
        <v>1</v>
      </c>
      <c r="AW50" s="87">
        <f>(1+Наценка!$B$5)*VLOOKUP(AT50,'Выгрузка артикулов'!A:L,12,0)</f>
        <v>10.87008</v>
      </c>
      <c r="AX50" s="56"/>
      <c r="AY50" s="395"/>
      <c r="AZ50" s="388"/>
      <c r="BA50" s="57" t="s">
        <v>697</v>
      </c>
      <c r="BB50" s="115">
        <v>488300</v>
      </c>
      <c r="BC50" s="115">
        <v>486500</v>
      </c>
      <c r="BD50" s="23">
        <v>1</v>
      </c>
      <c r="BE50" s="24">
        <f>(1+Наценка!$B$5)*VLOOKUP(BB50,'Выгрузка артикулов'!A:L,12,0)</f>
        <v>10.87008</v>
      </c>
      <c r="BF50" s="104"/>
      <c r="BL50" s="93"/>
      <c r="BS50" s="90"/>
    </row>
    <row r="51" spans="1:71" s="77" customFormat="1" x14ac:dyDescent="0.3">
      <c r="A51" s="123"/>
      <c r="B51" s="338" t="s">
        <v>679</v>
      </c>
      <c r="C51" s="403"/>
      <c r="D51" s="403"/>
      <c r="E51" s="403"/>
      <c r="F51" s="127">
        <f>E38*F38+E40*F40+E41*F41+E44*F44+E46*F46+E47*F47+E48*F48+E49*F49+E50*F50</f>
        <v>30.50788</v>
      </c>
      <c r="G51" s="90"/>
      <c r="H51" s="340" t="s">
        <v>679</v>
      </c>
      <c r="I51" s="403"/>
      <c r="J51" s="403"/>
      <c r="K51" s="403"/>
      <c r="L51" s="127">
        <f>K38*L38+K40*L40+K41*L41+K44*L44+K46*L46+K47*L47+K48*L48+K49*L49+K50*L50</f>
        <v>42.096470000000004</v>
      </c>
      <c r="M51" s="90"/>
      <c r="N51" s="70"/>
      <c r="O51" s="76"/>
      <c r="S51" s="90"/>
      <c r="T51" s="66"/>
      <c r="V51" s="54"/>
      <c r="W51" s="54"/>
      <c r="X51" s="54"/>
      <c r="Y51" s="91"/>
      <c r="Z51" s="54"/>
      <c r="AA51" s="395"/>
      <c r="AB51" s="138" t="s">
        <v>702</v>
      </c>
      <c r="AC51" s="60"/>
      <c r="AD51" s="117">
        <v>770712</v>
      </c>
      <c r="AE51" s="117"/>
      <c r="AF51" s="115">
        <v>1</v>
      </c>
      <c r="AG51" s="118">
        <f>(1+Наценка!$B$5)*VLOOKUP(AD51,'Выгрузка артикулов'!A:L,12,0)</f>
        <v>1.7786600000000001</v>
      </c>
      <c r="AH51" s="66"/>
      <c r="AI51" s="395"/>
      <c r="AJ51" s="136" t="s">
        <v>702</v>
      </c>
      <c r="AK51" s="60"/>
      <c r="AL51" s="117">
        <v>770712</v>
      </c>
      <c r="AM51" s="117"/>
      <c r="AN51" s="115">
        <v>1</v>
      </c>
      <c r="AO51" s="118">
        <f>(1+Наценка!$B$5)*VLOOKUP(AL51,'Выгрузка артикулов'!A:L,12,0)</f>
        <v>1.7786600000000001</v>
      </c>
      <c r="AP51" s="104"/>
      <c r="AQ51" s="395"/>
      <c r="AR51" s="136" t="s">
        <v>702</v>
      </c>
      <c r="AS51" s="60"/>
      <c r="AT51" s="117">
        <v>770712</v>
      </c>
      <c r="AU51" s="117"/>
      <c r="AV51" s="115">
        <v>1</v>
      </c>
      <c r="AW51" s="87">
        <f>(1+Наценка!$B$5)*VLOOKUP(AT51,'Выгрузка артикулов'!A:L,12,0)</f>
        <v>1.7786600000000001</v>
      </c>
      <c r="AX51" s="56"/>
      <c r="AY51" s="395"/>
      <c r="AZ51" s="148" t="s">
        <v>702</v>
      </c>
      <c r="BA51" s="60"/>
      <c r="BB51" s="117">
        <v>770712</v>
      </c>
      <c r="BC51" s="117"/>
      <c r="BD51" s="23">
        <v>1</v>
      </c>
      <c r="BE51" s="24">
        <f>(1+Наценка!$B$5)*VLOOKUP(BB51,'Выгрузка артикулов'!A:L,12,0)</f>
        <v>1.7786600000000001</v>
      </c>
      <c r="BF51" s="104"/>
      <c r="BL51" s="93"/>
      <c r="BS51" s="90"/>
    </row>
    <row r="52" spans="1:71" s="77" customFormat="1" ht="31.2" x14ac:dyDescent="0.3">
      <c r="A52" s="75"/>
      <c r="B52" s="76"/>
      <c r="F52" s="90"/>
      <c r="G52" s="90"/>
      <c r="I52" s="54"/>
      <c r="J52" s="54"/>
      <c r="K52" s="54"/>
      <c r="L52" s="91"/>
      <c r="M52" s="91"/>
      <c r="N52" s="102"/>
      <c r="O52" s="76"/>
      <c r="P52" s="79"/>
      <c r="Q52" s="79"/>
      <c r="R52" s="79"/>
      <c r="S52" s="90"/>
      <c r="T52" s="66"/>
      <c r="V52" s="54"/>
      <c r="W52" s="54"/>
      <c r="X52" s="54"/>
      <c r="Y52" s="91"/>
      <c r="Z52" s="54"/>
      <c r="AA52" s="395"/>
      <c r="AB52" s="98" t="s">
        <v>696</v>
      </c>
      <c r="AC52" s="63"/>
      <c r="AD52" s="115">
        <v>728842</v>
      </c>
      <c r="AE52" s="115"/>
      <c r="AF52" s="115">
        <v>1</v>
      </c>
      <c r="AG52" s="118">
        <f>(1+Наценка!$B$5)*VLOOKUP(AD52,'Выгрузка артикулов'!A:L,12,0)</f>
        <v>5.6049499999999997</v>
      </c>
      <c r="AH52" s="56"/>
      <c r="AI52" s="395"/>
      <c r="AJ52" s="99" t="s">
        <v>696</v>
      </c>
      <c r="AK52" s="63"/>
      <c r="AL52" s="115">
        <v>728842</v>
      </c>
      <c r="AM52" s="115"/>
      <c r="AN52" s="115">
        <v>1</v>
      </c>
      <c r="AO52" s="118">
        <f>(1+Наценка!$B$5)*VLOOKUP(AL52,'Выгрузка артикулов'!A:L,12,0)</f>
        <v>5.6049499999999997</v>
      </c>
      <c r="AP52" s="56"/>
      <c r="AQ52" s="395"/>
      <c r="AR52" s="99" t="s">
        <v>696</v>
      </c>
      <c r="AS52" s="63"/>
      <c r="AT52" s="115">
        <v>728842</v>
      </c>
      <c r="AU52" s="115"/>
      <c r="AV52" s="115">
        <v>2</v>
      </c>
      <c r="AW52" s="87">
        <f>(1+Наценка!$B$5)*VLOOKUP(AT52,'Выгрузка артикулов'!A:L,12,0)</f>
        <v>5.6049499999999997</v>
      </c>
      <c r="AX52" s="56"/>
      <c r="AY52" s="395"/>
      <c r="AZ52" s="98" t="s">
        <v>696</v>
      </c>
      <c r="BA52" s="63"/>
      <c r="BB52" s="117">
        <v>728842</v>
      </c>
      <c r="BC52" s="117"/>
      <c r="BD52" s="23">
        <v>2</v>
      </c>
      <c r="BE52" s="24">
        <f>(1+Наценка!$B$5)*VLOOKUP(BB52,'Выгрузка артикулов'!A:L,12,0)</f>
        <v>5.6049499999999997</v>
      </c>
      <c r="BF52" s="104"/>
      <c r="BL52" s="93"/>
      <c r="BS52" s="90"/>
    </row>
    <row r="53" spans="1:71" s="77" customFormat="1" x14ac:dyDescent="0.3">
      <c r="A53" s="78"/>
      <c r="B53" s="76"/>
      <c r="C53" s="79"/>
      <c r="F53" s="90"/>
      <c r="G53" s="90"/>
      <c r="I53" s="54"/>
      <c r="J53" s="54"/>
      <c r="K53" s="54"/>
      <c r="L53" s="91"/>
      <c r="M53" s="91"/>
      <c r="N53" s="85"/>
      <c r="O53" s="85"/>
      <c r="P53" s="85"/>
      <c r="Q53" s="85"/>
      <c r="R53" s="85"/>
      <c r="S53" s="108"/>
      <c r="T53" s="85"/>
      <c r="U53" s="72"/>
      <c r="V53" s="54"/>
      <c r="W53" s="54"/>
      <c r="X53" s="54"/>
      <c r="Y53" s="91"/>
      <c r="Z53" s="54"/>
      <c r="AA53" s="395"/>
      <c r="AB53" s="98" t="s">
        <v>705</v>
      </c>
      <c r="AC53" s="63"/>
      <c r="AD53" s="115">
        <v>728918</v>
      </c>
      <c r="AE53" s="115"/>
      <c r="AF53" s="115">
        <v>2</v>
      </c>
      <c r="AG53" s="118">
        <f>(1+Наценка!$B$5)*VLOOKUP(AD53,'Выгрузка артикулов'!A:L,12,0)</f>
        <v>0.5521100000000001</v>
      </c>
      <c r="AH53" s="56"/>
      <c r="AI53" s="395"/>
      <c r="AJ53" s="99" t="s">
        <v>705</v>
      </c>
      <c r="AK53" s="63"/>
      <c r="AL53" s="115">
        <v>728918</v>
      </c>
      <c r="AM53" s="115"/>
      <c r="AN53" s="115">
        <v>2</v>
      </c>
      <c r="AO53" s="118">
        <f>(1+Наценка!$B$5)*VLOOKUP(AL53,'Выгрузка артикулов'!A:L,12,0)</f>
        <v>0.5521100000000001</v>
      </c>
      <c r="AP53" s="56"/>
      <c r="AQ53" s="395"/>
      <c r="AR53" s="99" t="s">
        <v>705</v>
      </c>
      <c r="AS53" s="63"/>
      <c r="AT53" s="115">
        <v>728918</v>
      </c>
      <c r="AU53" s="115"/>
      <c r="AV53" s="115">
        <v>2</v>
      </c>
      <c r="AW53" s="87">
        <f>(1+Наценка!$B$5)*VLOOKUP(AT53,'Выгрузка артикулов'!A:L,12,0)</f>
        <v>0.5521100000000001</v>
      </c>
      <c r="AX53" s="66"/>
      <c r="AY53" s="395"/>
      <c r="AZ53" s="98" t="s">
        <v>698</v>
      </c>
      <c r="BA53" s="63"/>
      <c r="BB53" s="115">
        <v>728806</v>
      </c>
      <c r="BC53" s="115"/>
      <c r="BD53" s="23">
        <v>1</v>
      </c>
      <c r="BE53" s="24">
        <f>(1+Наценка!$B$5)*VLOOKUP(BB53,'Выгрузка артикулов'!A:L,12,0)</f>
        <v>13.3263</v>
      </c>
      <c r="BF53" s="104"/>
      <c r="BL53" s="93"/>
      <c r="BS53" s="90"/>
    </row>
    <row r="54" spans="1:71" s="77" customFormat="1" x14ac:dyDescent="0.3">
      <c r="A54" s="410"/>
      <c r="B54" s="410"/>
      <c r="C54" s="410"/>
      <c r="D54" s="410"/>
      <c r="E54" s="410"/>
      <c r="F54" s="410"/>
      <c r="G54" s="85"/>
      <c r="H54" s="72"/>
      <c r="I54" s="54"/>
      <c r="J54" s="54"/>
      <c r="K54" s="54"/>
      <c r="L54" s="91"/>
      <c r="M54" s="91"/>
      <c r="N54" s="85"/>
      <c r="O54" s="85"/>
      <c r="P54" s="85"/>
      <c r="Q54" s="85"/>
      <c r="R54" s="85"/>
      <c r="S54" s="108"/>
      <c r="T54" s="85"/>
      <c r="U54" s="72"/>
      <c r="V54" s="54"/>
      <c r="W54" s="54"/>
      <c r="X54" s="54"/>
      <c r="Y54" s="91"/>
      <c r="Z54" s="54"/>
      <c r="AA54" s="395"/>
      <c r="AB54" s="63" t="s">
        <v>706</v>
      </c>
      <c r="AC54" s="121"/>
      <c r="AD54" s="117">
        <v>334671</v>
      </c>
      <c r="AE54" s="117"/>
      <c r="AF54" s="117">
        <v>2</v>
      </c>
      <c r="AG54" s="118">
        <f>(1+Наценка!$B$5)*VLOOKUP(AD54,'Выгрузка артикулов'!A:L,12,0)</f>
        <v>0.53573000000000004</v>
      </c>
      <c r="AH54" s="66"/>
      <c r="AI54" s="395"/>
      <c r="AJ54" s="120" t="s">
        <v>706</v>
      </c>
      <c r="AK54" s="121"/>
      <c r="AL54" s="117">
        <v>334671</v>
      </c>
      <c r="AM54" s="117"/>
      <c r="AN54" s="117">
        <v>2</v>
      </c>
      <c r="AO54" s="118">
        <f>(1+Наценка!$B$5)*VLOOKUP(AL54,'Выгрузка артикулов'!A:L,12,0)</f>
        <v>0.53573000000000004</v>
      </c>
      <c r="AP54" s="66"/>
      <c r="AQ54" s="395"/>
      <c r="AR54" s="120" t="s">
        <v>706</v>
      </c>
      <c r="AS54" s="121"/>
      <c r="AT54" s="117">
        <v>334671</v>
      </c>
      <c r="AU54" s="117"/>
      <c r="AV54" s="117">
        <v>2</v>
      </c>
      <c r="AW54" s="87">
        <f>(1+Наценка!$B$5)*VLOOKUP(AT54,'Выгрузка артикулов'!A:L,12,0)</f>
        <v>0.53573000000000004</v>
      </c>
      <c r="AX54" s="66"/>
      <c r="AY54" s="395"/>
      <c r="AZ54" s="98" t="s">
        <v>705</v>
      </c>
      <c r="BA54" s="63"/>
      <c r="BB54" s="115">
        <v>728918</v>
      </c>
      <c r="BC54" s="115"/>
      <c r="BD54" s="23">
        <v>2</v>
      </c>
      <c r="BE54" s="24">
        <f>(1+Наценка!$B$5)*VLOOKUP(BB54,'Выгрузка артикулов'!A:L,12,0)</f>
        <v>0.5521100000000001</v>
      </c>
      <c r="BF54" s="54"/>
      <c r="BL54" s="93"/>
      <c r="BO54" s="70"/>
      <c r="BP54" s="54"/>
      <c r="BQ54" s="54"/>
      <c r="BS54" s="90"/>
    </row>
    <row r="55" spans="1:71" s="77" customFormat="1" x14ac:dyDescent="0.3">
      <c r="A55" s="410"/>
      <c r="B55" s="410"/>
      <c r="C55" s="410"/>
      <c r="D55" s="410"/>
      <c r="E55" s="410"/>
      <c r="F55" s="410"/>
      <c r="G55" s="85"/>
      <c r="H55" s="72"/>
      <c r="I55" s="54"/>
      <c r="J55" s="54"/>
      <c r="K55" s="54"/>
      <c r="L55" s="91"/>
      <c r="M55" s="91"/>
      <c r="N55" s="85"/>
      <c r="O55" s="85"/>
      <c r="P55" s="85"/>
      <c r="Q55" s="85"/>
      <c r="R55" s="85"/>
      <c r="S55" s="108"/>
      <c r="T55" s="85"/>
      <c r="U55" s="72"/>
      <c r="V55" s="54"/>
      <c r="W55" s="54"/>
      <c r="X55" s="54"/>
      <c r="Y55" s="91"/>
      <c r="Z55" s="54"/>
      <c r="AA55" s="396"/>
      <c r="AB55" s="338" t="s">
        <v>679</v>
      </c>
      <c r="AC55" s="403"/>
      <c r="AD55" s="403"/>
      <c r="AE55" s="403"/>
      <c r="AF55" s="403"/>
      <c r="AG55" s="146">
        <f>AF42*AG42+AF44*AG44+AF45*AG45+AF46*AG46+AF49*AG49+AF51*AG51+AF52*AG52+AF53*AG53+AF54*AG54</f>
        <v>47.617700000000006</v>
      </c>
      <c r="AH55" s="82"/>
      <c r="AI55" s="396"/>
      <c r="AJ55" s="340" t="s">
        <v>679</v>
      </c>
      <c r="AK55" s="403"/>
      <c r="AL55" s="403"/>
      <c r="AM55" s="403"/>
      <c r="AN55" s="403"/>
      <c r="AO55" s="146">
        <f>AN42*AO42+AN44*AO44+AN45*AO45+AN46*AO46+AN49*AO49+AN51*AO51+AN52*AO52+AN53*AO53+AN54*AO54</f>
        <v>49.041850000000004</v>
      </c>
      <c r="AP55" s="82"/>
      <c r="AQ55" s="396"/>
      <c r="AR55" s="340" t="s">
        <v>679</v>
      </c>
      <c r="AS55" s="403"/>
      <c r="AT55" s="403"/>
      <c r="AU55" s="403"/>
      <c r="AV55" s="403"/>
      <c r="AW55" s="32">
        <f>AV42*AW42+AV44*AW44+AV45*AW45+AV46*AW46+AV49*AW49+AV51*AW51+AV52*AW52+AV53*AW53+AV54*AW54</f>
        <v>54.646799999999999</v>
      </c>
      <c r="AX55" s="66"/>
      <c r="AY55" s="395"/>
      <c r="AZ55" s="63" t="s">
        <v>706</v>
      </c>
      <c r="BA55" s="121"/>
      <c r="BB55" s="117">
        <v>334671</v>
      </c>
      <c r="BC55" s="117"/>
      <c r="BD55" s="145">
        <v>2</v>
      </c>
      <c r="BE55" s="24">
        <f>(1+Наценка!$B$5)*VLOOKUP(BB55,'Выгрузка артикулов'!A:L,12,0)</f>
        <v>0.53573000000000004</v>
      </c>
      <c r="BF55" s="54"/>
      <c r="BL55" s="93"/>
      <c r="BS55" s="90"/>
    </row>
    <row r="56" spans="1:71" s="77" customFormat="1" x14ac:dyDescent="0.3">
      <c r="A56" s="410"/>
      <c r="B56" s="410"/>
      <c r="C56" s="410"/>
      <c r="D56" s="410"/>
      <c r="E56" s="410"/>
      <c r="F56" s="410"/>
      <c r="G56" s="85"/>
      <c r="H56" s="72"/>
      <c r="I56" s="54"/>
      <c r="J56" s="54"/>
      <c r="K56" s="54"/>
      <c r="L56" s="91"/>
      <c r="M56" s="91"/>
      <c r="N56" s="85"/>
      <c r="O56" s="85"/>
      <c r="P56" s="85"/>
      <c r="Q56" s="85"/>
      <c r="R56" s="85"/>
      <c r="S56" s="108"/>
      <c r="T56" s="85"/>
      <c r="U56" s="72"/>
      <c r="V56" s="54"/>
      <c r="W56" s="54"/>
      <c r="X56" s="54"/>
      <c r="Y56" s="91"/>
      <c r="Z56" s="54"/>
      <c r="AA56" s="70"/>
      <c r="AB56" s="70"/>
      <c r="AC56" s="134"/>
      <c r="AD56" s="82"/>
      <c r="AE56" s="82"/>
      <c r="AF56" s="82"/>
      <c r="AG56" s="132"/>
      <c r="AH56" s="82"/>
      <c r="AI56" s="70"/>
      <c r="AJ56" s="82"/>
      <c r="AK56" s="82"/>
      <c r="AL56" s="82"/>
      <c r="AM56" s="82"/>
      <c r="AN56" s="82"/>
      <c r="AO56" s="132"/>
      <c r="AP56" s="82"/>
      <c r="AQ56" s="70"/>
      <c r="AR56" s="68"/>
      <c r="AS56" s="82"/>
      <c r="AT56" s="66"/>
      <c r="AU56" s="66"/>
      <c r="AV56" s="66"/>
      <c r="AW56" s="90"/>
      <c r="AX56" s="52"/>
      <c r="AY56" s="417"/>
      <c r="AZ56" s="338" t="s">
        <v>679</v>
      </c>
      <c r="BA56" s="403"/>
      <c r="BB56" s="403"/>
      <c r="BC56" s="403"/>
      <c r="BD56" s="403"/>
      <c r="BE56" s="144">
        <f>BD42*BE42+BD44*BE44+BD45*BE45+BD46*BE46+BD49*BE49+BD51*BE51+BD52*BE52+BD53*BE53+BD54*BE54+BD55*BE55</f>
        <v>67.973100000000002</v>
      </c>
      <c r="BF56" s="54"/>
      <c r="BG56" s="70"/>
      <c r="BH56" s="70"/>
      <c r="BI56" s="70"/>
      <c r="BJ56" s="70"/>
      <c r="BK56" s="70"/>
      <c r="BL56" s="93"/>
      <c r="BN56" s="70"/>
      <c r="BS56" s="90"/>
    </row>
    <row r="57" spans="1:71" x14ac:dyDescent="0.3">
      <c r="A57" s="410"/>
      <c r="B57" s="410"/>
      <c r="C57" s="410"/>
      <c r="D57" s="410"/>
      <c r="E57" s="410"/>
      <c r="F57" s="410"/>
      <c r="G57" s="85"/>
      <c r="H57" s="72"/>
      <c r="N57" s="85"/>
      <c r="O57" s="85"/>
      <c r="P57" s="85"/>
      <c r="Q57" s="85"/>
      <c r="R57" s="85"/>
      <c r="S57" s="108"/>
      <c r="T57" s="85"/>
      <c r="U57" s="72"/>
      <c r="AB57" s="80"/>
      <c r="AC57" s="81"/>
      <c r="AD57" s="82"/>
      <c r="AE57" s="82"/>
      <c r="AF57" s="82"/>
      <c r="AG57" s="132"/>
      <c r="AH57" s="82"/>
      <c r="AJ57" s="82"/>
      <c r="AL57" s="82"/>
      <c r="AM57" s="82"/>
      <c r="AN57" s="82"/>
      <c r="AO57" s="132"/>
      <c r="AP57" s="82"/>
      <c r="AS57" s="82"/>
      <c r="AT57" s="66"/>
      <c r="AU57" s="66"/>
      <c r="AV57" s="66"/>
      <c r="AW57" s="90"/>
      <c r="BD57" s="56"/>
      <c r="BE57" s="94"/>
      <c r="BG57" s="77"/>
      <c r="BH57" s="77"/>
      <c r="BI57" s="77"/>
      <c r="BJ57" s="77"/>
      <c r="BK57" s="77"/>
      <c r="BN57" s="77"/>
    </row>
    <row r="58" spans="1:71" s="77" customFormat="1" x14ac:dyDescent="0.3">
      <c r="A58" s="410"/>
      <c r="B58" s="410"/>
      <c r="C58" s="410"/>
      <c r="D58" s="410"/>
      <c r="E58" s="410"/>
      <c r="F58" s="410"/>
      <c r="G58" s="85"/>
      <c r="H58" s="72"/>
      <c r="I58" s="54"/>
      <c r="J58" s="54"/>
      <c r="K58" s="54"/>
      <c r="L58" s="91"/>
      <c r="M58" s="91"/>
      <c r="N58" s="85"/>
      <c r="O58" s="100"/>
      <c r="P58" s="100"/>
      <c r="Q58" s="100"/>
      <c r="R58" s="100"/>
      <c r="S58" s="109"/>
      <c r="T58" s="100"/>
      <c r="U58" s="72"/>
      <c r="V58" s="54"/>
      <c r="W58" s="54"/>
      <c r="X58" s="54"/>
      <c r="Y58" s="91"/>
      <c r="Z58" s="54"/>
      <c r="AA58" s="70"/>
      <c r="AB58" s="71"/>
      <c r="AC58" s="62"/>
      <c r="AD58" s="70"/>
      <c r="AE58" s="70"/>
      <c r="AF58" s="70"/>
      <c r="AG58" s="131"/>
      <c r="AH58" s="70"/>
      <c r="AI58" s="70"/>
      <c r="AJ58" s="70"/>
      <c r="AK58" s="70"/>
      <c r="AL58" s="70"/>
      <c r="AM58" s="70"/>
      <c r="AN58" s="70"/>
      <c r="AO58" s="131"/>
      <c r="AP58" s="70"/>
      <c r="AQ58" s="70"/>
      <c r="AR58" s="68"/>
      <c r="AS58" s="70"/>
      <c r="AT58" s="52"/>
      <c r="AU58" s="52"/>
      <c r="AV58" s="52"/>
      <c r="AW58" s="93"/>
      <c r="AX58" s="52"/>
      <c r="AY58" s="70"/>
      <c r="AZ58" s="66"/>
      <c r="BA58" s="70"/>
      <c r="BB58" s="70"/>
      <c r="BC58" s="70"/>
      <c r="BD58" s="56"/>
      <c r="BE58" s="94"/>
      <c r="BF58" s="54"/>
      <c r="BL58" s="93"/>
      <c r="BO58" s="70"/>
      <c r="BP58" s="54"/>
      <c r="BQ58" s="54"/>
      <c r="BS58" s="90"/>
    </row>
    <row r="59" spans="1:71" s="77" customFormat="1" x14ac:dyDescent="0.3">
      <c r="A59" s="84"/>
      <c r="B59" s="408"/>
      <c r="C59" s="408"/>
      <c r="D59" s="408"/>
      <c r="E59" s="408"/>
      <c r="F59" s="408"/>
      <c r="G59" s="100"/>
      <c r="H59" s="72"/>
      <c r="I59" s="54"/>
      <c r="J59" s="54"/>
      <c r="K59" s="54"/>
      <c r="L59" s="91"/>
      <c r="M59" s="91"/>
      <c r="N59" s="70"/>
      <c r="P59" s="54"/>
      <c r="Q59" s="54"/>
      <c r="R59" s="54"/>
      <c r="S59" s="91"/>
      <c r="T59" s="54"/>
      <c r="V59" s="54"/>
      <c r="W59" s="54"/>
      <c r="X59" s="54"/>
      <c r="Y59" s="91"/>
      <c r="Z59" s="54"/>
      <c r="AA59" s="70"/>
      <c r="AB59" s="83"/>
      <c r="AC59" s="62"/>
      <c r="AD59" s="70"/>
      <c r="AE59" s="70"/>
      <c r="AF59" s="70"/>
      <c r="AG59" s="131"/>
      <c r="AH59" s="70"/>
      <c r="AI59" s="70"/>
      <c r="AJ59" s="70"/>
      <c r="AK59" s="70"/>
      <c r="AL59" s="70"/>
      <c r="AM59" s="70"/>
      <c r="AN59" s="70"/>
      <c r="AO59" s="131"/>
      <c r="AP59" s="70"/>
      <c r="AQ59" s="70"/>
      <c r="AR59" s="68"/>
      <c r="AS59" s="70"/>
      <c r="AT59" s="52"/>
      <c r="AU59" s="52"/>
      <c r="AV59" s="52"/>
      <c r="AW59" s="93"/>
      <c r="AX59" s="52"/>
      <c r="AY59" s="70"/>
      <c r="AZ59" s="66"/>
      <c r="BA59" s="70"/>
      <c r="BB59" s="70"/>
      <c r="BC59" s="70"/>
      <c r="BD59" s="56"/>
      <c r="BE59" s="94"/>
      <c r="BF59" s="54"/>
      <c r="BG59" s="70"/>
      <c r="BH59" s="70"/>
      <c r="BI59" s="70"/>
      <c r="BJ59" s="70"/>
      <c r="BK59" s="70"/>
      <c r="BL59" s="93"/>
      <c r="BN59" s="70"/>
      <c r="BO59" s="70"/>
      <c r="BP59" s="54"/>
      <c r="BQ59" s="54"/>
      <c r="BS59" s="90"/>
    </row>
    <row r="60" spans="1:71" x14ac:dyDescent="0.3">
      <c r="B60" s="77"/>
      <c r="C60" s="54"/>
      <c r="D60" s="54"/>
      <c r="E60" s="54"/>
      <c r="F60" s="91"/>
      <c r="G60" s="91"/>
      <c r="N60" s="85"/>
      <c r="O60" s="80"/>
      <c r="P60" s="80"/>
      <c r="Q60" s="80"/>
      <c r="R60" s="80"/>
      <c r="S60" s="92"/>
      <c r="T60" s="80"/>
      <c r="BD60" s="66"/>
      <c r="BE60" s="90"/>
    </row>
    <row r="61" spans="1:71" x14ac:dyDescent="0.3">
      <c r="A61" s="84"/>
      <c r="B61" s="409"/>
      <c r="C61" s="409"/>
      <c r="D61" s="409"/>
      <c r="E61" s="409"/>
      <c r="F61" s="409"/>
      <c r="G61" s="80"/>
      <c r="N61" s="80"/>
      <c r="O61" s="80"/>
      <c r="P61" s="80"/>
      <c r="Q61" s="80"/>
      <c r="R61" s="80"/>
      <c r="S61" s="92"/>
      <c r="T61" s="80"/>
    </row>
    <row r="62" spans="1:71" x14ac:dyDescent="0.3">
      <c r="A62" s="86"/>
      <c r="B62" s="409"/>
      <c r="C62" s="409"/>
      <c r="D62" s="409"/>
      <c r="E62" s="409"/>
      <c r="F62" s="409"/>
      <c r="G62" s="80"/>
      <c r="N62" s="80"/>
      <c r="O62" s="80"/>
      <c r="P62" s="80"/>
      <c r="Q62" s="80"/>
      <c r="R62" s="80"/>
      <c r="S62" s="92"/>
      <c r="T62" s="80"/>
    </row>
    <row r="63" spans="1:71" x14ac:dyDescent="0.3">
      <c r="A63" s="86"/>
      <c r="B63" s="409"/>
      <c r="C63" s="409"/>
      <c r="D63" s="409"/>
      <c r="E63" s="409"/>
      <c r="F63" s="409"/>
      <c r="G63" s="80"/>
      <c r="N63" s="80"/>
      <c r="O63" s="80"/>
      <c r="P63" s="80"/>
      <c r="Q63" s="80"/>
      <c r="R63" s="80"/>
      <c r="S63" s="92"/>
      <c r="T63" s="80"/>
    </row>
    <row r="64" spans="1:71" x14ac:dyDescent="0.3">
      <c r="A64" s="86"/>
      <c r="B64" s="409"/>
      <c r="C64" s="409"/>
      <c r="D64" s="409"/>
      <c r="E64" s="409"/>
      <c r="F64" s="409"/>
      <c r="G64" s="80"/>
      <c r="N64" s="80"/>
      <c r="O64" s="80"/>
      <c r="P64" s="80"/>
      <c r="Q64" s="80"/>
      <c r="R64" s="80"/>
      <c r="S64" s="92"/>
      <c r="T64" s="80"/>
    </row>
    <row r="65" spans="1:58" x14ac:dyDescent="0.3">
      <c r="A65" s="86"/>
      <c r="B65" s="409"/>
      <c r="C65" s="409"/>
      <c r="D65" s="409"/>
      <c r="E65" s="409"/>
      <c r="F65" s="409"/>
      <c r="G65" s="80"/>
      <c r="N65" s="80"/>
      <c r="O65" s="65"/>
      <c r="P65" s="80"/>
      <c r="Q65" s="80"/>
      <c r="R65" s="80"/>
      <c r="S65" s="92"/>
      <c r="T65" s="80"/>
    </row>
    <row r="66" spans="1:58" x14ac:dyDescent="0.3">
      <c r="A66" s="86"/>
      <c r="B66" s="65"/>
      <c r="C66" s="80"/>
      <c r="D66" s="80"/>
      <c r="E66" s="80"/>
      <c r="F66" s="92"/>
      <c r="G66" s="92"/>
      <c r="O66" s="65"/>
      <c r="P66" s="80"/>
      <c r="Q66" s="80"/>
      <c r="R66" s="80"/>
      <c r="S66" s="92"/>
      <c r="T66" s="80"/>
    </row>
    <row r="67" spans="1:58" x14ac:dyDescent="0.3">
      <c r="B67" s="65"/>
      <c r="C67" s="80"/>
      <c r="D67" s="80"/>
      <c r="E67" s="80"/>
      <c r="F67" s="92"/>
      <c r="G67" s="92"/>
      <c r="N67" s="80"/>
      <c r="O67" s="68"/>
      <c r="P67" s="66"/>
      <c r="Q67" s="66"/>
      <c r="R67" s="66"/>
    </row>
    <row r="68" spans="1:58" x14ac:dyDescent="0.3">
      <c r="A68" s="86"/>
      <c r="B68" s="68"/>
      <c r="C68" s="66"/>
      <c r="D68" s="66"/>
      <c r="E68" s="66"/>
      <c r="N68" s="80"/>
      <c r="O68" s="68"/>
      <c r="P68" s="66"/>
      <c r="Q68" s="66"/>
      <c r="R68" s="66"/>
    </row>
    <row r="69" spans="1:58" x14ac:dyDescent="0.3">
      <c r="A69" s="86"/>
      <c r="B69" s="68"/>
      <c r="C69" s="66"/>
      <c r="D69" s="66"/>
      <c r="E69" s="66"/>
      <c r="N69" s="80"/>
      <c r="O69" s="68"/>
      <c r="P69" s="66"/>
      <c r="Q69" s="66"/>
      <c r="R69" s="66"/>
    </row>
    <row r="70" spans="1:58" x14ac:dyDescent="0.3">
      <c r="A70" s="86"/>
      <c r="B70" s="68"/>
      <c r="C70" s="66"/>
      <c r="D70" s="66"/>
      <c r="E70" s="66"/>
      <c r="N70" s="80"/>
      <c r="O70" s="68"/>
      <c r="P70" s="66"/>
      <c r="Q70" s="66"/>
      <c r="R70" s="66"/>
    </row>
    <row r="71" spans="1:58" x14ac:dyDescent="0.3">
      <c r="A71" s="86"/>
      <c r="B71" s="68"/>
      <c r="C71" s="66"/>
      <c r="D71" s="66"/>
      <c r="E71" s="66"/>
      <c r="N71" s="80"/>
      <c r="O71" s="68"/>
      <c r="P71" s="66"/>
      <c r="Q71" s="66"/>
      <c r="R71" s="66"/>
    </row>
    <row r="72" spans="1:58" x14ac:dyDescent="0.3">
      <c r="A72" s="86"/>
      <c r="B72" s="68"/>
      <c r="C72" s="66"/>
      <c r="D72" s="66"/>
      <c r="E72" s="66"/>
      <c r="N72" s="80"/>
      <c r="O72" s="68"/>
      <c r="P72" s="66"/>
      <c r="Q72" s="66"/>
      <c r="R72" s="66"/>
    </row>
    <row r="73" spans="1:58" x14ac:dyDescent="0.3">
      <c r="A73" s="86"/>
      <c r="B73" s="68"/>
      <c r="C73" s="66"/>
      <c r="D73" s="66"/>
      <c r="E73" s="66"/>
      <c r="N73" s="80"/>
      <c r="O73" s="68"/>
      <c r="P73" s="66"/>
      <c r="Q73" s="66"/>
      <c r="R73" s="66"/>
    </row>
    <row r="74" spans="1:58" x14ac:dyDescent="0.3">
      <c r="A74" s="86"/>
      <c r="B74" s="68"/>
      <c r="C74" s="66"/>
      <c r="D74" s="66"/>
      <c r="E74" s="66"/>
      <c r="N74" s="80"/>
      <c r="O74" s="65"/>
      <c r="P74" s="80"/>
      <c r="Q74" s="80"/>
      <c r="R74" s="80"/>
      <c r="S74" s="92"/>
      <c r="T74" s="80"/>
    </row>
    <row r="75" spans="1:58" x14ac:dyDescent="0.3">
      <c r="A75" s="86"/>
      <c r="B75" s="65"/>
      <c r="C75" s="80"/>
      <c r="D75" s="80"/>
      <c r="E75" s="80"/>
      <c r="F75" s="92"/>
      <c r="G75" s="92"/>
      <c r="BF75" s="77"/>
    </row>
    <row r="76" spans="1:58" x14ac:dyDescent="0.3">
      <c r="BF76" s="77"/>
    </row>
    <row r="77" spans="1:58" x14ac:dyDescent="0.3">
      <c r="BF77" s="77"/>
    </row>
    <row r="78" spans="1:58" x14ac:dyDescent="0.3">
      <c r="BF78" s="77"/>
    </row>
    <row r="79" spans="1:58" x14ac:dyDescent="0.3">
      <c r="BF79" s="77"/>
    </row>
    <row r="80" spans="1:58" x14ac:dyDescent="0.3">
      <c r="BF80" s="77"/>
    </row>
    <row r="81" spans="58:58" x14ac:dyDescent="0.3">
      <c r="BF81" s="77"/>
    </row>
    <row r="82" spans="58:58" x14ac:dyDescent="0.3">
      <c r="BF82" s="77"/>
    </row>
    <row r="84" spans="58:58" x14ac:dyDescent="0.3">
      <c r="BF84" s="77"/>
    </row>
    <row r="85" spans="58:58" x14ac:dyDescent="0.3">
      <c r="BF85" s="77"/>
    </row>
  </sheetData>
  <mergeCells count="128">
    <mergeCell ref="BN4:BN20"/>
    <mergeCell ref="AI39:AI55"/>
    <mergeCell ref="AQ21:AQ35"/>
    <mergeCell ref="AQ39:AQ55"/>
    <mergeCell ref="AQ4:AQ17"/>
    <mergeCell ref="AY4:AY18"/>
    <mergeCell ref="AY21:AY36"/>
    <mergeCell ref="AZ2:BE2"/>
    <mergeCell ref="AZ20:BE20"/>
    <mergeCell ref="AZ38:BE38"/>
    <mergeCell ref="BH11:BH14"/>
    <mergeCell ref="AZ4:AZ7"/>
    <mergeCell ref="AZ11:AZ14"/>
    <mergeCell ref="AR22:AR25"/>
    <mergeCell ref="AZ22:AZ25"/>
    <mergeCell ref="AR40:AR43"/>
    <mergeCell ref="AZ40:AZ43"/>
    <mergeCell ref="AR38:AW38"/>
    <mergeCell ref="AY39:AY56"/>
    <mergeCell ref="AR55:AV55"/>
    <mergeCell ref="AZ18:BD18"/>
    <mergeCell ref="AZ36:BD36"/>
    <mergeCell ref="AZ56:BD56"/>
    <mergeCell ref="AR47:AR50"/>
    <mergeCell ref="BO11:BO14"/>
    <mergeCell ref="BH16:BK16"/>
    <mergeCell ref="BO20:BR20"/>
    <mergeCell ref="BG4:BG16"/>
    <mergeCell ref="BH2:BL2"/>
    <mergeCell ref="BO2:BS2"/>
    <mergeCell ref="U41:U43"/>
    <mergeCell ref="O41:O43"/>
    <mergeCell ref="AB2:AG2"/>
    <mergeCell ref="AJ2:AO2"/>
    <mergeCell ref="AR2:AW2"/>
    <mergeCell ref="AB20:AG20"/>
    <mergeCell ref="AJ20:AO20"/>
    <mergeCell ref="AR20:AW20"/>
    <mergeCell ref="AB38:AG38"/>
    <mergeCell ref="AJ38:AO38"/>
    <mergeCell ref="U23:U25"/>
    <mergeCell ref="O4:O6"/>
    <mergeCell ref="O9:O11"/>
    <mergeCell ref="O18:O20"/>
    <mergeCell ref="O23:O25"/>
    <mergeCell ref="O36:O38"/>
    <mergeCell ref="U36:U38"/>
    <mergeCell ref="AR11:AR14"/>
    <mergeCell ref="AB11:AB14"/>
    <mergeCell ref="AB22:AB25"/>
    <mergeCell ref="AB29:AB32"/>
    <mergeCell ref="AJ11:AJ14"/>
    <mergeCell ref="AJ22:AJ25"/>
    <mergeCell ref="AJ29:AJ32"/>
    <mergeCell ref="AI4:AI16"/>
    <mergeCell ref="AI21:AI35"/>
    <mergeCell ref="AR17:AV17"/>
    <mergeCell ref="AR35:AV35"/>
    <mergeCell ref="O50:R50"/>
    <mergeCell ref="U50:X50"/>
    <mergeCell ref="AZ47:AZ50"/>
    <mergeCell ref="AB16:AF16"/>
    <mergeCell ref="AB35:AF35"/>
    <mergeCell ref="AB55:AF55"/>
    <mergeCell ref="AJ16:AN16"/>
    <mergeCell ref="AJ35:AN35"/>
    <mergeCell ref="AJ55:AN55"/>
    <mergeCell ref="AB40:AB43"/>
    <mergeCell ref="AJ40:AJ43"/>
    <mergeCell ref="AB47:AB50"/>
    <mergeCell ref="AJ47:AJ50"/>
    <mergeCell ref="O2:S2"/>
    <mergeCell ref="U2:Y2"/>
    <mergeCell ref="O16:S16"/>
    <mergeCell ref="U16:Y16"/>
    <mergeCell ref="O34:S34"/>
    <mergeCell ref="U34:Y34"/>
    <mergeCell ref="U4:U6"/>
    <mergeCell ref="O32:R32"/>
    <mergeCell ref="O14:R14"/>
    <mergeCell ref="U14:X14"/>
    <mergeCell ref="U18:U20"/>
    <mergeCell ref="U32:X32"/>
    <mergeCell ref="B2:F2"/>
    <mergeCell ref="H2:L2"/>
    <mergeCell ref="B17:F17"/>
    <mergeCell ref="H17:L17"/>
    <mergeCell ref="B35:F35"/>
    <mergeCell ref="H35:L35"/>
    <mergeCell ref="B15:E15"/>
    <mergeCell ref="B24:B27"/>
    <mergeCell ref="H24:H27"/>
    <mergeCell ref="B59:F59"/>
    <mergeCell ref="B61:F64"/>
    <mergeCell ref="B65:F65"/>
    <mergeCell ref="B36:B39"/>
    <mergeCell ref="H36:H39"/>
    <mergeCell ref="A54:F55"/>
    <mergeCell ref="A56:F58"/>
    <mergeCell ref="B42:B45"/>
    <mergeCell ref="H42:H45"/>
    <mergeCell ref="B51:E51"/>
    <mergeCell ref="H51:K51"/>
    <mergeCell ref="A36:A50"/>
    <mergeCell ref="BO4:BO7"/>
    <mergeCell ref="AB4:AB7"/>
    <mergeCell ref="AJ4:AJ7"/>
    <mergeCell ref="AR4:AR7"/>
    <mergeCell ref="A3:A4"/>
    <mergeCell ref="B4:B7"/>
    <mergeCell ref="H4:H7"/>
    <mergeCell ref="AA21:AA35"/>
    <mergeCell ref="AA39:AA55"/>
    <mergeCell ref="B18:B21"/>
    <mergeCell ref="H18:H21"/>
    <mergeCell ref="B10:B13"/>
    <mergeCell ref="H10:H13"/>
    <mergeCell ref="AA4:AA16"/>
    <mergeCell ref="U9:U11"/>
    <mergeCell ref="BH4:BH7"/>
    <mergeCell ref="H15:K15"/>
    <mergeCell ref="B33:E33"/>
    <mergeCell ref="H33:K33"/>
    <mergeCell ref="A5:A14"/>
    <mergeCell ref="A18:A32"/>
    <mergeCell ref="N4:N14"/>
    <mergeCell ref="N17:N32"/>
    <mergeCell ref="N35:N50"/>
  </mergeCells>
  <printOptions horizontalCentered="1" verticalCentered="1"/>
  <pageMargins left="0" right="0" top="0" bottom="0" header="0.31496062992125984" footer="0.31496062992125984"/>
  <pageSetup paperSize="9" orientation="landscape" verticalDpi="4" r:id="rId1"/>
  <headerFooter alignWithMargins="0"/>
  <colBreaks count="2" manualBreakCount="2">
    <brk id="25" max="1048575" man="1"/>
    <brk id="5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7" tint="0.79998168889431442"/>
  </sheetPr>
  <dimension ref="A1:AX96"/>
  <sheetViews>
    <sheetView view="pageBreakPreview" zoomScale="80" zoomScaleNormal="85" zoomScaleSheetLayoutView="80" workbookViewId="0">
      <selection activeCell="F13" sqref="F13"/>
    </sheetView>
  </sheetViews>
  <sheetFormatPr defaultColWidth="9.109375" defaultRowHeight="15.6" x14ac:dyDescent="0.3"/>
  <cols>
    <col min="1" max="1" width="10.88671875" style="172" customWidth="1"/>
    <col min="2" max="2" width="29" style="172" bestFit="1" customWidth="1"/>
    <col min="3" max="3" width="14.6640625" style="172" bestFit="1" customWidth="1"/>
    <col min="4" max="4" width="9.44140625" style="172" bestFit="1" customWidth="1"/>
    <col min="5" max="5" width="8.109375" style="172" bestFit="1" customWidth="1"/>
    <col min="6" max="6" width="18.5546875" style="197" bestFit="1" customWidth="1"/>
    <col min="7" max="7" width="3" style="172" customWidth="1"/>
    <col min="8" max="8" width="29" style="172" bestFit="1" customWidth="1"/>
    <col min="9" max="9" width="14.6640625" style="172" bestFit="1" customWidth="1"/>
    <col min="10" max="10" width="9.44140625" style="172" bestFit="1" customWidth="1"/>
    <col min="11" max="11" width="8.109375" style="172" bestFit="1" customWidth="1"/>
    <col min="12" max="12" width="18.5546875" style="197" bestFit="1" customWidth="1"/>
    <col min="13" max="13" width="7.109375" style="172" customWidth="1"/>
    <col min="14" max="14" width="29" style="172" bestFit="1" customWidth="1"/>
    <col min="15" max="15" width="14.6640625" style="172" bestFit="1" customWidth="1"/>
    <col min="16" max="16" width="9.44140625" style="172" bestFit="1" customWidth="1"/>
    <col min="17" max="17" width="8.109375" style="172" bestFit="1" customWidth="1"/>
    <col min="18" max="18" width="18.5546875" style="197" bestFit="1" customWidth="1"/>
    <col min="19" max="19" width="2.33203125" style="172" customWidth="1"/>
    <col min="20" max="20" width="29" style="172" bestFit="1" customWidth="1"/>
    <col min="21" max="21" width="14.6640625" style="172" bestFit="1" customWidth="1"/>
    <col min="22" max="22" width="9.44140625" style="172" bestFit="1" customWidth="1"/>
    <col min="23" max="23" width="8.109375" style="172" bestFit="1" customWidth="1"/>
    <col min="24" max="24" width="18.5546875" style="197" bestFit="1" customWidth="1"/>
    <col min="25" max="25" width="2" style="172" customWidth="1"/>
    <col min="26" max="26" width="11" style="169" customWidth="1"/>
    <col min="27" max="27" width="30.44140625" style="172" bestFit="1" customWidth="1"/>
    <col min="28" max="28" width="14.6640625" style="172" bestFit="1" customWidth="1"/>
    <col min="29" max="29" width="9.44140625" style="172" bestFit="1" customWidth="1"/>
    <col min="30" max="30" width="8.109375" style="172" bestFit="1" customWidth="1"/>
    <col min="31" max="31" width="18.5546875" style="197" bestFit="1" customWidth="1"/>
    <col min="32" max="32" width="2.33203125" style="172" customWidth="1"/>
    <col min="33" max="33" width="30.44140625" style="172" bestFit="1" customWidth="1"/>
    <col min="34" max="34" width="14.6640625" style="172" bestFit="1" customWidth="1"/>
    <col min="35" max="35" width="9.44140625" style="172" bestFit="1" customWidth="1"/>
    <col min="36" max="36" width="8.109375" style="172" bestFit="1" customWidth="1"/>
    <col min="37" max="37" width="18.5546875" style="197" bestFit="1" customWidth="1"/>
    <col min="38" max="38" width="2" style="172" customWidth="1"/>
    <col min="39" max="39" width="10" style="172" customWidth="1"/>
    <col min="40" max="40" width="27.88671875" style="172" bestFit="1" customWidth="1"/>
    <col min="41" max="41" width="14.6640625" style="172" bestFit="1" customWidth="1"/>
    <col min="42" max="42" width="9.44140625" style="172" bestFit="1" customWidth="1"/>
    <col min="43" max="43" width="8.109375" style="172" bestFit="1" customWidth="1"/>
    <col min="44" max="44" width="18.5546875" style="197" bestFit="1" customWidth="1"/>
    <col min="45" max="45" width="2.6640625" style="172" customWidth="1"/>
    <col min="46" max="46" width="30.44140625" style="172" bestFit="1" customWidth="1"/>
    <col min="47" max="47" width="14.6640625" style="172" bestFit="1" customWidth="1"/>
    <col min="48" max="48" width="9.44140625" style="172" bestFit="1" customWidth="1"/>
    <col min="49" max="49" width="8.109375" style="172" bestFit="1" customWidth="1"/>
    <col min="50" max="50" width="18.5546875" style="197" bestFit="1" customWidth="1"/>
    <col min="51" max="16384" width="9.109375" style="172"/>
  </cols>
  <sheetData>
    <row r="1" spans="1:50" s="159" customFormat="1" ht="15.75" customHeight="1" x14ac:dyDescent="0.3">
      <c r="A1" s="157" t="s">
        <v>710</v>
      </c>
      <c r="B1" s="158"/>
      <c r="C1" s="158"/>
      <c r="D1" s="158"/>
      <c r="E1" s="158"/>
      <c r="F1" s="190"/>
      <c r="G1" s="158"/>
      <c r="H1" s="158"/>
      <c r="I1" s="158"/>
      <c r="J1" s="158"/>
      <c r="K1" s="158"/>
      <c r="L1" s="190"/>
      <c r="M1" s="158"/>
      <c r="N1" s="158"/>
      <c r="O1" s="158"/>
      <c r="P1" s="158"/>
      <c r="Q1" s="158"/>
      <c r="R1" s="190"/>
      <c r="S1" s="158"/>
      <c r="T1" s="158"/>
      <c r="U1" s="158"/>
      <c r="V1" s="158"/>
      <c r="W1" s="158"/>
      <c r="X1" s="190"/>
      <c r="Z1" s="157" t="s">
        <v>711</v>
      </c>
      <c r="AA1" s="158"/>
      <c r="AB1" s="158"/>
      <c r="AC1" s="158"/>
      <c r="AD1" s="158"/>
      <c r="AE1" s="190"/>
      <c r="AF1" s="158"/>
      <c r="AG1" s="158"/>
      <c r="AH1" s="158"/>
      <c r="AI1" s="158"/>
      <c r="AJ1" s="158"/>
      <c r="AK1" s="190"/>
      <c r="AM1" s="157" t="s">
        <v>712</v>
      </c>
      <c r="AN1" s="158"/>
      <c r="AO1" s="158"/>
      <c r="AP1" s="158"/>
      <c r="AQ1" s="158"/>
      <c r="AR1" s="190"/>
      <c r="AS1" s="158"/>
      <c r="AT1" s="158"/>
      <c r="AU1" s="158"/>
      <c r="AV1" s="158"/>
      <c r="AW1" s="158"/>
      <c r="AX1" s="204"/>
    </row>
    <row r="2" spans="1:50" s="162" customFormat="1" x14ac:dyDescent="0.3">
      <c r="A2" s="160" t="s">
        <v>14</v>
      </c>
      <c r="B2" s="461" t="s">
        <v>742</v>
      </c>
      <c r="C2" s="461"/>
      <c r="D2" s="461"/>
      <c r="E2" s="461"/>
      <c r="F2" s="462"/>
      <c r="G2" s="161"/>
      <c r="H2" s="460" t="s">
        <v>743</v>
      </c>
      <c r="I2" s="461"/>
      <c r="J2" s="461"/>
      <c r="K2" s="461"/>
      <c r="L2" s="462"/>
      <c r="M2" s="161"/>
      <c r="N2" s="460" t="s">
        <v>744</v>
      </c>
      <c r="O2" s="461"/>
      <c r="P2" s="461"/>
      <c r="Q2" s="461"/>
      <c r="R2" s="462"/>
      <c r="S2" s="161"/>
      <c r="T2" s="460" t="s">
        <v>745</v>
      </c>
      <c r="U2" s="461"/>
      <c r="V2" s="461"/>
      <c r="W2" s="461"/>
      <c r="X2" s="462"/>
      <c r="Z2" s="154" t="s">
        <v>14</v>
      </c>
      <c r="AA2" s="469" t="s">
        <v>3170</v>
      </c>
      <c r="AB2" s="469"/>
      <c r="AC2" s="469"/>
      <c r="AD2" s="469"/>
      <c r="AE2" s="470"/>
      <c r="AF2" s="279"/>
      <c r="AG2" s="471" t="s">
        <v>745</v>
      </c>
      <c r="AH2" s="469"/>
      <c r="AI2" s="469"/>
      <c r="AJ2" s="469"/>
      <c r="AK2" s="470"/>
      <c r="AM2" s="155" t="s">
        <v>14</v>
      </c>
      <c r="AN2" s="454" t="s">
        <v>746</v>
      </c>
      <c r="AO2" s="428"/>
      <c r="AP2" s="428"/>
      <c r="AQ2" s="428"/>
      <c r="AR2" s="429"/>
      <c r="AS2" s="175"/>
      <c r="AT2" s="427" t="s">
        <v>747</v>
      </c>
      <c r="AU2" s="428"/>
      <c r="AV2" s="428"/>
      <c r="AW2" s="428"/>
      <c r="AX2" s="429"/>
    </row>
    <row r="3" spans="1:50" s="169" customFormat="1" ht="15" customHeight="1" x14ac:dyDescent="0.3">
      <c r="A3" s="164" t="s">
        <v>15</v>
      </c>
      <c r="B3" s="165" t="s">
        <v>16</v>
      </c>
      <c r="C3" s="166" t="s">
        <v>41</v>
      </c>
      <c r="D3" s="167" t="s">
        <v>17</v>
      </c>
      <c r="E3" s="167" t="s">
        <v>39</v>
      </c>
      <c r="F3" s="168" t="s">
        <v>678</v>
      </c>
      <c r="H3" s="170" t="s">
        <v>16</v>
      </c>
      <c r="I3" s="166" t="s">
        <v>41</v>
      </c>
      <c r="J3" s="167" t="s">
        <v>17</v>
      </c>
      <c r="K3" s="167" t="s">
        <v>39</v>
      </c>
      <c r="L3" s="168" t="s">
        <v>678</v>
      </c>
      <c r="N3" s="170" t="s">
        <v>16</v>
      </c>
      <c r="O3" s="166" t="s">
        <v>41</v>
      </c>
      <c r="P3" s="167" t="s">
        <v>17</v>
      </c>
      <c r="Q3" s="167" t="s">
        <v>39</v>
      </c>
      <c r="R3" s="168" t="s">
        <v>678</v>
      </c>
      <c r="T3" s="170" t="s">
        <v>16</v>
      </c>
      <c r="U3" s="166" t="s">
        <v>41</v>
      </c>
      <c r="V3" s="167" t="s">
        <v>17</v>
      </c>
      <c r="W3" s="167" t="s">
        <v>39</v>
      </c>
      <c r="X3" s="168" t="s">
        <v>678</v>
      </c>
      <c r="Z3" s="156" t="s">
        <v>15</v>
      </c>
      <c r="AA3" s="165" t="s">
        <v>16</v>
      </c>
      <c r="AB3" s="166" t="s">
        <v>41</v>
      </c>
      <c r="AC3" s="167" t="s">
        <v>17</v>
      </c>
      <c r="AD3" s="167" t="s">
        <v>39</v>
      </c>
      <c r="AE3" s="168" t="s">
        <v>678</v>
      </c>
      <c r="AF3" s="152"/>
      <c r="AG3" s="170" t="s">
        <v>16</v>
      </c>
      <c r="AH3" s="166" t="s">
        <v>41</v>
      </c>
      <c r="AI3" s="167" t="s">
        <v>17</v>
      </c>
      <c r="AJ3" s="167" t="s">
        <v>39</v>
      </c>
      <c r="AK3" s="168" t="s">
        <v>678</v>
      </c>
      <c r="AM3" s="156" t="s">
        <v>15</v>
      </c>
      <c r="AN3" s="165" t="s">
        <v>16</v>
      </c>
      <c r="AO3" s="166" t="s">
        <v>41</v>
      </c>
      <c r="AP3" s="167" t="s">
        <v>17</v>
      </c>
      <c r="AQ3" s="167" t="s">
        <v>39</v>
      </c>
      <c r="AR3" s="168" t="s">
        <v>678</v>
      </c>
      <c r="AS3" s="175"/>
      <c r="AT3" s="170" t="s">
        <v>16</v>
      </c>
      <c r="AU3" s="166" t="s">
        <v>41</v>
      </c>
      <c r="AV3" s="167" t="s">
        <v>17</v>
      </c>
      <c r="AW3" s="167" t="s">
        <v>39</v>
      </c>
      <c r="AX3" s="168" t="s">
        <v>678</v>
      </c>
    </row>
    <row r="4" spans="1:50" x14ac:dyDescent="0.3">
      <c r="A4" s="449" t="s">
        <v>713</v>
      </c>
      <c r="B4" s="171" t="s">
        <v>714</v>
      </c>
      <c r="C4" s="171"/>
      <c r="D4" s="171">
        <v>728804</v>
      </c>
      <c r="E4" s="171">
        <v>1</v>
      </c>
      <c r="F4" s="198">
        <f>(1+Наценка!$B$6)*VLOOKUP(D4,'Выгрузка артикулов'!A:L,12,0)</f>
        <v>8.3163750000000007</v>
      </c>
      <c r="H4" s="173" t="s">
        <v>714</v>
      </c>
      <c r="I4" s="171"/>
      <c r="J4" s="171">
        <v>728804</v>
      </c>
      <c r="K4" s="171">
        <v>1</v>
      </c>
      <c r="L4" s="198">
        <f>(1+Наценка!$B$6)*VLOOKUP(J4,'Выгрузка артикулов'!A:L,12,0)</f>
        <v>8.3163750000000007</v>
      </c>
      <c r="N4" s="173" t="s">
        <v>714</v>
      </c>
      <c r="O4" s="171"/>
      <c r="P4" s="171">
        <v>728804</v>
      </c>
      <c r="Q4" s="171">
        <v>1</v>
      </c>
      <c r="R4" s="198">
        <f>(1+Наценка!$B$6)*VLOOKUP(P4,'Выгрузка артикулов'!A:L,12,0)</f>
        <v>8.3163750000000007</v>
      </c>
      <c r="T4" s="173" t="s">
        <v>714</v>
      </c>
      <c r="U4" s="171"/>
      <c r="V4" s="171">
        <v>728804</v>
      </c>
      <c r="W4" s="171">
        <v>1</v>
      </c>
      <c r="X4" s="198">
        <f>(1+Наценка!$B$6)*VLOOKUP(V4,'Выгрузка артикулов'!A:L,12,0)</f>
        <v>8.3163750000000007</v>
      </c>
      <c r="Z4" s="430" t="s">
        <v>715</v>
      </c>
      <c r="AA4" s="174" t="s">
        <v>716</v>
      </c>
      <c r="AB4" s="174"/>
      <c r="AC4" s="174">
        <v>728756</v>
      </c>
      <c r="AD4" s="174">
        <v>1</v>
      </c>
      <c r="AE4" s="191">
        <f>(1+Наценка!$B$6)*VLOOKUP(AC4,'Выгрузка артикулов'!A:L,12,0)</f>
        <v>4.0577500000000004</v>
      </c>
      <c r="AF4" s="175"/>
      <c r="AG4" s="176" t="s">
        <v>716</v>
      </c>
      <c r="AH4" s="174"/>
      <c r="AI4" s="174">
        <v>728743</v>
      </c>
      <c r="AJ4" s="174">
        <v>1</v>
      </c>
      <c r="AK4" s="191">
        <f>(1+Наценка!$B$6)*VLOOKUP(AI4,'Выгрузка артикулов'!A:L,12,0)</f>
        <v>15.200625</v>
      </c>
      <c r="AM4" s="430" t="s">
        <v>3195</v>
      </c>
      <c r="AN4" s="174" t="s">
        <v>717</v>
      </c>
      <c r="AO4" s="174"/>
      <c r="AP4" s="174">
        <v>334671</v>
      </c>
      <c r="AQ4" s="174">
        <v>2</v>
      </c>
      <c r="AR4" s="191">
        <f>(1+Наценка!$B$6)*VLOOKUP(AP4,'Выгрузка артикулов'!A:L,12,0)</f>
        <v>0.51512500000000006</v>
      </c>
      <c r="AS4" s="175"/>
      <c r="AT4" s="176" t="s">
        <v>717</v>
      </c>
      <c r="AU4" s="174"/>
      <c r="AV4" s="174">
        <v>334671</v>
      </c>
      <c r="AW4" s="174">
        <v>3</v>
      </c>
      <c r="AX4" s="198">
        <f>(1+Наценка!$B$6)*VLOOKUP(AV4,'Выгрузка артикулов'!A:L,12,0)</f>
        <v>0.51512500000000006</v>
      </c>
    </row>
    <row r="5" spans="1:50" x14ac:dyDescent="0.3">
      <c r="A5" s="450"/>
      <c r="B5" s="171" t="s">
        <v>718</v>
      </c>
      <c r="C5" s="171"/>
      <c r="D5" s="171">
        <v>728785</v>
      </c>
      <c r="E5" s="171">
        <v>1</v>
      </c>
      <c r="F5" s="198">
        <f>(1+Наценка!$B$6)*VLOOKUP(D5,'Выгрузка артикулов'!A:L,12,0)</f>
        <v>10.678125000000001</v>
      </c>
      <c r="H5" s="173" t="s">
        <v>719</v>
      </c>
      <c r="I5" s="171"/>
      <c r="J5" s="171">
        <v>728786</v>
      </c>
      <c r="K5" s="171">
        <v>1</v>
      </c>
      <c r="L5" s="198">
        <f>(1+Наценка!$B$6)*VLOOKUP(J5,'Выгрузка артикулов'!A:L,12,0)</f>
        <v>9.8867499999999993</v>
      </c>
      <c r="N5" s="173" t="s">
        <v>719</v>
      </c>
      <c r="O5" s="171"/>
      <c r="P5" s="171">
        <v>728786</v>
      </c>
      <c r="Q5" s="171">
        <v>1</v>
      </c>
      <c r="R5" s="198">
        <f>(1+Наценка!$B$6)*VLOOKUP(P5,'Выгрузка артикулов'!A:L,12,0)</f>
        <v>9.8867499999999993</v>
      </c>
      <c r="T5" s="173" t="s">
        <v>719</v>
      </c>
      <c r="U5" s="171"/>
      <c r="V5" s="171">
        <v>728786</v>
      </c>
      <c r="W5" s="171">
        <v>1</v>
      </c>
      <c r="X5" s="198">
        <f>(1+Наценка!$B$6)*VLOOKUP(V5,'Выгрузка артикулов'!A:L,12,0)</f>
        <v>9.8867499999999993</v>
      </c>
      <c r="Z5" s="464"/>
      <c r="AA5" s="174" t="s">
        <v>720</v>
      </c>
      <c r="AB5" s="174"/>
      <c r="AC5" s="174">
        <v>212008</v>
      </c>
      <c r="AD5" s="174">
        <v>1</v>
      </c>
      <c r="AE5" s="191">
        <f>(1+Наценка!$B$6)*VLOOKUP(AC5,'Выгрузка артикулов'!A:L,12,0)</f>
        <v>0.25687499999999996</v>
      </c>
      <c r="AF5" s="175"/>
      <c r="AG5" s="176" t="s">
        <v>720</v>
      </c>
      <c r="AH5" s="174"/>
      <c r="AI5" s="174">
        <v>212008</v>
      </c>
      <c r="AJ5" s="174">
        <v>1</v>
      </c>
      <c r="AK5" s="191">
        <f>(1+Наценка!$B$6)*VLOOKUP(AI5,'Выгрузка артикулов'!A:L,12,0)</f>
        <v>0.25687499999999996</v>
      </c>
      <c r="AM5" s="431"/>
      <c r="AN5" s="174" t="s">
        <v>721</v>
      </c>
      <c r="AO5" s="174"/>
      <c r="AP5" s="174">
        <v>728918</v>
      </c>
      <c r="AQ5" s="174">
        <v>2</v>
      </c>
      <c r="AR5" s="191">
        <f>(1+Наценка!$B$6)*VLOOKUP(AP5,'Выгрузка артикулов'!A:L,12,0)</f>
        <v>0.53087499999999999</v>
      </c>
      <c r="AS5" s="175"/>
      <c r="AT5" s="176" t="s">
        <v>721</v>
      </c>
      <c r="AU5" s="174"/>
      <c r="AV5" s="174">
        <v>728918</v>
      </c>
      <c r="AW5" s="174">
        <v>3</v>
      </c>
      <c r="AX5" s="198">
        <f>(1+Наценка!$B$6)*VLOOKUP(AV5,'Выгрузка артикулов'!A:L,12,0)</f>
        <v>0.53087499999999999</v>
      </c>
    </row>
    <row r="6" spans="1:50" x14ac:dyDescent="0.3">
      <c r="A6" s="450"/>
      <c r="B6" s="433" t="s">
        <v>740</v>
      </c>
      <c r="C6" s="171" t="s">
        <v>694</v>
      </c>
      <c r="D6" s="171">
        <v>377474</v>
      </c>
      <c r="E6" s="177">
        <v>1</v>
      </c>
      <c r="F6" s="198">
        <f>(1+Наценка!$B$6)*VLOOKUP(D6,'Выгрузка артикулов'!A:L,12,0)</f>
        <v>7.3616250000000001</v>
      </c>
      <c r="H6" s="435" t="s">
        <v>740</v>
      </c>
      <c r="I6" s="171" t="s">
        <v>694</v>
      </c>
      <c r="J6" s="171">
        <v>377474</v>
      </c>
      <c r="K6" s="177">
        <v>1</v>
      </c>
      <c r="L6" s="198">
        <f>(1+Наценка!$B$6)*VLOOKUP(J6,'Выгрузка артикулов'!A:L,12,0)</f>
        <v>7.3616250000000001</v>
      </c>
      <c r="N6" s="435" t="s">
        <v>740</v>
      </c>
      <c r="O6" s="171" t="s">
        <v>694</v>
      </c>
      <c r="P6" s="171">
        <v>377474</v>
      </c>
      <c r="Q6" s="177">
        <v>1</v>
      </c>
      <c r="R6" s="198">
        <f>(1+Наценка!$B$6)*VLOOKUP(P6,'Выгрузка артикулов'!A:L,12,0)</f>
        <v>7.3616250000000001</v>
      </c>
      <c r="T6" s="435" t="s">
        <v>740</v>
      </c>
      <c r="U6" s="171" t="s">
        <v>694</v>
      </c>
      <c r="V6" s="171">
        <v>377474</v>
      </c>
      <c r="W6" s="177">
        <v>1</v>
      </c>
      <c r="X6" s="198">
        <f>(1+Наценка!$B$6)*VLOOKUP(V6,'Выгрузка артикулов'!A:L,12,0)</f>
        <v>7.3616250000000001</v>
      </c>
      <c r="Z6" s="464"/>
      <c r="AA6" s="433" t="s">
        <v>740</v>
      </c>
      <c r="AB6" s="171" t="s">
        <v>694</v>
      </c>
      <c r="AC6" s="171">
        <v>377474</v>
      </c>
      <c r="AD6" s="177">
        <v>1</v>
      </c>
      <c r="AE6" s="191">
        <f>(1+Наценка!$B$6)*VLOOKUP(AC6,'Выгрузка артикулов'!A:L,12,0)</f>
        <v>7.3616250000000001</v>
      </c>
      <c r="AF6" s="175"/>
      <c r="AG6" s="435" t="s">
        <v>740</v>
      </c>
      <c r="AH6" s="171" t="s">
        <v>694</v>
      </c>
      <c r="AI6" s="171">
        <v>377474</v>
      </c>
      <c r="AJ6" s="177">
        <v>1</v>
      </c>
      <c r="AK6" s="191">
        <f>(1+Наценка!$B$6)*VLOOKUP(AI6,'Выгрузка артикулов'!A:L,12,0)</f>
        <v>7.3616250000000001</v>
      </c>
      <c r="AM6" s="431"/>
      <c r="AN6" s="174" t="s">
        <v>720</v>
      </c>
      <c r="AO6" s="174"/>
      <c r="AP6" s="174">
        <v>212008</v>
      </c>
      <c r="AQ6" s="174">
        <v>1</v>
      </c>
      <c r="AR6" s="191">
        <f>(1+Наценка!$B$6)*VLOOKUP(AP6,'Выгрузка артикулов'!A:L,12,0)</f>
        <v>0.25687499999999996</v>
      </c>
      <c r="AS6" s="175"/>
      <c r="AT6" s="176" t="s">
        <v>720</v>
      </c>
      <c r="AU6" s="174"/>
      <c r="AV6" s="174">
        <v>212008</v>
      </c>
      <c r="AW6" s="174">
        <v>1</v>
      </c>
      <c r="AX6" s="198">
        <f>(1+Наценка!$B$6)*VLOOKUP(AV6,'Выгрузка артикулов'!A:L,12,0)</f>
        <v>0.25687499999999996</v>
      </c>
    </row>
    <row r="7" spans="1:50" x14ac:dyDescent="0.3">
      <c r="A7" s="450"/>
      <c r="B7" s="434"/>
      <c r="C7" s="171" t="s">
        <v>726</v>
      </c>
      <c r="D7" s="171">
        <v>238680</v>
      </c>
      <c r="E7" s="177">
        <v>1</v>
      </c>
      <c r="F7" s="198">
        <f>(1+Наценка!$B$6)*VLOOKUP(D7,'Выгрузка артикулов'!A:L,12,0)</f>
        <v>9.3213749999999997</v>
      </c>
      <c r="H7" s="436"/>
      <c r="I7" s="171" t="s">
        <v>726</v>
      </c>
      <c r="J7" s="171">
        <v>238680</v>
      </c>
      <c r="K7" s="177">
        <v>1</v>
      </c>
      <c r="L7" s="198">
        <f>(1+Наценка!$B$6)*VLOOKUP(J7,'Выгрузка артикулов'!A:L,12,0)</f>
        <v>9.3213749999999997</v>
      </c>
      <c r="N7" s="436"/>
      <c r="O7" s="171" t="s">
        <v>726</v>
      </c>
      <c r="P7" s="171">
        <v>238680</v>
      </c>
      <c r="Q7" s="177">
        <v>1</v>
      </c>
      <c r="R7" s="198">
        <f>(1+Наценка!$B$6)*VLOOKUP(P7,'Выгрузка артикулов'!A:L,12,0)</f>
        <v>9.3213749999999997</v>
      </c>
      <c r="T7" s="436"/>
      <c r="U7" s="171" t="s">
        <v>726</v>
      </c>
      <c r="V7" s="171">
        <v>238680</v>
      </c>
      <c r="W7" s="177">
        <v>1</v>
      </c>
      <c r="X7" s="198">
        <f>(1+Наценка!$B$6)*VLOOKUP(V7,'Выгрузка артикулов'!A:L,12,0)</f>
        <v>9.3213749999999997</v>
      </c>
      <c r="Z7" s="464"/>
      <c r="AA7" s="434"/>
      <c r="AB7" s="171" t="s">
        <v>726</v>
      </c>
      <c r="AC7" s="171">
        <v>238680</v>
      </c>
      <c r="AD7" s="177">
        <v>1</v>
      </c>
      <c r="AE7" s="191">
        <f>(1+Наценка!$B$6)*VLOOKUP(AC7,'Выгрузка артикулов'!A:L,12,0)</f>
        <v>9.3213749999999997</v>
      </c>
      <c r="AF7" s="175"/>
      <c r="AG7" s="436"/>
      <c r="AH7" s="171" t="s">
        <v>726</v>
      </c>
      <c r="AI7" s="171">
        <v>238680</v>
      </c>
      <c r="AJ7" s="177">
        <v>1</v>
      </c>
      <c r="AK7" s="191">
        <f>(1+Наценка!$B$6)*VLOOKUP(AI7,'Выгрузка артикулов'!A:L,12,0)</f>
        <v>9.3213749999999997</v>
      </c>
      <c r="AM7" s="431"/>
      <c r="AN7" s="433" t="s">
        <v>740</v>
      </c>
      <c r="AO7" s="299" t="s">
        <v>694</v>
      </c>
      <c r="AP7" s="299">
        <v>377474</v>
      </c>
      <c r="AQ7" s="298">
        <v>1</v>
      </c>
      <c r="AR7" s="191">
        <f>(1+Наценка!$B$6)*VLOOKUP(AP7,'Выгрузка артикулов'!A:L,12,0)</f>
        <v>7.3616250000000001</v>
      </c>
      <c r="AS7" s="175"/>
      <c r="AT7" s="435" t="s">
        <v>740</v>
      </c>
      <c r="AU7" s="299" t="s">
        <v>694</v>
      </c>
      <c r="AV7" s="299">
        <v>377474</v>
      </c>
      <c r="AW7" s="298">
        <v>1</v>
      </c>
      <c r="AX7" s="198">
        <f>(1+Наценка!$B$6)*VLOOKUP(AV7,'Выгрузка артикулов'!A:L,12,0)</f>
        <v>7.3616250000000001</v>
      </c>
    </row>
    <row r="8" spans="1:50" x14ac:dyDescent="0.3">
      <c r="A8" s="450"/>
      <c r="B8" s="434"/>
      <c r="C8" s="171" t="s">
        <v>724</v>
      </c>
      <c r="D8" s="171">
        <v>377477</v>
      </c>
      <c r="E8" s="177">
        <v>1</v>
      </c>
      <c r="F8" s="198">
        <f>(1+Наценка!$B$6)*VLOOKUP(D8,'Выгрузка артикулов'!A:L,12,0)</f>
        <v>7.0212500000000002</v>
      </c>
      <c r="H8" s="436"/>
      <c r="I8" s="171" t="s">
        <v>724</v>
      </c>
      <c r="J8" s="171">
        <v>377477</v>
      </c>
      <c r="K8" s="177">
        <v>1</v>
      </c>
      <c r="L8" s="198">
        <f>(1+Наценка!$B$6)*VLOOKUP(J8,'Выгрузка артикулов'!A:L,12,0)</f>
        <v>7.0212500000000002</v>
      </c>
      <c r="N8" s="436"/>
      <c r="O8" s="171" t="s">
        <v>724</v>
      </c>
      <c r="P8" s="171">
        <v>377477</v>
      </c>
      <c r="Q8" s="177">
        <v>1</v>
      </c>
      <c r="R8" s="198">
        <f>(1+Наценка!$B$6)*VLOOKUP(P8,'Выгрузка артикулов'!A:L,12,0)</f>
        <v>7.0212500000000002</v>
      </c>
      <c r="T8" s="436"/>
      <c r="U8" s="171" t="s">
        <v>724</v>
      </c>
      <c r="V8" s="171">
        <v>377477</v>
      </c>
      <c r="W8" s="177">
        <v>1</v>
      </c>
      <c r="X8" s="198">
        <f>(1+Наценка!$B$6)*VLOOKUP(V8,'Выгрузка артикулов'!A:L,12,0)</f>
        <v>7.0212500000000002</v>
      </c>
      <c r="Z8" s="464"/>
      <c r="AA8" s="434"/>
      <c r="AB8" s="171" t="s">
        <v>724</v>
      </c>
      <c r="AC8" s="171">
        <v>377477</v>
      </c>
      <c r="AD8" s="177">
        <v>1</v>
      </c>
      <c r="AE8" s="191">
        <f>(1+Наценка!$B$6)*VLOOKUP(AC8,'Выгрузка артикулов'!A:L,12,0)</f>
        <v>7.0212500000000002</v>
      </c>
      <c r="AF8" s="175"/>
      <c r="AG8" s="436"/>
      <c r="AH8" s="171" t="s">
        <v>724</v>
      </c>
      <c r="AI8" s="171">
        <v>377477</v>
      </c>
      <c r="AJ8" s="177">
        <v>1</v>
      </c>
      <c r="AK8" s="191">
        <f>(1+Наценка!$B$6)*VLOOKUP(AI8,'Выгрузка артикулов'!A:L,12,0)</f>
        <v>7.0212500000000002</v>
      </c>
      <c r="AM8" s="431"/>
      <c r="AN8" s="434"/>
      <c r="AO8" s="299" t="s">
        <v>726</v>
      </c>
      <c r="AP8" s="299">
        <v>238680</v>
      </c>
      <c r="AQ8" s="298">
        <v>1</v>
      </c>
      <c r="AR8" s="191">
        <f>(1+Наценка!$B$6)*VLOOKUP(AP8,'Выгрузка артикулов'!A:L,12,0)</f>
        <v>9.3213749999999997</v>
      </c>
      <c r="AS8" s="175"/>
      <c r="AT8" s="436"/>
      <c r="AU8" s="299" t="s">
        <v>726</v>
      </c>
      <c r="AV8" s="299">
        <v>238680</v>
      </c>
      <c r="AW8" s="298">
        <v>1</v>
      </c>
      <c r="AX8" s="198">
        <f>(1+Наценка!$B$6)*VLOOKUP(AV8,'Выгрузка артикулов'!A:L,12,0)</f>
        <v>9.3213749999999997</v>
      </c>
    </row>
    <row r="9" spans="1:50" x14ac:dyDescent="0.3">
      <c r="A9" s="450"/>
      <c r="B9" s="456" t="s">
        <v>741</v>
      </c>
      <c r="C9" s="171" t="s">
        <v>694</v>
      </c>
      <c r="D9" s="171">
        <v>378843</v>
      </c>
      <c r="E9" s="177">
        <v>1</v>
      </c>
      <c r="F9" s="198">
        <f>(1+Наценка!$B$6)*VLOOKUP(D9,'Выгрузка артикулов'!A:L,12,0)</f>
        <v>38.291499999999999</v>
      </c>
      <c r="H9" s="466" t="s">
        <v>741</v>
      </c>
      <c r="I9" s="171" t="s">
        <v>694</v>
      </c>
      <c r="J9" s="171">
        <v>378843</v>
      </c>
      <c r="K9" s="177">
        <v>1</v>
      </c>
      <c r="L9" s="198">
        <f>(1+Наценка!$B$6)*VLOOKUP(J9,'Выгрузка артикулов'!A:L,12,0)</f>
        <v>38.291499999999999</v>
      </c>
      <c r="N9" s="466" t="s">
        <v>741</v>
      </c>
      <c r="O9" s="171" t="s">
        <v>694</v>
      </c>
      <c r="P9" s="171">
        <v>378843</v>
      </c>
      <c r="Q9" s="177">
        <v>1</v>
      </c>
      <c r="R9" s="198">
        <f>(1+Наценка!$B$6)*VLOOKUP(P9,'Выгрузка артикулов'!A:L,12,0)</f>
        <v>38.291499999999999</v>
      </c>
      <c r="T9" s="466" t="s">
        <v>741</v>
      </c>
      <c r="U9" s="171" t="s">
        <v>694</v>
      </c>
      <c r="V9" s="171">
        <v>378843</v>
      </c>
      <c r="W9" s="177">
        <v>1</v>
      </c>
      <c r="X9" s="198">
        <f>(1+Наценка!$B$6)*VLOOKUP(V9,'Выгрузка артикулов'!A:L,12,0)</f>
        <v>38.291499999999999</v>
      </c>
      <c r="Z9" s="464"/>
      <c r="AA9" s="456" t="s">
        <v>741</v>
      </c>
      <c r="AB9" s="171" t="s">
        <v>694</v>
      </c>
      <c r="AC9" s="171">
        <v>378843</v>
      </c>
      <c r="AD9" s="177">
        <v>1</v>
      </c>
      <c r="AE9" s="191">
        <f>(1+Наценка!$B$6)*VLOOKUP(AC9,'Выгрузка артикулов'!A:L,12,0)</f>
        <v>38.291499999999999</v>
      </c>
      <c r="AF9" s="175"/>
      <c r="AG9" s="466" t="s">
        <v>741</v>
      </c>
      <c r="AH9" s="171" t="s">
        <v>694</v>
      </c>
      <c r="AI9" s="171">
        <v>378843</v>
      </c>
      <c r="AJ9" s="177">
        <v>1</v>
      </c>
      <c r="AK9" s="191">
        <f>(1+Наценка!$B$6)*VLOOKUP(AI9,'Выгрузка артикулов'!A:L,12,0)</f>
        <v>38.291499999999999</v>
      </c>
      <c r="AM9" s="431"/>
      <c r="AN9" s="434"/>
      <c r="AO9" s="299" t="s">
        <v>724</v>
      </c>
      <c r="AP9" s="299">
        <v>377477</v>
      </c>
      <c r="AQ9" s="298">
        <v>1</v>
      </c>
      <c r="AR9" s="191">
        <f>(1+Наценка!$B$6)*VLOOKUP(AP9,'Выгрузка артикулов'!A:L,12,0)</f>
        <v>7.0212500000000002</v>
      </c>
      <c r="AS9" s="175"/>
      <c r="AT9" s="436"/>
      <c r="AU9" s="299" t="s">
        <v>724</v>
      </c>
      <c r="AV9" s="299">
        <v>377477</v>
      </c>
      <c r="AW9" s="298">
        <v>1</v>
      </c>
      <c r="AX9" s="198">
        <f>(1+Наценка!$B$6)*VLOOKUP(AV9,'Выгрузка артикулов'!A:L,12,0)</f>
        <v>7.0212500000000002</v>
      </c>
    </row>
    <row r="10" spans="1:50" x14ac:dyDescent="0.3">
      <c r="A10" s="450"/>
      <c r="B10" s="457"/>
      <c r="C10" s="171" t="s">
        <v>724</v>
      </c>
      <c r="D10" s="171">
        <v>378916</v>
      </c>
      <c r="E10" s="177">
        <v>1</v>
      </c>
      <c r="F10" s="198">
        <f>(1+Наценка!$B$6)*VLOOKUP(D10,'Выгрузка артикулов'!A:L,12,0)</f>
        <v>41.1875</v>
      </c>
      <c r="H10" s="467"/>
      <c r="I10" s="171" t="s">
        <v>724</v>
      </c>
      <c r="J10" s="171">
        <v>378916</v>
      </c>
      <c r="K10" s="177">
        <v>1</v>
      </c>
      <c r="L10" s="198">
        <f>(1+Наценка!$B$6)*VLOOKUP(J10,'Выгрузка артикулов'!A:L,12,0)</f>
        <v>41.1875</v>
      </c>
      <c r="N10" s="467"/>
      <c r="O10" s="171" t="s">
        <v>724</v>
      </c>
      <c r="P10" s="171">
        <v>378916</v>
      </c>
      <c r="Q10" s="177">
        <v>1</v>
      </c>
      <c r="R10" s="198">
        <f>(1+Наценка!$B$6)*VLOOKUP(P10,'Выгрузка артикулов'!A:L,12,0)</f>
        <v>41.1875</v>
      </c>
      <c r="T10" s="467"/>
      <c r="U10" s="171" t="s">
        <v>724</v>
      </c>
      <c r="V10" s="171">
        <v>378916</v>
      </c>
      <c r="W10" s="177">
        <v>1</v>
      </c>
      <c r="X10" s="198">
        <f>(1+Наценка!$B$6)*VLOOKUP(V10,'Выгрузка артикулов'!A:L,12,0)</f>
        <v>41.1875</v>
      </c>
      <c r="Z10" s="464"/>
      <c r="AA10" s="457"/>
      <c r="AB10" s="171" t="s">
        <v>724</v>
      </c>
      <c r="AC10" s="171">
        <v>378916</v>
      </c>
      <c r="AD10" s="177">
        <v>1</v>
      </c>
      <c r="AE10" s="191">
        <f>(1+Наценка!$B$6)*VLOOKUP(AC10,'Выгрузка артикулов'!A:L,12,0)</f>
        <v>41.1875</v>
      </c>
      <c r="AF10" s="175"/>
      <c r="AG10" s="467"/>
      <c r="AH10" s="171" t="s">
        <v>724</v>
      </c>
      <c r="AI10" s="171">
        <v>378916</v>
      </c>
      <c r="AJ10" s="177">
        <v>1</v>
      </c>
      <c r="AK10" s="191">
        <f>(1+Наценка!$B$6)*VLOOKUP(AI10,'Выгрузка артикулов'!A:L,12,0)</f>
        <v>41.1875</v>
      </c>
      <c r="AM10" s="431"/>
      <c r="AN10" s="456" t="s">
        <v>741</v>
      </c>
      <c r="AO10" s="299" t="s">
        <v>694</v>
      </c>
      <c r="AP10" s="299">
        <v>378843</v>
      </c>
      <c r="AQ10" s="298">
        <v>1</v>
      </c>
      <c r="AR10" s="191">
        <f>(1+Наценка!$B$6)*VLOOKUP(AP10,'Выгрузка артикулов'!A:L,12,0)</f>
        <v>38.291499999999999</v>
      </c>
      <c r="AS10" s="175"/>
      <c r="AT10" s="466" t="s">
        <v>741</v>
      </c>
      <c r="AU10" s="299" t="s">
        <v>694</v>
      </c>
      <c r="AV10" s="299">
        <v>378843</v>
      </c>
      <c r="AW10" s="298">
        <v>1</v>
      </c>
      <c r="AX10" s="198">
        <f>(1+Наценка!$B$6)*VLOOKUP(AV10,'Выгрузка артикулов'!A:L,12,0)</f>
        <v>38.291499999999999</v>
      </c>
    </row>
    <row r="11" spans="1:50" x14ac:dyDescent="0.3">
      <c r="A11" s="450"/>
      <c r="B11" s="458"/>
      <c r="C11" s="171" t="s">
        <v>726</v>
      </c>
      <c r="D11" s="171">
        <v>238700</v>
      </c>
      <c r="E11" s="177">
        <v>1</v>
      </c>
      <c r="F11" s="198">
        <f>(1+Наценка!$B$6)*VLOOKUP(D11,'Выгрузка артикулов'!A:L,12,0)</f>
        <v>21.526125</v>
      </c>
      <c r="H11" s="468"/>
      <c r="I11" s="171" t="s">
        <v>726</v>
      </c>
      <c r="J11" s="171">
        <v>238700</v>
      </c>
      <c r="K11" s="177">
        <v>1</v>
      </c>
      <c r="L11" s="198">
        <f>(1+Наценка!$B$6)*VLOOKUP(J11,'Выгрузка артикулов'!A:L,12,0)</f>
        <v>21.526125</v>
      </c>
      <c r="N11" s="468"/>
      <c r="O11" s="171" t="s">
        <v>726</v>
      </c>
      <c r="P11" s="171">
        <v>238700</v>
      </c>
      <c r="Q11" s="177">
        <v>1</v>
      </c>
      <c r="R11" s="198">
        <f>(1+Наценка!$B$6)*VLOOKUP(P11,'Выгрузка артикулов'!A:L,12,0)</f>
        <v>21.526125</v>
      </c>
      <c r="T11" s="468"/>
      <c r="U11" s="171" t="s">
        <v>726</v>
      </c>
      <c r="V11" s="171">
        <v>238700</v>
      </c>
      <c r="W11" s="177">
        <v>1</v>
      </c>
      <c r="X11" s="198">
        <f>(1+Наценка!$B$6)*VLOOKUP(V11,'Выгрузка артикулов'!A:L,12,0)</f>
        <v>21.526125</v>
      </c>
      <c r="Z11" s="464"/>
      <c r="AA11" s="458"/>
      <c r="AB11" s="171" t="s">
        <v>726</v>
      </c>
      <c r="AC11" s="171">
        <v>238700</v>
      </c>
      <c r="AD11" s="177">
        <v>1</v>
      </c>
      <c r="AE11" s="191">
        <f>(1+Наценка!$B$6)*VLOOKUP(AC11,'Выгрузка артикулов'!A:L,12,0)</f>
        <v>21.526125</v>
      </c>
      <c r="AF11" s="175"/>
      <c r="AG11" s="468"/>
      <c r="AH11" s="171" t="s">
        <v>726</v>
      </c>
      <c r="AI11" s="171">
        <v>238700</v>
      </c>
      <c r="AJ11" s="177">
        <v>1</v>
      </c>
      <c r="AK11" s="191">
        <f>(1+Наценка!$B$6)*VLOOKUP(AI11,'Выгрузка артикулов'!A:L,12,0)</f>
        <v>21.526125</v>
      </c>
      <c r="AM11" s="431"/>
      <c r="AN11" s="457"/>
      <c r="AO11" s="299" t="s">
        <v>724</v>
      </c>
      <c r="AP11" s="299">
        <v>378916</v>
      </c>
      <c r="AQ11" s="298">
        <v>1</v>
      </c>
      <c r="AR11" s="191">
        <f>(1+Наценка!$B$6)*VLOOKUP(AP11,'Выгрузка артикулов'!A:L,12,0)</f>
        <v>41.1875</v>
      </c>
      <c r="AS11" s="175"/>
      <c r="AT11" s="467"/>
      <c r="AU11" s="299" t="s">
        <v>724</v>
      </c>
      <c r="AV11" s="299">
        <v>378916</v>
      </c>
      <c r="AW11" s="298">
        <v>1</v>
      </c>
      <c r="AX11" s="198">
        <f>(1+Наценка!$B$6)*VLOOKUP(AV11,'Выгрузка артикулов'!A:L,12,0)</f>
        <v>41.1875</v>
      </c>
    </row>
    <row r="12" spans="1:50" x14ac:dyDescent="0.3">
      <c r="A12" s="450"/>
      <c r="B12" s="445" t="s">
        <v>722</v>
      </c>
      <c r="C12" s="171" t="s">
        <v>694</v>
      </c>
      <c r="D12" s="171">
        <v>728792</v>
      </c>
      <c r="E12" s="445">
        <v>1</v>
      </c>
      <c r="F12" s="198">
        <f>(1+Наценка!$B$6)*VLOOKUP(D12,'Выгрузка артикулов'!A:L,12,0)</f>
        <v>23.803750000000001</v>
      </c>
      <c r="G12" s="178"/>
      <c r="H12" s="447" t="s">
        <v>722</v>
      </c>
      <c r="I12" s="171" t="s">
        <v>694</v>
      </c>
      <c r="J12" s="171">
        <v>728792</v>
      </c>
      <c r="K12" s="445">
        <v>1</v>
      </c>
      <c r="L12" s="198">
        <f>(1+Наценка!$B$6)*VLOOKUP(J12,'Выгрузка артикулов'!A:L,12,0)</f>
        <v>23.803750000000001</v>
      </c>
      <c r="M12" s="178"/>
      <c r="N12" s="447" t="s">
        <v>722</v>
      </c>
      <c r="O12" s="171" t="s">
        <v>694</v>
      </c>
      <c r="P12" s="171">
        <v>728792</v>
      </c>
      <c r="Q12" s="445">
        <v>1</v>
      </c>
      <c r="R12" s="198">
        <f>(1+Наценка!$B$6)*VLOOKUP(P12,'Выгрузка артикулов'!A:L,12,0)</f>
        <v>23.803750000000001</v>
      </c>
      <c r="S12" s="178"/>
      <c r="T12" s="447" t="s">
        <v>722</v>
      </c>
      <c r="U12" s="171" t="s">
        <v>694</v>
      </c>
      <c r="V12" s="171">
        <v>728792</v>
      </c>
      <c r="W12" s="445">
        <v>1</v>
      </c>
      <c r="X12" s="198">
        <f>(1+Наценка!$B$6)*VLOOKUP(V12,'Выгрузка артикулов'!A:L,12,0)</f>
        <v>23.803750000000001</v>
      </c>
      <c r="Z12" s="464"/>
      <c r="AA12" s="455" t="s">
        <v>723</v>
      </c>
      <c r="AB12" s="171" t="s">
        <v>694</v>
      </c>
      <c r="AC12" s="174">
        <v>728737</v>
      </c>
      <c r="AD12" s="455">
        <v>1</v>
      </c>
      <c r="AE12" s="191">
        <f>(1+Наценка!$B$6)*VLOOKUP(AC12,'Выгрузка артикулов'!A:L,12,0)</f>
        <v>24.043500000000002</v>
      </c>
      <c r="AF12" s="179"/>
      <c r="AG12" s="463" t="s">
        <v>723</v>
      </c>
      <c r="AH12" s="171" t="s">
        <v>694</v>
      </c>
      <c r="AI12" s="174">
        <v>728737</v>
      </c>
      <c r="AJ12" s="455">
        <v>1</v>
      </c>
      <c r="AK12" s="191">
        <f>(1+Наценка!$B$6)*VLOOKUP(AI12,'Выгрузка артикулов'!A:L,12,0)</f>
        <v>24.043500000000002</v>
      </c>
      <c r="AM12" s="431"/>
      <c r="AN12" s="458"/>
      <c r="AO12" s="299" t="s">
        <v>726</v>
      </c>
      <c r="AP12" s="299">
        <v>238700</v>
      </c>
      <c r="AQ12" s="298">
        <v>1</v>
      </c>
      <c r="AR12" s="191">
        <f>(1+Наценка!$B$6)*VLOOKUP(AP12,'Выгрузка артикулов'!A:L,12,0)</f>
        <v>21.526125</v>
      </c>
      <c r="AS12" s="179"/>
      <c r="AT12" s="468"/>
      <c r="AU12" s="299" t="s">
        <v>726</v>
      </c>
      <c r="AV12" s="299">
        <v>238700</v>
      </c>
      <c r="AW12" s="298">
        <v>1</v>
      </c>
      <c r="AX12" s="198">
        <f>(1+Наценка!$B$6)*VLOOKUP(AV12,'Выгрузка артикулов'!A:L,12,0)</f>
        <v>21.526125</v>
      </c>
    </row>
    <row r="13" spans="1:50" x14ac:dyDescent="0.3">
      <c r="A13" s="450"/>
      <c r="B13" s="446"/>
      <c r="C13" s="171" t="s">
        <v>724</v>
      </c>
      <c r="D13" s="171">
        <v>728795</v>
      </c>
      <c r="E13" s="446"/>
      <c r="F13" s="198">
        <f>(1+Наценка!$B$6)*VLOOKUP(D13,'Выгрузка артикулов'!A:L,12,0)</f>
        <v>21.71875</v>
      </c>
      <c r="G13" s="180"/>
      <c r="H13" s="448"/>
      <c r="I13" s="171" t="s">
        <v>724</v>
      </c>
      <c r="J13" s="171">
        <v>728795</v>
      </c>
      <c r="K13" s="446"/>
      <c r="L13" s="198">
        <f>(1+Наценка!$B$6)*VLOOKUP(J13,'Выгрузка артикулов'!A:L,12,0)</f>
        <v>21.71875</v>
      </c>
      <c r="M13" s="180"/>
      <c r="N13" s="448"/>
      <c r="O13" s="171" t="s">
        <v>724</v>
      </c>
      <c r="P13" s="171">
        <v>728795</v>
      </c>
      <c r="Q13" s="446"/>
      <c r="R13" s="198">
        <f>(1+Наценка!$B$6)*VLOOKUP(P13,'Выгрузка артикулов'!A:L,12,0)</f>
        <v>21.71875</v>
      </c>
      <c r="S13" s="180"/>
      <c r="T13" s="448"/>
      <c r="U13" s="171" t="s">
        <v>724</v>
      </c>
      <c r="V13" s="171">
        <v>728795</v>
      </c>
      <c r="W13" s="446"/>
      <c r="X13" s="198">
        <f>(1+Наценка!$B$6)*VLOOKUP(V13,'Выгрузка артикулов'!A:L,12,0)</f>
        <v>21.71875</v>
      </c>
      <c r="Z13" s="464"/>
      <c r="AA13" s="446"/>
      <c r="AB13" s="171" t="s">
        <v>724</v>
      </c>
      <c r="AC13" s="174">
        <v>728740</v>
      </c>
      <c r="AD13" s="446"/>
      <c r="AE13" s="191">
        <f>(1+Наценка!$B$6)*VLOOKUP(AC13,'Выгрузка артикулов'!A:L,12,0)</f>
        <v>24.043500000000002</v>
      </c>
      <c r="AF13" s="180"/>
      <c r="AG13" s="448"/>
      <c r="AH13" s="171" t="s">
        <v>724</v>
      </c>
      <c r="AI13" s="174">
        <v>728740</v>
      </c>
      <c r="AJ13" s="446"/>
      <c r="AK13" s="191">
        <f>(1+Наценка!$B$6)*VLOOKUP(AI13,'Выгрузка артикулов'!A:L,12,0)</f>
        <v>24.043500000000002</v>
      </c>
      <c r="AM13" s="431"/>
      <c r="AN13" s="174" t="s">
        <v>725</v>
      </c>
      <c r="AO13" s="174"/>
      <c r="AP13" s="174">
        <v>728862</v>
      </c>
      <c r="AQ13" s="174">
        <v>2</v>
      </c>
      <c r="AR13" s="191">
        <f>(1+Наценка!$B$6)*VLOOKUP(AP13,'Выгрузка артикулов'!A:L,12,0)</f>
        <v>6.8088749999999996</v>
      </c>
      <c r="AS13" s="180"/>
      <c r="AT13" s="176" t="s">
        <v>725</v>
      </c>
      <c r="AU13" s="174"/>
      <c r="AV13" s="174">
        <v>728862</v>
      </c>
      <c r="AW13" s="174">
        <v>2</v>
      </c>
      <c r="AX13" s="198">
        <f>(1+Наценка!$B$6)*VLOOKUP(AV13,'Выгрузка артикулов'!A:L,12,0)</f>
        <v>6.8088749999999996</v>
      </c>
    </row>
    <row r="14" spans="1:50" x14ac:dyDescent="0.3">
      <c r="A14" s="450"/>
      <c r="B14" s="446"/>
      <c r="C14" s="171" t="s">
        <v>726</v>
      </c>
      <c r="D14" s="171">
        <v>770390</v>
      </c>
      <c r="E14" s="446"/>
      <c r="F14" s="198">
        <f>(1+Наценка!$B$6)*VLOOKUP(D14,'Выгрузка артикулов'!A:L,12,0)</f>
        <v>22.964625000000002</v>
      </c>
      <c r="G14" s="180"/>
      <c r="H14" s="448"/>
      <c r="I14" s="171" t="s">
        <v>726</v>
      </c>
      <c r="J14" s="171">
        <v>770390</v>
      </c>
      <c r="K14" s="446"/>
      <c r="L14" s="198">
        <f>(1+Наценка!$B$6)*VLOOKUP(J14,'Выгрузка артикулов'!A:L,12,0)</f>
        <v>22.964625000000002</v>
      </c>
      <c r="M14" s="180"/>
      <c r="N14" s="448"/>
      <c r="O14" s="171" t="s">
        <v>726</v>
      </c>
      <c r="P14" s="171">
        <v>770390</v>
      </c>
      <c r="Q14" s="446"/>
      <c r="R14" s="198">
        <f>(1+Наценка!$B$6)*VLOOKUP(P14,'Выгрузка артикулов'!A:L,12,0)</f>
        <v>22.964625000000002</v>
      </c>
      <c r="S14" s="180"/>
      <c r="T14" s="448"/>
      <c r="U14" s="171" t="s">
        <v>726</v>
      </c>
      <c r="V14" s="171">
        <v>770390</v>
      </c>
      <c r="W14" s="446"/>
      <c r="X14" s="198">
        <f>(1+Наценка!$B$6)*VLOOKUP(V14,'Выгрузка артикулов'!A:L,12,0)</f>
        <v>22.964625000000002</v>
      </c>
      <c r="Z14" s="464"/>
      <c r="AA14" s="446"/>
      <c r="AB14" s="171" t="s">
        <v>726</v>
      </c>
      <c r="AC14" s="174">
        <v>770356</v>
      </c>
      <c r="AD14" s="446"/>
      <c r="AE14" s="191">
        <f>(1+Наценка!$B$6)*VLOOKUP(AC14,'Выгрузка артикулов'!A:L,12,0)</f>
        <v>22.28125</v>
      </c>
      <c r="AF14" s="180"/>
      <c r="AG14" s="448"/>
      <c r="AH14" s="171" t="s">
        <v>726</v>
      </c>
      <c r="AI14" s="174">
        <v>770356</v>
      </c>
      <c r="AJ14" s="446"/>
      <c r="AK14" s="191">
        <f>(1+Наценка!$B$6)*VLOOKUP(AI14,'Выгрузка артикулов'!A:L,12,0)</f>
        <v>22.28125</v>
      </c>
      <c r="AM14" s="431"/>
      <c r="AN14" s="455" t="s">
        <v>727</v>
      </c>
      <c r="AO14" s="174" t="s">
        <v>694</v>
      </c>
      <c r="AP14" s="174">
        <v>815706</v>
      </c>
      <c r="AQ14" s="455">
        <v>2</v>
      </c>
      <c r="AR14" s="191">
        <f>(1+Наценка!$B$6)*VLOOKUP(AP14,'Выгрузка артикулов'!A:L,12,0)</f>
        <v>4.00725</v>
      </c>
      <c r="AS14" s="180"/>
      <c r="AT14" s="463" t="s">
        <v>727</v>
      </c>
      <c r="AU14" s="174" t="s">
        <v>694</v>
      </c>
      <c r="AV14" s="174">
        <v>815706</v>
      </c>
      <c r="AW14" s="455">
        <v>3</v>
      </c>
      <c r="AX14" s="198">
        <f>(1+Наценка!$B$6)*VLOOKUP(AV14,'Выгрузка артикулов'!A:L,12,0)</f>
        <v>4.00725</v>
      </c>
    </row>
    <row r="15" spans="1:50" ht="15.6" customHeight="1" x14ac:dyDescent="0.3">
      <c r="A15" s="450"/>
      <c r="B15" s="171" t="s">
        <v>3178</v>
      </c>
      <c r="C15" s="452" t="s">
        <v>1368</v>
      </c>
      <c r="D15" s="171">
        <v>728695</v>
      </c>
      <c r="E15" s="171">
        <v>1</v>
      </c>
      <c r="F15" s="198">
        <f>(1+Наценка!$B$6)*VLOOKUP(D15,'Выгрузка артикулов'!A:L,12,0)</f>
        <v>2.1985000000000001</v>
      </c>
      <c r="G15" s="180"/>
      <c r="H15" s="305" t="s">
        <v>3178</v>
      </c>
      <c r="I15" s="452" t="s">
        <v>1368</v>
      </c>
      <c r="J15" s="305">
        <v>728695</v>
      </c>
      <c r="K15" s="305">
        <v>1</v>
      </c>
      <c r="L15" s="198">
        <f>(1+Наценка!$B$6)*VLOOKUP(J15,'Выгрузка артикулов'!A:L,12,0)</f>
        <v>2.1985000000000001</v>
      </c>
      <c r="M15" s="180"/>
      <c r="N15" s="305" t="s">
        <v>3178</v>
      </c>
      <c r="O15" s="452" t="s">
        <v>1368</v>
      </c>
      <c r="P15" s="305">
        <v>728695</v>
      </c>
      <c r="Q15" s="305">
        <v>1</v>
      </c>
      <c r="R15" s="198">
        <f>(1+Наценка!$B$6)*VLOOKUP(P15,'Выгрузка артикулов'!A:L,12,0)</f>
        <v>2.1985000000000001</v>
      </c>
      <c r="S15" s="180"/>
      <c r="T15" s="305" t="s">
        <v>3178</v>
      </c>
      <c r="U15" s="452" t="s">
        <v>1368</v>
      </c>
      <c r="V15" s="305">
        <v>728695</v>
      </c>
      <c r="W15" s="305">
        <v>1</v>
      </c>
      <c r="X15" s="198">
        <f>(1+Наценка!$B$6)*VLOOKUP(V15,'Выгрузка артикулов'!A:L,12,0)</f>
        <v>2.1985000000000001</v>
      </c>
      <c r="Z15" s="464"/>
      <c r="AA15" s="305" t="s">
        <v>3178</v>
      </c>
      <c r="AB15" s="452" t="s">
        <v>1368</v>
      </c>
      <c r="AC15" s="305">
        <v>728695</v>
      </c>
      <c r="AD15" s="305">
        <v>1</v>
      </c>
      <c r="AE15" s="191">
        <f>(1+Наценка!$B$6)*VLOOKUP(AC15,'Выгрузка артикулов'!A:L,12,0)</f>
        <v>2.1985000000000001</v>
      </c>
      <c r="AF15" s="180"/>
      <c r="AG15" s="305" t="s">
        <v>3178</v>
      </c>
      <c r="AH15" s="452" t="s">
        <v>1368</v>
      </c>
      <c r="AI15" s="305">
        <v>728695</v>
      </c>
      <c r="AJ15" s="305">
        <v>1</v>
      </c>
      <c r="AK15" s="191">
        <f>(1+Наценка!$B$6)*VLOOKUP(AI15,'Выгрузка артикулов'!A:L,12,0)</f>
        <v>2.1985000000000001</v>
      </c>
      <c r="AM15" s="431"/>
      <c r="AN15" s="455"/>
      <c r="AO15" s="174" t="s">
        <v>724</v>
      </c>
      <c r="AP15" s="174">
        <v>815704</v>
      </c>
      <c r="AQ15" s="455"/>
      <c r="AR15" s="191">
        <f>(1+Наценка!$B$6)*VLOOKUP(AP15,'Выгрузка артикулов'!A:L,12,0)</f>
        <v>4.0757500000000002</v>
      </c>
      <c r="AS15" s="175"/>
      <c r="AT15" s="463"/>
      <c r="AU15" s="174" t="s">
        <v>724</v>
      </c>
      <c r="AV15" s="174">
        <v>815704</v>
      </c>
      <c r="AW15" s="455"/>
      <c r="AX15" s="198">
        <f>(1+Наценка!$B$6)*VLOOKUP(AV15,'Выгрузка артикулов'!A:L,12,0)</f>
        <v>4.0757500000000002</v>
      </c>
    </row>
    <row r="16" spans="1:50" x14ac:dyDescent="0.3">
      <c r="A16" s="450"/>
      <c r="B16" s="171" t="s">
        <v>3177</v>
      </c>
      <c r="C16" s="453"/>
      <c r="D16" s="171">
        <v>793407</v>
      </c>
      <c r="E16" s="171">
        <v>1</v>
      </c>
      <c r="F16" s="198">
        <f>(1+Наценка!$B$6)*VLOOKUP(D16,'Выгрузка артикулов'!A:L,12,0)</f>
        <v>1.1500000000000001</v>
      </c>
      <c r="G16" s="180"/>
      <c r="H16" s="305" t="s">
        <v>3177</v>
      </c>
      <c r="I16" s="453"/>
      <c r="J16" s="305">
        <v>793407</v>
      </c>
      <c r="K16" s="305">
        <v>1</v>
      </c>
      <c r="L16" s="198">
        <f>(1+Наценка!$B$6)*VLOOKUP(J16,'Выгрузка артикулов'!A:L,12,0)</f>
        <v>1.1500000000000001</v>
      </c>
      <c r="M16" s="180"/>
      <c r="N16" s="305" t="s">
        <v>3177</v>
      </c>
      <c r="O16" s="453"/>
      <c r="P16" s="305">
        <v>793407</v>
      </c>
      <c r="Q16" s="305">
        <v>1</v>
      </c>
      <c r="R16" s="198">
        <f>(1+Наценка!$B$6)*VLOOKUP(P16,'Выгрузка артикулов'!A:L,12,0)</f>
        <v>1.1500000000000001</v>
      </c>
      <c r="S16" s="180"/>
      <c r="T16" s="305" t="s">
        <v>3177</v>
      </c>
      <c r="U16" s="453"/>
      <c r="V16" s="305">
        <v>793407</v>
      </c>
      <c r="W16" s="305">
        <v>1</v>
      </c>
      <c r="X16" s="198">
        <f>(1+Наценка!$B$6)*VLOOKUP(V16,'Выгрузка артикулов'!A:L,12,0)</f>
        <v>1.1500000000000001</v>
      </c>
      <c r="Z16" s="464"/>
      <c r="AA16" s="305" t="s">
        <v>3177</v>
      </c>
      <c r="AB16" s="453"/>
      <c r="AC16" s="305">
        <v>793407</v>
      </c>
      <c r="AD16" s="305">
        <v>1</v>
      </c>
      <c r="AE16" s="191">
        <f>(1+Наценка!$B$6)*VLOOKUP(AC16,'Выгрузка артикулов'!A:L,12,0)</f>
        <v>1.1500000000000001</v>
      </c>
      <c r="AF16" s="180"/>
      <c r="AG16" s="305" t="s">
        <v>3177</v>
      </c>
      <c r="AH16" s="453"/>
      <c r="AI16" s="305">
        <v>793407</v>
      </c>
      <c r="AJ16" s="305">
        <v>1</v>
      </c>
      <c r="AK16" s="191">
        <f>(1+Наценка!$B$6)*VLOOKUP(AI16,'Выгрузка артикулов'!A:L,12,0)</f>
        <v>1.1500000000000001</v>
      </c>
      <c r="AM16" s="431"/>
      <c r="AN16" s="455"/>
      <c r="AO16" s="174" t="s">
        <v>726</v>
      </c>
      <c r="AP16" s="174">
        <v>815700</v>
      </c>
      <c r="AQ16" s="455"/>
      <c r="AR16" s="191">
        <f>(1+Наценка!$B$6)*VLOOKUP(AP16,'Выгрузка артикулов'!A:L,12,0)</f>
        <v>3.887375</v>
      </c>
      <c r="AS16" s="175"/>
      <c r="AT16" s="463"/>
      <c r="AU16" s="174" t="s">
        <v>726</v>
      </c>
      <c r="AV16" s="174">
        <v>815700</v>
      </c>
      <c r="AW16" s="455"/>
      <c r="AX16" s="198">
        <f>(1+Наценка!$B$6)*VLOOKUP(AV16,'Выгрузка артикулов'!A:L,12,0)</f>
        <v>3.887375</v>
      </c>
    </row>
    <row r="17" spans="1:50" x14ac:dyDescent="0.3">
      <c r="A17" s="450"/>
      <c r="B17" s="171"/>
      <c r="C17" s="306"/>
      <c r="D17" s="171"/>
      <c r="E17" s="171"/>
      <c r="F17" s="198"/>
      <c r="G17" s="180"/>
      <c r="H17" s="305"/>
      <c r="I17" s="306"/>
      <c r="J17" s="305"/>
      <c r="K17" s="305"/>
      <c r="L17" s="198"/>
      <c r="M17" s="180"/>
      <c r="N17" s="305"/>
      <c r="O17" s="306"/>
      <c r="P17" s="305"/>
      <c r="Q17" s="305"/>
      <c r="R17" s="198"/>
      <c r="S17" s="180"/>
      <c r="T17" s="305"/>
      <c r="U17" s="306"/>
      <c r="V17" s="305"/>
      <c r="W17" s="305"/>
      <c r="X17" s="198"/>
      <c r="Z17" s="464"/>
      <c r="AA17" s="305"/>
      <c r="AB17" s="306"/>
      <c r="AC17" s="305"/>
      <c r="AD17" s="305"/>
      <c r="AE17" s="191"/>
      <c r="AF17" s="180"/>
      <c r="AG17" s="305"/>
      <c r="AH17" s="306"/>
      <c r="AI17" s="305"/>
      <c r="AJ17" s="305"/>
      <c r="AK17" s="191"/>
      <c r="AM17" s="431"/>
      <c r="AN17" s="174" t="s">
        <v>728</v>
      </c>
      <c r="AO17" s="174"/>
      <c r="AP17" s="174">
        <v>334754</v>
      </c>
      <c r="AQ17" s="174">
        <v>1</v>
      </c>
      <c r="AR17" s="191">
        <f>(1+Наценка!$B$6)*VLOOKUP(AP17,'Выгрузка артикулов'!A:L,12,0)</f>
        <v>0.62812499999999993</v>
      </c>
      <c r="AS17" s="175"/>
      <c r="AT17" s="176" t="s">
        <v>733</v>
      </c>
      <c r="AU17" s="174"/>
      <c r="AV17" s="174">
        <v>728885</v>
      </c>
      <c r="AW17" s="174">
        <v>1</v>
      </c>
      <c r="AX17" s="198">
        <f>(1+Наценка!$B$6)*VLOOKUP(AV17,'Выгрузка артикулов'!A:L,12,0)</f>
        <v>1.60975</v>
      </c>
    </row>
    <row r="18" spans="1:50" x14ac:dyDescent="0.3">
      <c r="A18" s="450"/>
      <c r="B18" s="171" t="s">
        <v>728</v>
      </c>
      <c r="C18" s="171"/>
      <c r="D18" s="171">
        <v>334754</v>
      </c>
      <c r="E18" s="171">
        <v>1</v>
      </c>
      <c r="F18" s="198">
        <f>(1+Наценка!$B$6)*VLOOKUP(D18,'Выгрузка артикулов'!A:L,12,0)</f>
        <v>0.62812499999999993</v>
      </c>
      <c r="H18" s="173" t="s">
        <v>729</v>
      </c>
      <c r="I18" s="171"/>
      <c r="J18" s="171">
        <v>728918</v>
      </c>
      <c r="K18" s="171">
        <v>1</v>
      </c>
      <c r="L18" s="198">
        <f>(1+Наценка!$B$6)*VLOOKUP(J18,'Выгрузка артикулов'!A:L,12,0)</f>
        <v>0.53087499999999999</v>
      </c>
      <c r="N18" s="173" t="s">
        <v>730</v>
      </c>
      <c r="O18" s="171"/>
      <c r="P18" s="171">
        <v>728842</v>
      </c>
      <c r="Q18" s="171">
        <v>1</v>
      </c>
      <c r="R18" s="198">
        <f>(1+Наценка!$B$6)*VLOOKUP(P18,'Выгрузка артикулов'!A:L,12,0)</f>
        <v>5.3893749999999994</v>
      </c>
      <c r="T18" s="173" t="s">
        <v>730</v>
      </c>
      <c r="U18" s="171"/>
      <c r="V18" s="171">
        <v>728842</v>
      </c>
      <c r="W18" s="171">
        <v>1</v>
      </c>
      <c r="X18" s="198">
        <f>(1+Наценка!$B$6)*VLOOKUP(V18,'Выгрузка артикулов'!A:L,12,0)</f>
        <v>5.3893749999999994</v>
      </c>
      <c r="Z18" s="464"/>
      <c r="AA18" s="174" t="s">
        <v>728</v>
      </c>
      <c r="AB18" s="174"/>
      <c r="AC18" s="174">
        <v>334754</v>
      </c>
      <c r="AD18" s="174">
        <v>1</v>
      </c>
      <c r="AE18" s="191">
        <f>(1+Наценка!$B$6)*VLOOKUP(AC18,'Выгрузка артикулов'!A:L,12,0)</f>
        <v>0.62812499999999993</v>
      </c>
      <c r="AF18" s="175"/>
      <c r="AG18" s="176" t="s">
        <v>728</v>
      </c>
      <c r="AH18" s="174"/>
      <c r="AI18" s="174">
        <v>334754</v>
      </c>
      <c r="AJ18" s="174">
        <v>1</v>
      </c>
      <c r="AK18" s="191">
        <f>(1+Наценка!$B$6)*VLOOKUP(AI18,'Выгрузка артикулов'!A:L,12,0)</f>
        <v>0.62812499999999993</v>
      </c>
      <c r="AM18" s="431"/>
      <c r="AN18" s="174" t="s">
        <v>702</v>
      </c>
      <c r="AO18" s="174"/>
      <c r="AP18" s="174">
        <v>770712</v>
      </c>
      <c r="AQ18" s="174">
        <v>1</v>
      </c>
      <c r="AR18" s="191">
        <f>(1+Наценка!$B$6)*VLOOKUP(AP18,'Выгрузка артикулов'!A:L,12,0)</f>
        <v>1.71025</v>
      </c>
      <c r="AS18" s="175"/>
      <c r="AT18" s="176" t="s">
        <v>734</v>
      </c>
      <c r="AU18" s="174"/>
      <c r="AV18" s="174">
        <v>728884</v>
      </c>
      <c r="AW18" s="174">
        <v>1</v>
      </c>
      <c r="AX18" s="198">
        <f>(1+Наценка!$B$6)*VLOOKUP(AV18,'Выгрузка артикулов'!A:L,12,0)</f>
        <v>0.99324999999999997</v>
      </c>
    </row>
    <row r="19" spans="1:50" x14ac:dyDescent="0.3">
      <c r="A19" s="450"/>
      <c r="B19" s="171" t="s">
        <v>702</v>
      </c>
      <c r="C19" s="171"/>
      <c r="D19" s="171">
        <v>770712</v>
      </c>
      <c r="E19" s="171">
        <v>1</v>
      </c>
      <c r="F19" s="198">
        <f>(1+Наценка!$B$6)*VLOOKUP(D19,'Выгрузка артикулов'!A:L,12,0)</f>
        <v>1.71025</v>
      </c>
      <c r="H19" s="173" t="s">
        <v>717</v>
      </c>
      <c r="I19" s="171"/>
      <c r="J19" s="171">
        <v>334671</v>
      </c>
      <c r="K19" s="171">
        <v>1</v>
      </c>
      <c r="L19" s="198">
        <f>(1+Наценка!$B$6)*VLOOKUP(J19,'Выгрузка артикулов'!A:L,12,0)</f>
        <v>0.51512500000000006</v>
      </c>
      <c r="N19" s="173" t="s">
        <v>728</v>
      </c>
      <c r="O19" s="171"/>
      <c r="P19" s="171">
        <v>334754</v>
      </c>
      <c r="Q19" s="171">
        <v>1</v>
      </c>
      <c r="R19" s="198">
        <f>(1+Наценка!$B$6)*VLOOKUP(P19,'Выгрузка артикулов'!A:L,12,0)</f>
        <v>0.62812499999999993</v>
      </c>
      <c r="T19" s="173" t="s">
        <v>728</v>
      </c>
      <c r="U19" s="171"/>
      <c r="V19" s="171">
        <v>334754</v>
      </c>
      <c r="W19" s="171">
        <v>1</v>
      </c>
      <c r="X19" s="198">
        <f>(1+Наценка!$B$6)*VLOOKUP(V19,'Выгрузка артикулов'!A:L,12,0)</f>
        <v>0.62812499999999993</v>
      </c>
      <c r="Z19" s="464"/>
      <c r="AA19" s="174" t="s">
        <v>702</v>
      </c>
      <c r="AB19" s="174"/>
      <c r="AC19" s="174">
        <v>770712</v>
      </c>
      <c r="AD19" s="174">
        <v>1</v>
      </c>
      <c r="AE19" s="191">
        <f>(1+Наценка!$B$6)*VLOOKUP(AC19,'Выгрузка артикулов'!A:L,12,0)</f>
        <v>1.71025</v>
      </c>
      <c r="AF19" s="175"/>
      <c r="AG19" s="176" t="s">
        <v>702</v>
      </c>
      <c r="AH19" s="174"/>
      <c r="AI19" s="174">
        <v>770712</v>
      </c>
      <c r="AJ19" s="174">
        <v>1</v>
      </c>
      <c r="AK19" s="191">
        <f>(1+Наценка!$B$6)*VLOOKUP(AI19,'Выгрузка артикулов'!A:L,12,0)</f>
        <v>1.71025</v>
      </c>
      <c r="AM19" s="431"/>
      <c r="AN19" s="174"/>
      <c r="AO19" s="174"/>
      <c r="AP19" s="174"/>
      <c r="AQ19" s="174"/>
      <c r="AR19" s="191"/>
      <c r="AT19" s="176" t="s">
        <v>728</v>
      </c>
      <c r="AU19" s="174"/>
      <c r="AV19" s="174">
        <v>334754</v>
      </c>
      <c r="AW19" s="174">
        <v>1</v>
      </c>
      <c r="AX19" s="198">
        <f>(1+Наценка!$B$6)*VLOOKUP(AV19,'Выгрузка артикулов'!A:L,12,0)</f>
        <v>0.62812499999999993</v>
      </c>
    </row>
    <row r="20" spans="1:50" x14ac:dyDescent="0.3">
      <c r="A20" s="450"/>
      <c r="B20" s="171"/>
      <c r="C20" s="171"/>
      <c r="D20" s="171"/>
      <c r="E20" s="171"/>
      <c r="F20" s="198"/>
      <c r="H20" s="173" t="s">
        <v>728</v>
      </c>
      <c r="I20" s="171"/>
      <c r="J20" s="171">
        <v>334754</v>
      </c>
      <c r="K20" s="171">
        <v>1</v>
      </c>
      <c r="L20" s="198">
        <f>(1+Наценка!$B$6)*VLOOKUP(J20,'Выгрузка артикулов'!A:L,12,0)</f>
        <v>0.62812499999999993</v>
      </c>
      <c r="N20" s="173" t="s">
        <v>702</v>
      </c>
      <c r="O20" s="171"/>
      <c r="P20" s="171">
        <v>770712</v>
      </c>
      <c r="Q20" s="171">
        <v>1</v>
      </c>
      <c r="R20" s="198">
        <f>(1+Наценка!$B$6)*VLOOKUP(P20,'Выгрузка артикулов'!A:L,12,0)</f>
        <v>1.71025</v>
      </c>
      <c r="T20" s="173" t="s">
        <v>731</v>
      </c>
      <c r="U20" s="171"/>
      <c r="V20" s="171">
        <v>728806</v>
      </c>
      <c r="W20" s="171">
        <v>1</v>
      </c>
      <c r="X20" s="198">
        <f>(1+Наценка!$B$6)*VLOOKUP(V20,'Выгрузка артикулов'!A:L,12,0)</f>
        <v>12.813749999999999</v>
      </c>
      <c r="Z20" s="181"/>
      <c r="AA20" s="443" t="s">
        <v>679</v>
      </c>
      <c r="AB20" s="443"/>
      <c r="AC20" s="443"/>
      <c r="AD20" s="443"/>
      <c r="AE20" s="202">
        <f>AD4*AE4+AD5*AE5+AD8*AE8+AD12*AE13+AD15*AE15+AD16*AE16+AD17*AE17+AD18*AE18+AD19*AE19</f>
        <v>41.066250000000004</v>
      </c>
      <c r="AF20" s="175"/>
      <c r="AG20" s="444" t="s">
        <v>679</v>
      </c>
      <c r="AH20" s="443"/>
      <c r="AI20" s="443"/>
      <c r="AJ20" s="443"/>
      <c r="AK20" s="202">
        <f>AJ4*AK4+AJ5*AK5+AJ8*AK8+AJ12*AK13+AJ15*AK15+AJ16*AK16+AJ17*AK17+AJ18*AK18+AJ19*AK19</f>
        <v>52.209125</v>
      </c>
      <c r="AM20" s="431"/>
      <c r="AN20" s="174"/>
      <c r="AO20" s="174"/>
      <c r="AP20" s="174"/>
      <c r="AQ20" s="174"/>
      <c r="AR20" s="191"/>
      <c r="AT20" s="176" t="s">
        <v>702</v>
      </c>
      <c r="AU20" s="174"/>
      <c r="AV20" s="174">
        <v>770712</v>
      </c>
      <c r="AW20" s="174">
        <v>1</v>
      </c>
      <c r="AX20" s="198">
        <f>(1+Наценка!$B$6)*VLOOKUP(AV20,'Выгрузка артикулов'!A:L,12,0)</f>
        <v>1.71025</v>
      </c>
    </row>
    <row r="21" spans="1:50" x14ac:dyDescent="0.3">
      <c r="A21" s="450"/>
      <c r="B21" s="171"/>
      <c r="C21" s="171"/>
      <c r="D21" s="171"/>
      <c r="E21" s="171"/>
      <c r="F21" s="198"/>
      <c r="H21" s="173" t="s">
        <v>702</v>
      </c>
      <c r="I21" s="171"/>
      <c r="J21" s="171">
        <v>770712</v>
      </c>
      <c r="K21" s="171">
        <v>1</v>
      </c>
      <c r="L21" s="198">
        <f>(1+Наценка!$B$6)*VLOOKUP(J21,'Выгрузка артикулов'!A:L,12,0)</f>
        <v>1.71025</v>
      </c>
      <c r="N21" s="173"/>
      <c r="O21" s="171"/>
      <c r="P21" s="171"/>
      <c r="Q21" s="171"/>
      <c r="R21" s="198"/>
      <c r="T21" s="173" t="s">
        <v>702</v>
      </c>
      <c r="U21" s="171"/>
      <c r="V21" s="171">
        <v>770712</v>
      </c>
      <c r="W21" s="171">
        <v>1</v>
      </c>
      <c r="X21" s="198">
        <f>(1+Наценка!$B$6)*VLOOKUP(V21,'Выгрузка артикулов'!A:L,12,0)</f>
        <v>1.71025</v>
      </c>
      <c r="Z21" s="183"/>
      <c r="AA21" s="184"/>
      <c r="AB21" s="184"/>
      <c r="AC21" s="184"/>
      <c r="AD21" s="184"/>
      <c r="AE21" s="192"/>
      <c r="AF21" s="175"/>
      <c r="AG21" s="184"/>
      <c r="AH21" s="184"/>
      <c r="AI21" s="184"/>
      <c r="AJ21" s="184"/>
      <c r="AK21" s="192"/>
      <c r="AM21" s="432"/>
      <c r="AN21" s="443" t="s">
        <v>679</v>
      </c>
      <c r="AO21" s="443"/>
      <c r="AP21" s="443"/>
      <c r="AQ21" s="443"/>
      <c r="AR21" s="199">
        <f>AQ4*AR4+AQ5*AR5+AQ6*AR6++AQ9*AR9+AQ13*AR13+AQ14*AR15+AQ17*AR17+AQ18*AR18</f>
        <v>33.47775</v>
      </c>
      <c r="AT21" s="444" t="s">
        <v>679</v>
      </c>
      <c r="AU21" s="443"/>
      <c r="AV21" s="443"/>
      <c r="AW21" s="443"/>
      <c r="AX21" s="199">
        <f>AW4*AX4+AW5*AX5+AW6*AX6++AW9*AX9+AW13*AX13+AW14*AX15+AW17*AX17+AW18*AX18+AW19*AX19+AW20*AX20</f>
        <v>41.202500000000008</v>
      </c>
    </row>
    <row r="22" spans="1:50" ht="15" customHeight="1" x14ac:dyDescent="0.3">
      <c r="A22" s="451"/>
      <c r="B22" s="443" t="s">
        <v>679</v>
      </c>
      <c r="C22" s="459"/>
      <c r="D22" s="459"/>
      <c r="E22" s="459"/>
      <c r="F22" s="199">
        <f>E4*F4+E5*F5+E8*F8+E12*F13+E15*F15+E16*F16+E17*F17+E18*F18+E19*F19</f>
        <v>53.421375000000005</v>
      </c>
      <c r="H22" s="444" t="s">
        <v>679</v>
      </c>
      <c r="I22" s="443"/>
      <c r="J22" s="443"/>
      <c r="K22" s="443"/>
      <c r="L22" s="199">
        <f>K4*L4+K5*L5+K8*L8+K12*L13+K15*L15+K16*L16+K17*L17+K18*L18+K19*L19+K20*L20+K21*L21</f>
        <v>53.676000000000002</v>
      </c>
      <c r="N22" s="444" t="s">
        <v>679</v>
      </c>
      <c r="O22" s="443"/>
      <c r="P22" s="443"/>
      <c r="Q22" s="443"/>
      <c r="R22" s="199">
        <f>Q4*R4+Q5*R5+Q8*R8+Q12*R13+Q15*R15+Q16*R16+Q17*R17+Q18*R18+Q19*R19+Q20*R20</f>
        <v>58.019375000000004</v>
      </c>
      <c r="T22" s="444" t="s">
        <v>679</v>
      </c>
      <c r="U22" s="443"/>
      <c r="V22" s="443"/>
      <c r="W22" s="443"/>
      <c r="X22" s="199">
        <f>W4*X4+W5*X5+W8*X8+W12*X13+W15*X15+W16*X16+W17*X17+W18*X18+W19*X19+W20*X20+W21*X21</f>
        <v>70.833124999999995</v>
      </c>
      <c r="Z22" s="154" t="s">
        <v>14</v>
      </c>
      <c r="AA22" s="469" t="s">
        <v>3170</v>
      </c>
      <c r="AB22" s="469"/>
      <c r="AC22" s="469"/>
      <c r="AD22" s="469"/>
      <c r="AE22" s="470"/>
      <c r="AF22" s="163"/>
      <c r="AG22" s="471" t="s">
        <v>745</v>
      </c>
      <c r="AH22" s="469"/>
      <c r="AI22" s="469"/>
      <c r="AJ22" s="469"/>
      <c r="AK22" s="470"/>
      <c r="AM22" s="182"/>
      <c r="AN22" s="175"/>
      <c r="AO22" s="175"/>
      <c r="AP22" s="175"/>
      <c r="AQ22" s="175"/>
      <c r="AR22" s="192"/>
      <c r="AS22" s="152"/>
      <c r="AT22" s="175"/>
      <c r="AU22" s="175"/>
      <c r="AV22" s="175"/>
      <c r="AW22" s="175"/>
    </row>
    <row r="23" spans="1:50" x14ac:dyDescent="0.3">
      <c r="A23" s="153"/>
      <c r="B23" s="184"/>
      <c r="C23" s="185"/>
      <c r="D23" s="185"/>
      <c r="E23" s="185"/>
      <c r="H23" s="184"/>
      <c r="I23" s="184"/>
      <c r="J23" s="184"/>
      <c r="K23" s="184"/>
      <c r="N23" s="184"/>
      <c r="O23" s="184"/>
      <c r="P23" s="184"/>
      <c r="Q23" s="184"/>
      <c r="T23" s="184"/>
      <c r="U23" s="184"/>
      <c r="V23" s="184"/>
      <c r="W23" s="184"/>
      <c r="Z23" s="186"/>
      <c r="AA23" s="165" t="s">
        <v>16</v>
      </c>
      <c r="AB23" s="166" t="s">
        <v>41</v>
      </c>
      <c r="AC23" s="167" t="s">
        <v>17</v>
      </c>
      <c r="AD23" s="167" t="s">
        <v>39</v>
      </c>
      <c r="AE23" s="168" t="s">
        <v>678</v>
      </c>
      <c r="AF23" s="152"/>
      <c r="AG23" s="170" t="s">
        <v>16</v>
      </c>
      <c r="AH23" s="166" t="s">
        <v>41</v>
      </c>
      <c r="AI23" s="167" t="s">
        <v>17</v>
      </c>
      <c r="AJ23" s="167" t="s">
        <v>39</v>
      </c>
      <c r="AK23" s="168" t="s">
        <v>678</v>
      </c>
      <c r="AM23" s="155" t="s">
        <v>14</v>
      </c>
      <c r="AN23" s="454" t="s">
        <v>746</v>
      </c>
      <c r="AO23" s="428"/>
      <c r="AP23" s="428"/>
      <c r="AQ23" s="428"/>
      <c r="AR23" s="429"/>
      <c r="AS23" s="175"/>
      <c r="AT23" s="427" t="s">
        <v>747</v>
      </c>
      <c r="AU23" s="428"/>
      <c r="AV23" s="428"/>
      <c r="AW23" s="428"/>
      <c r="AX23" s="429"/>
    </row>
    <row r="24" spans="1:50" ht="15" customHeight="1" x14ac:dyDescent="0.3">
      <c r="A24" s="160" t="s">
        <v>14</v>
      </c>
      <c r="B24" s="461" t="s">
        <v>742</v>
      </c>
      <c r="C24" s="461"/>
      <c r="D24" s="461"/>
      <c r="E24" s="461"/>
      <c r="F24" s="462"/>
      <c r="G24" s="161"/>
      <c r="H24" s="460" t="s">
        <v>743</v>
      </c>
      <c r="I24" s="461"/>
      <c r="J24" s="461"/>
      <c r="K24" s="461"/>
      <c r="L24" s="462"/>
      <c r="M24" s="161"/>
      <c r="N24" s="460" t="s">
        <v>744</v>
      </c>
      <c r="O24" s="461"/>
      <c r="P24" s="461"/>
      <c r="Q24" s="461"/>
      <c r="R24" s="462"/>
      <c r="S24" s="161"/>
      <c r="T24" s="460" t="s">
        <v>745</v>
      </c>
      <c r="U24" s="461"/>
      <c r="V24" s="461"/>
      <c r="W24" s="461"/>
      <c r="X24" s="462"/>
      <c r="Z24" s="430" t="s">
        <v>703</v>
      </c>
      <c r="AA24" s="174" t="s">
        <v>716</v>
      </c>
      <c r="AB24" s="174"/>
      <c r="AC24" s="174">
        <v>728756</v>
      </c>
      <c r="AD24" s="174">
        <v>1</v>
      </c>
      <c r="AE24" s="191">
        <f>(1+Наценка!$B$6)*VLOOKUP(AC24,'Выгрузка артикулов'!A:L,12,0)</f>
        <v>4.0577500000000004</v>
      </c>
      <c r="AF24" s="175"/>
      <c r="AG24" s="176" t="s">
        <v>716</v>
      </c>
      <c r="AH24" s="174"/>
      <c r="AI24" s="174">
        <v>728743</v>
      </c>
      <c r="AJ24" s="174">
        <v>1</v>
      </c>
      <c r="AK24" s="193">
        <f>(1+Наценка!$B$6)*VLOOKUP(AI24,'Выгрузка артикулов'!A:L,12,0)</f>
        <v>15.200625</v>
      </c>
      <c r="AM24" s="156" t="s">
        <v>15</v>
      </c>
      <c r="AN24" s="165" t="s">
        <v>16</v>
      </c>
      <c r="AO24" s="166" t="s">
        <v>41</v>
      </c>
      <c r="AP24" s="167" t="s">
        <v>17</v>
      </c>
      <c r="AQ24" s="167" t="s">
        <v>39</v>
      </c>
      <c r="AR24" s="168" t="s">
        <v>678</v>
      </c>
      <c r="AS24" s="175"/>
      <c r="AT24" s="170" t="s">
        <v>16</v>
      </c>
      <c r="AU24" s="166" t="s">
        <v>41</v>
      </c>
      <c r="AV24" s="167" t="s">
        <v>17</v>
      </c>
      <c r="AW24" s="167" t="s">
        <v>39</v>
      </c>
      <c r="AX24" s="168" t="s">
        <v>678</v>
      </c>
    </row>
    <row r="25" spans="1:50" ht="15.6" customHeight="1" x14ac:dyDescent="0.3">
      <c r="A25" s="187"/>
      <c r="B25" s="165" t="s">
        <v>16</v>
      </c>
      <c r="C25" s="166" t="s">
        <v>41</v>
      </c>
      <c r="D25" s="167" t="s">
        <v>17</v>
      </c>
      <c r="E25" s="167" t="s">
        <v>39</v>
      </c>
      <c r="F25" s="168" t="s">
        <v>678</v>
      </c>
      <c r="G25" s="169"/>
      <c r="H25" s="170" t="s">
        <v>16</v>
      </c>
      <c r="I25" s="166" t="s">
        <v>41</v>
      </c>
      <c r="J25" s="167" t="s">
        <v>17</v>
      </c>
      <c r="K25" s="167" t="s">
        <v>39</v>
      </c>
      <c r="L25" s="168" t="s">
        <v>678</v>
      </c>
      <c r="M25" s="169"/>
      <c r="N25" s="170" t="s">
        <v>16</v>
      </c>
      <c r="O25" s="166" t="s">
        <v>41</v>
      </c>
      <c r="P25" s="167" t="s">
        <v>17</v>
      </c>
      <c r="Q25" s="167" t="s">
        <v>39</v>
      </c>
      <c r="R25" s="168" t="s">
        <v>678</v>
      </c>
      <c r="S25" s="169"/>
      <c r="T25" s="170" t="s">
        <v>16</v>
      </c>
      <c r="U25" s="166" t="s">
        <v>41</v>
      </c>
      <c r="V25" s="167" t="s">
        <v>17</v>
      </c>
      <c r="W25" s="167" t="s">
        <v>39</v>
      </c>
      <c r="X25" s="168" t="s">
        <v>678</v>
      </c>
      <c r="Z25" s="464"/>
      <c r="AA25" s="174" t="s">
        <v>720</v>
      </c>
      <c r="AB25" s="174"/>
      <c r="AC25" s="174">
        <v>212008</v>
      </c>
      <c r="AD25" s="174">
        <v>1</v>
      </c>
      <c r="AE25" s="191">
        <f>(1+Наценка!$B$6)*VLOOKUP(AC25,'Выгрузка артикулов'!A:L,12,0)</f>
        <v>0.25687499999999996</v>
      </c>
      <c r="AF25" s="175"/>
      <c r="AG25" s="176" t="s">
        <v>720</v>
      </c>
      <c r="AH25" s="174"/>
      <c r="AI25" s="174">
        <v>212008</v>
      </c>
      <c r="AJ25" s="174">
        <v>1</v>
      </c>
      <c r="AK25" s="193">
        <f>(1+Наценка!$B$6)*VLOOKUP(AI25,'Выгрузка артикулов'!A:L,12,0)</f>
        <v>0.25687499999999996</v>
      </c>
      <c r="AM25" s="430" t="s">
        <v>1369</v>
      </c>
      <c r="AN25" s="174" t="s">
        <v>717</v>
      </c>
      <c r="AO25" s="174"/>
      <c r="AP25" s="174">
        <v>334671</v>
      </c>
      <c r="AQ25" s="174">
        <v>2</v>
      </c>
      <c r="AR25" s="191">
        <f>(1+Наценка!$B$6)*VLOOKUP(AP25,'Выгрузка артикулов'!A:L,12,0)</f>
        <v>0.51512500000000006</v>
      </c>
      <c r="AS25" s="175"/>
      <c r="AT25" s="176" t="s">
        <v>717</v>
      </c>
      <c r="AU25" s="174"/>
      <c r="AV25" s="174">
        <v>334671</v>
      </c>
      <c r="AW25" s="174">
        <v>3</v>
      </c>
      <c r="AX25" s="198">
        <f>(1+Наценка!$B$6)*VLOOKUP(AV25,'Выгрузка артикулов'!A:L,12,0)</f>
        <v>0.51512500000000006</v>
      </c>
    </row>
    <row r="26" spans="1:50" x14ac:dyDescent="0.3">
      <c r="A26" s="449" t="s">
        <v>732</v>
      </c>
      <c r="B26" s="171" t="s">
        <v>714</v>
      </c>
      <c r="C26" s="171"/>
      <c r="D26" s="171">
        <v>728804</v>
      </c>
      <c r="E26" s="171">
        <v>1</v>
      </c>
      <c r="F26" s="198">
        <f>(1+Наценка!$B$6)*VLOOKUP(D26,'Выгрузка артикулов'!A:L,12,0)</f>
        <v>8.3163750000000007</v>
      </c>
      <c r="H26" s="173" t="s">
        <v>714</v>
      </c>
      <c r="I26" s="171"/>
      <c r="J26" s="171">
        <v>728804</v>
      </c>
      <c r="K26" s="171">
        <v>1</v>
      </c>
      <c r="L26" s="198">
        <f>(1+Наценка!$B$6)*VLOOKUP(J26,'Выгрузка артикулов'!A:L,12,0)</f>
        <v>8.3163750000000007</v>
      </c>
      <c r="N26" s="173" t="s">
        <v>714</v>
      </c>
      <c r="O26" s="171"/>
      <c r="P26" s="171">
        <v>728804</v>
      </c>
      <c r="Q26" s="171">
        <v>1</v>
      </c>
      <c r="R26" s="198">
        <f>(1+Наценка!$B$6)*VLOOKUP(P26,'Выгрузка артикулов'!A:L,12,0)</f>
        <v>8.3163750000000007</v>
      </c>
      <c r="T26" s="173" t="s">
        <v>714</v>
      </c>
      <c r="U26" s="171"/>
      <c r="V26" s="171">
        <v>728804</v>
      </c>
      <c r="W26" s="171">
        <v>1</v>
      </c>
      <c r="X26" s="195">
        <f>(1+Наценка!$B$6)*VLOOKUP(V26,'Выгрузка артикулов'!A:L,12,0)</f>
        <v>8.3163750000000007</v>
      </c>
      <c r="Z26" s="464"/>
      <c r="AA26" s="455" t="s">
        <v>723</v>
      </c>
      <c r="AB26" s="171" t="s">
        <v>694</v>
      </c>
      <c r="AC26" s="174">
        <v>728737</v>
      </c>
      <c r="AD26" s="455">
        <v>1</v>
      </c>
      <c r="AE26" s="191">
        <f>(1+Наценка!$B$6)*VLOOKUP(AC26,'Выгрузка артикулов'!A:L,12,0)</f>
        <v>24.043500000000002</v>
      </c>
      <c r="AF26" s="179"/>
      <c r="AG26" s="463" t="s">
        <v>723</v>
      </c>
      <c r="AH26" s="171" t="s">
        <v>694</v>
      </c>
      <c r="AI26" s="174">
        <v>728737</v>
      </c>
      <c r="AJ26" s="455">
        <v>1</v>
      </c>
      <c r="AK26" s="193">
        <f>(1+Наценка!$B$6)*VLOOKUP(AI26,'Выгрузка артикулов'!A:L,12,0)</f>
        <v>24.043500000000002</v>
      </c>
      <c r="AM26" s="431"/>
      <c r="AN26" s="174" t="s">
        <v>721</v>
      </c>
      <c r="AO26" s="174"/>
      <c r="AP26" s="174">
        <v>728918</v>
      </c>
      <c r="AQ26" s="174">
        <v>2</v>
      </c>
      <c r="AR26" s="191">
        <f>(1+Наценка!$B$6)*VLOOKUP(AP26,'Выгрузка артикулов'!A:L,12,0)</f>
        <v>0.53087499999999999</v>
      </c>
      <c r="AS26" s="175"/>
      <c r="AT26" s="176" t="s">
        <v>721</v>
      </c>
      <c r="AU26" s="174"/>
      <c r="AV26" s="174">
        <v>728918</v>
      </c>
      <c r="AW26" s="174">
        <v>3</v>
      </c>
      <c r="AX26" s="198">
        <f>(1+Наценка!$B$6)*VLOOKUP(AV26,'Выгрузка артикулов'!A:L,12,0)</f>
        <v>0.53087499999999999</v>
      </c>
    </row>
    <row r="27" spans="1:50" x14ac:dyDescent="0.3">
      <c r="A27" s="450"/>
      <c r="B27" s="171" t="s">
        <v>718</v>
      </c>
      <c r="C27" s="171"/>
      <c r="D27" s="171">
        <v>728785</v>
      </c>
      <c r="E27" s="171">
        <v>1</v>
      </c>
      <c r="F27" s="198">
        <f>(1+Наценка!$B$6)*VLOOKUP(D27,'Выгрузка артикулов'!A:L,12,0)</f>
        <v>10.678125000000001</v>
      </c>
      <c r="H27" s="173" t="s">
        <v>719</v>
      </c>
      <c r="I27" s="171"/>
      <c r="J27" s="171">
        <v>728786</v>
      </c>
      <c r="K27" s="171">
        <v>1</v>
      </c>
      <c r="L27" s="198">
        <f>(1+Наценка!$B$6)*VLOOKUP(J27,'Выгрузка артикулов'!A:L,12,0)</f>
        <v>9.8867499999999993</v>
      </c>
      <c r="N27" s="173" t="s">
        <v>719</v>
      </c>
      <c r="O27" s="171"/>
      <c r="P27" s="171">
        <v>728786</v>
      </c>
      <c r="Q27" s="171">
        <v>1</v>
      </c>
      <c r="R27" s="198">
        <f>(1+Наценка!$B$6)*VLOOKUP(P27,'Выгрузка артикулов'!A:L,12,0)</f>
        <v>9.8867499999999993</v>
      </c>
      <c r="T27" s="173" t="s">
        <v>719</v>
      </c>
      <c r="U27" s="171"/>
      <c r="V27" s="171">
        <v>728786</v>
      </c>
      <c r="W27" s="171">
        <v>1</v>
      </c>
      <c r="X27" s="195">
        <f>(1+Наценка!$B$6)*VLOOKUP(V27,'Выгрузка артикулов'!A:L,12,0)</f>
        <v>9.8867499999999993</v>
      </c>
      <c r="Z27" s="464"/>
      <c r="AA27" s="455"/>
      <c r="AB27" s="171" t="s">
        <v>724</v>
      </c>
      <c r="AC27" s="174">
        <v>728740</v>
      </c>
      <c r="AD27" s="455"/>
      <c r="AE27" s="191">
        <f>(1+Наценка!$B$6)*VLOOKUP(AC27,'Выгрузка артикулов'!A:L,12,0)</f>
        <v>24.043500000000002</v>
      </c>
      <c r="AF27" s="180"/>
      <c r="AG27" s="463"/>
      <c r="AH27" s="171" t="s">
        <v>724</v>
      </c>
      <c r="AI27" s="174">
        <v>728740</v>
      </c>
      <c r="AJ27" s="455"/>
      <c r="AK27" s="193">
        <f>(1+Наценка!$B$6)*VLOOKUP(AI27,'Выгрузка артикулов'!A:L,12,0)</f>
        <v>24.043500000000002</v>
      </c>
      <c r="AM27" s="431"/>
      <c r="AN27" s="174" t="s">
        <v>720</v>
      </c>
      <c r="AO27" s="174"/>
      <c r="AP27" s="174">
        <v>212008</v>
      </c>
      <c r="AQ27" s="174">
        <v>1</v>
      </c>
      <c r="AR27" s="191">
        <f>(1+Наценка!$B$6)*VLOOKUP(AP27,'Выгрузка артикулов'!A:L,12,0)</f>
        <v>0.25687499999999996</v>
      </c>
      <c r="AS27" s="175"/>
      <c r="AT27" s="176" t="s">
        <v>720</v>
      </c>
      <c r="AU27" s="174"/>
      <c r="AV27" s="174">
        <v>212008</v>
      </c>
      <c r="AW27" s="174">
        <v>1</v>
      </c>
      <c r="AX27" s="198">
        <f>(1+Наценка!$B$6)*VLOOKUP(AV27,'Выгрузка артикулов'!A:L,12,0)</f>
        <v>0.25687499999999996</v>
      </c>
    </row>
    <row r="28" spans="1:50" x14ac:dyDescent="0.3">
      <c r="A28" s="450"/>
      <c r="B28" s="445" t="s">
        <v>722</v>
      </c>
      <c r="C28" s="171" t="s">
        <v>694</v>
      </c>
      <c r="D28" s="171">
        <v>728792</v>
      </c>
      <c r="E28" s="445">
        <v>1</v>
      </c>
      <c r="F28" s="198">
        <f>(1+Наценка!$B$6)*VLOOKUP(D28,'Выгрузка артикулов'!A:L,12,0)</f>
        <v>23.803750000000001</v>
      </c>
      <c r="G28" s="178"/>
      <c r="H28" s="447" t="s">
        <v>722</v>
      </c>
      <c r="I28" s="171" t="s">
        <v>694</v>
      </c>
      <c r="J28" s="171">
        <v>728792</v>
      </c>
      <c r="K28" s="445">
        <v>1</v>
      </c>
      <c r="L28" s="198">
        <f>(1+Наценка!$B$6)*VLOOKUP(J28,'Выгрузка артикулов'!A:L,12,0)</f>
        <v>23.803750000000001</v>
      </c>
      <c r="M28" s="178"/>
      <c r="N28" s="447" t="s">
        <v>722</v>
      </c>
      <c r="O28" s="171" t="s">
        <v>694</v>
      </c>
      <c r="P28" s="171">
        <v>728792</v>
      </c>
      <c r="Q28" s="445">
        <v>1</v>
      </c>
      <c r="R28" s="198">
        <f>(1+Наценка!$B$6)*VLOOKUP(P28,'Выгрузка артикулов'!A:L,12,0)</f>
        <v>23.803750000000001</v>
      </c>
      <c r="S28" s="178"/>
      <c r="T28" s="447" t="s">
        <v>722</v>
      </c>
      <c r="U28" s="171" t="s">
        <v>694</v>
      </c>
      <c r="V28" s="171">
        <v>728792</v>
      </c>
      <c r="W28" s="445">
        <v>1</v>
      </c>
      <c r="X28" s="195">
        <f>(1+Наценка!$B$6)*VLOOKUP(V28,'Выгрузка артикулов'!A:L,12,0)</f>
        <v>23.803750000000001</v>
      </c>
      <c r="Z28" s="464"/>
      <c r="AA28" s="455"/>
      <c r="AB28" s="171" t="s">
        <v>726</v>
      </c>
      <c r="AC28" s="174">
        <v>770356</v>
      </c>
      <c r="AD28" s="455"/>
      <c r="AE28" s="191">
        <f>(1+Наценка!$B$6)*VLOOKUP(AC28,'Выгрузка артикулов'!A:L,12,0)</f>
        <v>22.28125</v>
      </c>
      <c r="AF28" s="180"/>
      <c r="AG28" s="463"/>
      <c r="AH28" s="171" t="s">
        <v>726</v>
      </c>
      <c r="AI28" s="174">
        <v>770356</v>
      </c>
      <c r="AJ28" s="455"/>
      <c r="AK28" s="193">
        <f>(1+Наценка!$B$6)*VLOOKUP(AI28,'Выгрузка артикулов'!A:L,12,0)</f>
        <v>22.28125</v>
      </c>
      <c r="AM28" s="431"/>
      <c r="AN28" s="433" t="s">
        <v>740</v>
      </c>
      <c r="AO28" s="321" t="s">
        <v>694</v>
      </c>
      <c r="AP28" s="321">
        <v>377474</v>
      </c>
      <c r="AQ28" s="320">
        <v>1</v>
      </c>
      <c r="AR28" s="191">
        <f>(1+Наценка!$B$6)*VLOOKUP(AP28,'Выгрузка артикулов'!A:L,12,0)</f>
        <v>7.3616250000000001</v>
      </c>
      <c r="AS28" s="175"/>
      <c r="AT28" s="435" t="s">
        <v>740</v>
      </c>
      <c r="AU28" s="321" t="s">
        <v>694</v>
      </c>
      <c r="AV28" s="321">
        <v>377474</v>
      </c>
      <c r="AW28" s="320">
        <v>1</v>
      </c>
      <c r="AX28" s="198">
        <f>(1+Наценка!$B$6)*VLOOKUP(AV28,'Выгрузка артикулов'!A:L,12,0)</f>
        <v>7.3616250000000001</v>
      </c>
    </row>
    <row r="29" spans="1:50" x14ac:dyDescent="0.3">
      <c r="A29" s="450"/>
      <c r="B29" s="446"/>
      <c r="C29" s="171" t="s">
        <v>724</v>
      </c>
      <c r="D29" s="171">
        <v>728795</v>
      </c>
      <c r="E29" s="446"/>
      <c r="F29" s="198">
        <f>(1+Наценка!$B$6)*VLOOKUP(D29,'Выгрузка артикулов'!A:L,12,0)</f>
        <v>21.71875</v>
      </c>
      <c r="G29" s="180"/>
      <c r="H29" s="448"/>
      <c r="I29" s="171" t="s">
        <v>724</v>
      </c>
      <c r="J29" s="171">
        <v>728795</v>
      </c>
      <c r="K29" s="446"/>
      <c r="L29" s="198">
        <f>(1+Наценка!$B$6)*VLOOKUP(J29,'Выгрузка артикулов'!A:L,12,0)</f>
        <v>21.71875</v>
      </c>
      <c r="M29" s="180"/>
      <c r="N29" s="448"/>
      <c r="O29" s="171" t="s">
        <v>724</v>
      </c>
      <c r="P29" s="171">
        <v>728795</v>
      </c>
      <c r="Q29" s="446"/>
      <c r="R29" s="198">
        <f>(1+Наценка!$B$6)*VLOOKUP(P29,'Выгрузка артикулов'!A:L,12,0)</f>
        <v>21.71875</v>
      </c>
      <c r="S29" s="180"/>
      <c r="T29" s="448"/>
      <c r="U29" s="171" t="s">
        <v>724</v>
      </c>
      <c r="V29" s="171">
        <v>728795</v>
      </c>
      <c r="W29" s="446"/>
      <c r="X29" s="195">
        <f>(1+Наценка!$B$6)*VLOOKUP(V29,'Выгрузка артикулов'!A:L,12,0)</f>
        <v>21.71875</v>
      </c>
      <c r="Z29" s="464"/>
      <c r="AA29" s="174" t="s">
        <v>733</v>
      </c>
      <c r="AB29" s="174"/>
      <c r="AC29" s="174">
        <v>728885</v>
      </c>
      <c r="AD29" s="174">
        <v>1</v>
      </c>
      <c r="AE29" s="191">
        <f>(1+Наценка!$B$6)*VLOOKUP(AC29,'Выгрузка артикулов'!A:L,12,0)</f>
        <v>1.60975</v>
      </c>
      <c r="AF29" s="175"/>
      <c r="AG29" s="176" t="s">
        <v>733</v>
      </c>
      <c r="AH29" s="174"/>
      <c r="AI29" s="174">
        <v>728885</v>
      </c>
      <c r="AJ29" s="174">
        <v>1</v>
      </c>
      <c r="AK29" s="193">
        <f>(1+Наценка!$B$6)*VLOOKUP(AI29,'Выгрузка артикулов'!A:L,12,0)</f>
        <v>1.60975</v>
      </c>
      <c r="AM29" s="431"/>
      <c r="AN29" s="434"/>
      <c r="AO29" s="321" t="s">
        <v>726</v>
      </c>
      <c r="AP29" s="321">
        <v>238680</v>
      </c>
      <c r="AQ29" s="320">
        <v>1</v>
      </c>
      <c r="AR29" s="191">
        <f>(1+Наценка!$B$6)*VLOOKUP(AP29,'Выгрузка артикулов'!A:L,12,0)</f>
        <v>9.3213749999999997</v>
      </c>
      <c r="AS29" s="175"/>
      <c r="AT29" s="436"/>
      <c r="AU29" s="321" t="s">
        <v>726</v>
      </c>
      <c r="AV29" s="321">
        <v>238680</v>
      </c>
      <c r="AW29" s="320">
        <v>1</v>
      </c>
      <c r="AX29" s="198">
        <f>(1+Наценка!$B$6)*VLOOKUP(AV29,'Выгрузка артикулов'!A:L,12,0)</f>
        <v>9.3213749999999997</v>
      </c>
    </row>
    <row r="30" spans="1:50" x14ac:dyDescent="0.3">
      <c r="A30" s="450"/>
      <c r="B30" s="446"/>
      <c r="C30" s="171" t="s">
        <v>726</v>
      </c>
      <c r="D30" s="171">
        <v>770390</v>
      </c>
      <c r="E30" s="446"/>
      <c r="F30" s="198">
        <f>(1+Наценка!$B$6)*VLOOKUP(D30,'Выгрузка артикулов'!A:L,12,0)</f>
        <v>22.964625000000002</v>
      </c>
      <c r="G30" s="180"/>
      <c r="H30" s="448"/>
      <c r="I30" s="171" t="s">
        <v>726</v>
      </c>
      <c r="J30" s="171">
        <v>770390</v>
      </c>
      <c r="K30" s="446"/>
      <c r="L30" s="198">
        <f>(1+Наценка!$B$6)*VLOOKUP(J30,'Выгрузка артикулов'!A:L,12,0)</f>
        <v>22.964625000000002</v>
      </c>
      <c r="M30" s="180"/>
      <c r="N30" s="448"/>
      <c r="O30" s="171" t="s">
        <v>726</v>
      </c>
      <c r="P30" s="171">
        <v>770390</v>
      </c>
      <c r="Q30" s="446"/>
      <c r="R30" s="198">
        <f>(1+Наценка!$B$6)*VLOOKUP(P30,'Выгрузка артикулов'!A:L,12,0)</f>
        <v>22.964625000000002</v>
      </c>
      <c r="S30" s="180"/>
      <c r="T30" s="448"/>
      <c r="U30" s="171" t="s">
        <v>726</v>
      </c>
      <c r="V30" s="171">
        <v>770390</v>
      </c>
      <c r="W30" s="446"/>
      <c r="X30" s="195">
        <f>(1+Наценка!$B$6)*VLOOKUP(V30,'Выгрузка артикулов'!A:L,12,0)</f>
        <v>22.964625000000002</v>
      </c>
      <c r="Z30" s="464"/>
      <c r="AA30" s="174" t="s">
        <v>734</v>
      </c>
      <c r="AB30" s="174"/>
      <c r="AC30" s="174">
        <v>728884</v>
      </c>
      <c r="AD30" s="174">
        <v>1</v>
      </c>
      <c r="AE30" s="191">
        <f>(1+Наценка!$B$6)*VLOOKUP(AC30,'Выгрузка артикулов'!A:L,12,0)</f>
        <v>0.99324999999999997</v>
      </c>
      <c r="AF30" s="175"/>
      <c r="AG30" s="176" t="s">
        <v>734</v>
      </c>
      <c r="AH30" s="174"/>
      <c r="AI30" s="174">
        <v>728884</v>
      </c>
      <c r="AJ30" s="174">
        <v>1</v>
      </c>
      <c r="AK30" s="193">
        <f>(1+Наценка!$B$6)*VLOOKUP(AI30,'Выгрузка артикулов'!A:L,12,0)</f>
        <v>0.99324999999999997</v>
      </c>
      <c r="AM30" s="431"/>
      <c r="AN30" s="434"/>
      <c r="AO30" s="321" t="s">
        <v>724</v>
      </c>
      <c r="AP30" s="321">
        <v>377477</v>
      </c>
      <c r="AQ30" s="320">
        <v>1</v>
      </c>
      <c r="AR30" s="191">
        <f>(1+Наценка!$B$6)*VLOOKUP(AP30,'Выгрузка артикулов'!A:L,12,0)</f>
        <v>7.0212500000000002</v>
      </c>
      <c r="AS30" s="175"/>
      <c r="AT30" s="436"/>
      <c r="AU30" s="321" t="s">
        <v>724</v>
      </c>
      <c r="AV30" s="321">
        <v>377477</v>
      </c>
      <c r="AW30" s="320">
        <v>1</v>
      </c>
      <c r="AX30" s="198">
        <f>(1+Наценка!$B$6)*VLOOKUP(AV30,'Выгрузка артикулов'!A:L,12,0)</f>
        <v>7.0212500000000002</v>
      </c>
    </row>
    <row r="31" spans="1:50" x14ac:dyDescent="0.3">
      <c r="A31" s="450"/>
      <c r="B31" s="433" t="s">
        <v>740</v>
      </c>
      <c r="C31" s="171" t="s">
        <v>694</v>
      </c>
      <c r="D31" s="171">
        <v>377474</v>
      </c>
      <c r="E31" s="177">
        <v>1</v>
      </c>
      <c r="F31" s="198">
        <f>(1+Наценка!$B$6)*VLOOKUP(D31,'Выгрузка артикулов'!A:L,12,0)</f>
        <v>7.3616250000000001</v>
      </c>
      <c r="G31" s="180"/>
      <c r="H31" s="435" t="s">
        <v>740</v>
      </c>
      <c r="I31" s="171" t="s">
        <v>694</v>
      </c>
      <c r="J31" s="171">
        <v>377474</v>
      </c>
      <c r="K31" s="177">
        <v>1</v>
      </c>
      <c r="L31" s="198">
        <f>(1+Наценка!$B$6)*VLOOKUP(J31,'Выгрузка артикулов'!A:L,12,0)</f>
        <v>7.3616250000000001</v>
      </c>
      <c r="M31" s="180"/>
      <c r="N31" s="435" t="s">
        <v>740</v>
      </c>
      <c r="O31" s="171" t="s">
        <v>694</v>
      </c>
      <c r="P31" s="171">
        <v>377474</v>
      </c>
      <c r="Q31" s="177">
        <v>1</v>
      </c>
      <c r="R31" s="198">
        <f>(1+Наценка!$B$6)*VLOOKUP(P31,'Выгрузка артикулов'!A:L,12,0)</f>
        <v>7.3616250000000001</v>
      </c>
      <c r="S31" s="180"/>
      <c r="T31" s="435" t="s">
        <v>740</v>
      </c>
      <c r="U31" s="171" t="s">
        <v>694</v>
      </c>
      <c r="V31" s="171">
        <v>377474</v>
      </c>
      <c r="W31" s="177">
        <v>1</v>
      </c>
      <c r="X31" s="195">
        <f>(1+Наценка!$B$6)*VLOOKUP(V31,'Выгрузка артикулов'!A:L,12,0)</f>
        <v>7.3616250000000001</v>
      </c>
      <c r="Z31" s="464"/>
      <c r="AA31" s="433" t="s">
        <v>740</v>
      </c>
      <c r="AB31" s="171" t="s">
        <v>694</v>
      </c>
      <c r="AC31" s="171">
        <v>377474</v>
      </c>
      <c r="AD31" s="177">
        <v>1</v>
      </c>
      <c r="AE31" s="191">
        <f>(1+Наценка!$B$6)*VLOOKUP(AC31,'Выгрузка артикулов'!A:L,12,0)</f>
        <v>7.3616250000000001</v>
      </c>
      <c r="AF31" s="175"/>
      <c r="AG31" s="435" t="s">
        <v>740</v>
      </c>
      <c r="AH31" s="171" t="s">
        <v>694</v>
      </c>
      <c r="AI31" s="171">
        <v>377474</v>
      </c>
      <c r="AJ31" s="177">
        <v>1</v>
      </c>
      <c r="AK31" s="193">
        <f>(1+Наценка!$B$6)*VLOOKUP(AI31,'Выгрузка артикулов'!A:L,12,0)</f>
        <v>7.3616250000000001</v>
      </c>
      <c r="AM31" s="431"/>
      <c r="AN31" s="433" t="s">
        <v>741</v>
      </c>
      <c r="AO31" s="321" t="s">
        <v>694</v>
      </c>
      <c r="AP31" s="321">
        <v>378843</v>
      </c>
      <c r="AQ31" s="320">
        <v>1</v>
      </c>
      <c r="AR31" s="191">
        <f>(1+Наценка!$B$6)*VLOOKUP(AP31,'Выгрузка артикулов'!A:L,12,0)</f>
        <v>38.291499999999999</v>
      </c>
      <c r="AS31" s="175"/>
      <c r="AT31" s="435" t="s">
        <v>741</v>
      </c>
      <c r="AU31" s="321" t="s">
        <v>694</v>
      </c>
      <c r="AV31" s="321">
        <v>378843</v>
      </c>
      <c r="AW31" s="320">
        <v>1</v>
      </c>
      <c r="AX31" s="198">
        <f>(1+Наценка!$B$6)*VLOOKUP(AV31,'Выгрузка артикулов'!A:L,12,0)</f>
        <v>38.291499999999999</v>
      </c>
    </row>
    <row r="32" spans="1:50" x14ac:dyDescent="0.3">
      <c r="A32" s="450"/>
      <c r="B32" s="434"/>
      <c r="C32" s="171" t="s">
        <v>726</v>
      </c>
      <c r="D32" s="171">
        <v>238680</v>
      </c>
      <c r="E32" s="177">
        <v>1</v>
      </c>
      <c r="F32" s="198">
        <f>(1+Наценка!$B$6)*VLOOKUP(D32,'Выгрузка артикулов'!A:L,12,0)</f>
        <v>9.3213749999999997</v>
      </c>
      <c r="G32" s="180"/>
      <c r="H32" s="436"/>
      <c r="I32" s="171" t="s">
        <v>726</v>
      </c>
      <c r="J32" s="171">
        <v>238680</v>
      </c>
      <c r="K32" s="177">
        <v>1</v>
      </c>
      <c r="L32" s="198">
        <f>(1+Наценка!$B$6)*VLOOKUP(J32,'Выгрузка артикулов'!A:L,12,0)</f>
        <v>9.3213749999999997</v>
      </c>
      <c r="M32" s="180"/>
      <c r="N32" s="436"/>
      <c r="O32" s="171" t="s">
        <v>726</v>
      </c>
      <c r="P32" s="171">
        <v>238680</v>
      </c>
      <c r="Q32" s="177">
        <v>1</v>
      </c>
      <c r="R32" s="198">
        <f>(1+Наценка!$B$6)*VLOOKUP(P32,'Выгрузка артикулов'!A:L,12,0)</f>
        <v>9.3213749999999997</v>
      </c>
      <c r="S32" s="180"/>
      <c r="T32" s="436"/>
      <c r="U32" s="171" t="s">
        <v>726</v>
      </c>
      <c r="V32" s="171">
        <v>238680</v>
      </c>
      <c r="W32" s="177">
        <v>1</v>
      </c>
      <c r="X32" s="195">
        <f>(1+Наценка!$B$6)*VLOOKUP(V32,'Выгрузка артикулов'!A:L,12,0)</f>
        <v>9.3213749999999997</v>
      </c>
      <c r="Z32" s="464"/>
      <c r="AA32" s="434"/>
      <c r="AB32" s="171" t="s">
        <v>726</v>
      </c>
      <c r="AC32" s="171">
        <v>238680</v>
      </c>
      <c r="AD32" s="177">
        <v>1</v>
      </c>
      <c r="AE32" s="191">
        <f>(1+Наценка!$B$6)*VLOOKUP(AC32,'Выгрузка артикулов'!A:L,12,0)</f>
        <v>9.3213749999999997</v>
      </c>
      <c r="AF32" s="175"/>
      <c r="AG32" s="436"/>
      <c r="AH32" s="171" t="s">
        <v>726</v>
      </c>
      <c r="AI32" s="171">
        <v>238680</v>
      </c>
      <c r="AJ32" s="177">
        <v>1</v>
      </c>
      <c r="AK32" s="193">
        <f>(1+Наценка!$B$6)*VLOOKUP(AI32,'Выгрузка артикулов'!A:L,12,0)</f>
        <v>9.3213749999999997</v>
      </c>
      <c r="AM32" s="431"/>
      <c r="AN32" s="434"/>
      <c r="AO32" s="321" t="s">
        <v>724</v>
      </c>
      <c r="AP32" s="321">
        <v>378916</v>
      </c>
      <c r="AQ32" s="320">
        <v>1</v>
      </c>
      <c r="AR32" s="191">
        <f>(1+Наценка!$B$6)*VLOOKUP(AP32,'Выгрузка артикулов'!A:L,12,0)</f>
        <v>41.1875</v>
      </c>
      <c r="AS32" s="175"/>
      <c r="AT32" s="436"/>
      <c r="AU32" s="321" t="s">
        <v>724</v>
      </c>
      <c r="AV32" s="321">
        <v>378916</v>
      </c>
      <c r="AW32" s="320">
        <v>1</v>
      </c>
      <c r="AX32" s="198">
        <f>(1+Наценка!$B$6)*VLOOKUP(AV32,'Выгрузка артикулов'!A:L,12,0)</f>
        <v>41.1875</v>
      </c>
    </row>
    <row r="33" spans="1:50" x14ac:dyDescent="0.3">
      <c r="A33" s="450"/>
      <c r="B33" s="434"/>
      <c r="C33" s="171" t="s">
        <v>724</v>
      </c>
      <c r="D33" s="171">
        <v>377477</v>
      </c>
      <c r="E33" s="177">
        <v>1</v>
      </c>
      <c r="F33" s="198">
        <f>(1+Наценка!$B$6)*VLOOKUP(D33,'Выгрузка артикулов'!A:L,12,0)</f>
        <v>7.0212500000000002</v>
      </c>
      <c r="G33" s="180"/>
      <c r="H33" s="436"/>
      <c r="I33" s="171" t="s">
        <v>724</v>
      </c>
      <c r="J33" s="171">
        <v>377477</v>
      </c>
      <c r="K33" s="177">
        <v>1</v>
      </c>
      <c r="L33" s="198">
        <f>(1+Наценка!$B$6)*VLOOKUP(J33,'Выгрузка артикулов'!A:L,12,0)</f>
        <v>7.0212500000000002</v>
      </c>
      <c r="M33" s="180"/>
      <c r="N33" s="436"/>
      <c r="O33" s="171" t="s">
        <v>724</v>
      </c>
      <c r="P33" s="171">
        <v>377477</v>
      </c>
      <c r="Q33" s="177">
        <v>1</v>
      </c>
      <c r="R33" s="198">
        <f>(1+Наценка!$B$6)*VLOOKUP(P33,'Выгрузка артикулов'!A:L,12,0)</f>
        <v>7.0212500000000002</v>
      </c>
      <c r="S33" s="180"/>
      <c r="T33" s="436"/>
      <c r="U33" s="171" t="s">
        <v>724</v>
      </c>
      <c r="V33" s="171">
        <v>377477</v>
      </c>
      <c r="W33" s="177">
        <v>1</v>
      </c>
      <c r="X33" s="195">
        <f>(1+Наценка!$B$6)*VLOOKUP(V33,'Выгрузка артикулов'!A:L,12,0)</f>
        <v>7.0212500000000002</v>
      </c>
      <c r="Z33" s="464"/>
      <c r="AA33" s="434"/>
      <c r="AB33" s="171" t="s">
        <v>724</v>
      </c>
      <c r="AC33" s="171">
        <v>377477</v>
      </c>
      <c r="AD33" s="177">
        <v>1</v>
      </c>
      <c r="AE33" s="191">
        <f>(1+Наценка!$B$6)*VLOOKUP(AC33,'Выгрузка артикулов'!A:L,12,0)</f>
        <v>7.0212500000000002</v>
      </c>
      <c r="AF33" s="175"/>
      <c r="AG33" s="436"/>
      <c r="AH33" s="171" t="s">
        <v>724</v>
      </c>
      <c r="AI33" s="171">
        <v>377477</v>
      </c>
      <c r="AJ33" s="177">
        <v>1</v>
      </c>
      <c r="AK33" s="193">
        <f>(1+Наценка!$B$6)*VLOOKUP(AI33,'Выгрузка артикулов'!A:L,12,0)</f>
        <v>7.0212500000000002</v>
      </c>
      <c r="AM33" s="431"/>
      <c r="AN33" s="434"/>
      <c r="AO33" s="321" t="s">
        <v>726</v>
      </c>
      <c r="AP33" s="321">
        <v>238700</v>
      </c>
      <c r="AQ33" s="320">
        <v>1</v>
      </c>
      <c r="AR33" s="191">
        <f>(1+Наценка!$B$6)*VLOOKUP(AP33,'Выгрузка артикулов'!A:L,12,0)</f>
        <v>21.526125</v>
      </c>
      <c r="AS33" s="179"/>
      <c r="AT33" s="436"/>
      <c r="AU33" s="321" t="s">
        <v>726</v>
      </c>
      <c r="AV33" s="321">
        <v>238700</v>
      </c>
      <c r="AW33" s="320">
        <v>1</v>
      </c>
      <c r="AX33" s="198">
        <f>(1+Наценка!$B$6)*VLOOKUP(AV33,'Выгрузка артикулов'!A:L,12,0)</f>
        <v>21.526125</v>
      </c>
    </row>
    <row r="34" spans="1:50" x14ac:dyDescent="0.3">
      <c r="A34" s="450"/>
      <c r="B34" s="456" t="s">
        <v>741</v>
      </c>
      <c r="C34" s="171" t="s">
        <v>694</v>
      </c>
      <c r="D34" s="171">
        <v>378843</v>
      </c>
      <c r="E34" s="177">
        <v>1</v>
      </c>
      <c r="F34" s="198">
        <f>(1+Наценка!$B$6)*VLOOKUP(D34,'Выгрузка артикулов'!A:L,12,0)</f>
        <v>38.291499999999999</v>
      </c>
      <c r="G34" s="180"/>
      <c r="H34" s="466" t="s">
        <v>741</v>
      </c>
      <c r="I34" s="171" t="s">
        <v>694</v>
      </c>
      <c r="J34" s="171">
        <v>378843</v>
      </c>
      <c r="K34" s="177">
        <v>1</v>
      </c>
      <c r="L34" s="198">
        <f>(1+Наценка!$B$6)*VLOOKUP(J34,'Выгрузка артикулов'!A:L,12,0)</f>
        <v>38.291499999999999</v>
      </c>
      <c r="M34" s="180"/>
      <c r="N34" s="466" t="s">
        <v>741</v>
      </c>
      <c r="O34" s="171" t="s">
        <v>694</v>
      </c>
      <c r="P34" s="171">
        <v>378843</v>
      </c>
      <c r="Q34" s="177">
        <v>1</v>
      </c>
      <c r="R34" s="198">
        <f>(1+Наценка!$B$6)*VLOOKUP(P34,'Выгрузка артикулов'!A:L,12,0)</f>
        <v>38.291499999999999</v>
      </c>
      <c r="S34" s="180"/>
      <c r="T34" s="466" t="s">
        <v>741</v>
      </c>
      <c r="U34" s="171" t="s">
        <v>694</v>
      </c>
      <c r="V34" s="171">
        <v>378843</v>
      </c>
      <c r="W34" s="177">
        <v>1</v>
      </c>
      <c r="X34" s="195">
        <f>(1+Наценка!$B$6)*VLOOKUP(V34,'Выгрузка артикулов'!A:L,12,0)</f>
        <v>38.291499999999999</v>
      </c>
      <c r="Z34" s="464"/>
      <c r="AA34" s="456" t="s">
        <v>741</v>
      </c>
      <c r="AB34" s="171" t="s">
        <v>694</v>
      </c>
      <c r="AC34" s="171">
        <v>378843</v>
      </c>
      <c r="AD34" s="177">
        <v>1</v>
      </c>
      <c r="AE34" s="191">
        <f>(1+Наценка!$B$6)*VLOOKUP(AC34,'Выгрузка артикулов'!A:L,12,0)</f>
        <v>38.291499999999999</v>
      </c>
      <c r="AF34" s="175"/>
      <c r="AG34" s="466" t="s">
        <v>741</v>
      </c>
      <c r="AH34" s="171" t="s">
        <v>694</v>
      </c>
      <c r="AI34" s="171">
        <v>378843</v>
      </c>
      <c r="AJ34" s="177">
        <v>1</v>
      </c>
      <c r="AK34" s="193">
        <f>(1+Наценка!$B$6)*VLOOKUP(AI34,'Выгрузка артикулов'!A:L,12,0)</f>
        <v>38.291499999999999</v>
      </c>
      <c r="AM34" s="431"/>
      <c r="AN34" s="174" t="s">
        <v>725</v>
      </c>
      <c r="AO34" s="174"/>
      <c r="AP34" s="174">
        <v>728862</v>
      </c>
      <c r="AQ34" s="174">
        <v>2</v>
      </c>
      <c r="AR34" s="191">
        <f>(1+Наценка!$B$6)*VLOOKUP(AP34,'Выгрузка артикулов'!A:L,12,0)</f>
        <v>6.8088749999999996</v>
      </c>
      <c r="AS34" s="180"/>
      <c r="AT34" s="176" t="s">
        <v>725</v>
      </c>
      <c r="AU34" s="174"/>
      <c r="AV34" s="174">
        <v>728862</v>
      </c>
      <c r="AW34" s="174">
        <v>2</v>
      </c>
      <c r="AX34" s="198">
        <f>(1+Наценка!$B$6)*VLOOKUP(AV34,'Выгрузка артикулов'!A:L,12,0)</f>
        <v>6.8088749999999996</v>
      </c>
    </row>
    <row r="35" spans="1:50" x14ac:dyDescent="0.3">
      <c r="A35" s="450"/>
      <c r="B35" s="457"/>
      <c r="C35" s="171" t="s">
        <v>724</v>
      </c>
      <c r="D35" s="171">
        <v>378916</v>
      </c>
      <c r="E35" s="177">
        <v>1</v>
      </c>
      <c r="F35" s="198">
        <f>(1+Наценка!$B$6)*VLOOKUP(D35,'Выгрузка артикулов'!A:L,12,0)</f>
        <v>41.1875</v>
      </c>
      <c r="G35" s="180"/>
      <c r="H35" s="467"/>
      <c r="I35" s="171" t="s">
        <v>724</v>
      </c>
      <c r="J35" s="171">
        <v>378916</v>
      </c>
      <c r="K35" s="177">
        <v>1</v>
      </c>
      <c r="L35" s="198">
        <f>(1+Наценка!$B$6)*VLOOKUP(J35,'Выгрузка артикулов'!A:L,12,0)</f>
        <v>41.1875</v>
      </c>
      <c r="M35" s="180"/>
      <c r="N35" s="467"/>
      <c r="O35" s="171" t="s">
        <v>724</v>
      </c>
      <c r="P35" s="171">
        <v>378916</v>
      </c>
      <c r="Q35" s="177">
        <v>1</v>
      </c>
      <c r="R35" s="198">
        <f>(1+Наценка!$B$6)*VLOOKUP(P35,'Выгрузка артикулов'!A:L,12,0)</f>
        <v>41.1875</v>
      </c>
      <c r="S35" s="180"/>
      <c r="T35" s="467"/>
      <c r="U35" s="171" t="s">
        <v>724</v>
      </c>
      <c r="V35" s="171">
        <v>378916</v>
      </c>
      <c r="W35" s="177">
        <v>1</v>
      </c>
      <c r="X35" s="195">
        <f>(1+Наценка!$B$6)*VLOOKUP(V35,'Выгрузка артикулов'!A:L,12,0)</f>
        <v>41.1875</v>
      </c>
      <c r="Z35" s="464"/>
      <c r="AA35" s="457"/>
      <c r="AB35" s="171" t="s">
        <v>724</v>
      </c>
      <c r="AC35" s="171">
        <v>378916</v>
      </c>
      <c r="AD35" s="177">
        <v>1</v>
      </c>
      <c r="AE35" s="191">
        <f>(1+Наценка!$B$6)*VLOOKUP(AC35,'Выгрузка артикулов'!A:L,12,0)</f>
        <v>41.1875</v>
      </c>
      <c r="AF35" s="175"/>
      <c r="AG35" s="467"/>
      <c r="AH35" s="171" t="s">
        <v>724</v>
      </c>
      <c r="AI35" s="171">
        <v>378916</v>
      </c>
      <c r="AJ35" s="177">
        <v>1</v>
      </c>
      <c r="AK35" s="193">
        <f>(1+Наценка!$B$6)*VLOOKUP(AI35,'Выгрузка артикулов'!A:L,12,0)</f>
        <v>41.1875</v>
      </c>
      <c r="AM35" s="431"/>
      <c r="AN35" s="437" t="s">
        <v>727</v>
      </c>
      <c r="AO35" s="174" t="s">
        <v>694</v>
      </c>
      <c r="AP35" s="174">
        <v>728716</v>
      </c>
      <c r="AQ35" s="437">
        <v>1</v>
      </c>
      <c r="AR35" s="191">
        <f>(1+Наценка!$B$6)*VLOOKUP(AP35,'Выгрузка артикулов'!A:L,12,0)</f>
        <v>25.712499999999999</v>
      </c>
      <c r="AS35" s="180"/>
      <c r="AT35" s="440" t="s">
        <v>727</v>
      </c>
      <c r="AU35" s="174" t="s">
        <v>694</v>
      </c>
      <c r="AV35" s="174">
        <v>728716</v>
      </c>
      <c r="AW35" s="437">
        <v>1</v>
      </c>
      <c r="AX35" s="198">
        <f>(1+Наценка!$B$6)*VLOOKUP(AV35,'Выгрузка артикулов'!A:L,12,0)</f>
        <v>25.712499999999999</v>
      </c>
    </row>
    <row r="36" spans="1:50" x14ac:dyDescent="0.3">
      <c r="A36" s="450"/>
      <c r="B36" s="458"/>
      <c r="C36" s="171" t="s">
        <v>726</v>
      </c>
      <c r="D36" s="171">
        <v>238700</v>
      </c>
      <c r="E36" s="177">
        <v>1</v>
      </c>
      <c r="F36" s="198">
        <f>(1+Наценка!$B$6)*VLOOKUP(D36,'Выгрузка артикулов'!A:L,12,0)</f>
        <v>21.526125</v>
      </c>
      <c r="G36" s="180"/>
      <c r="H36" s="468"/>
      <c r="I36" s="171" t="s">
        <v>726</v>
      </c>
      <c r="J36" s="171">
        <v>238700</v>
      </c>
      <c r="K36" s="177">
        <v>1</v>
      </c>
      <c r="L36" s="198">
        <f>(1+Наценка!$B$6)*VLOOKUP(J36,'Выгрузка артикулов'!A:L,12,0)</f>
        <v>21.526125</v>
      </c>
      <c r="M36" s="180"/>
      <c r="N36" s="468"/>
      <c r="O36" s="171" t="s">
        <v>726</v>
      </c>
      <c r="P36" s="171">
        <v>238700</v>
      </c>
      <c r="Q36" s="177">
        <v>1</v>
      </c>
      <c r="R36" s="198">
        <f>(1+Наценка!$B$6)*VLOOKUP(P36,'Выгрузка артикулов'!A:L,12,0)</f>
        <v>21.526125</v>
      </c>
      <c r="S36" s="180"/>
      <c r="T36" s="468"/>
      <c r="U36" s="171" t="s">
        <v>726</v>
      </c>
      <c r="V36" s="171">
        <v>238700</v>
      </c>
      <c r="W36" s="177">
        <v>1</v>
      </c>
      <c r="X36" s="195">
        <f>(1+Наценка!$B$6)*VLOOKUP(V36,'Выгрузка артикулов'!A:L,12,0)</f>
        <v>21.526125</v>
      </c>
      <c r="Z36" s="464"/>
      <c r="AA36" s="458"/>
      <c r="AB36" s="171" t="s">
        <v>726</v>
      </c>
      <c r="AC36" s="171">
        <v>238700</v>
      </c>
      <c r="AD36" s="177">
        <v>1</v>
      </c>
      <c r="AE36" s="191">
        <f>(1+Наценка!$B$6)*VLOOKUP(AC36,'Выгрузка артикулов'!A:L,12,0)</f>
        <v>21.526125</v>
      </c>
      <c r="AF36" s="175"/>
      <c r="AG36" s="468"/>
      <c r="AH36" s="171" t="s">
        <v>726</v>
      </c>
      <c r="AI36" s="171">
        <v>238700</v>
      </c>
      <c r="AJ36" s="177">
        <v>1</v>
      </c>
      <c r="AK36" s="193">
        <f>(1+Наценка!$B$6)*VLOOKUP(AI36,'Выгрузка артикулов'!A:L,12,0)</f>
        <v>21.526125</v>
      </c>
      <c r="AM36" s="431"/>
      <c r="AN36" s="438"/>
      <c r="AO36" s="174" t="s">
        <v>724</v>
      </c>
      <c r="AP36" s="174">
        <v>728719</v>
      </c>
      <c r="AQ36" s="438"/>
      <c r="AR36" s="191">
        <f>(1+Наценка!$B$6)*VLOOKUP(AP36,'Выгрузка артикулов'!A:L,12,0)</f>
        <v>25.712499999999999</v>
      </c>
      <c r="AS36" s="175"/>
      <c r="AT36" s="441"/>
      <c r="AU36" s="174" t="s">
        <v>724</v>
      </c>
      <c r="AV36" s="174">
        <v>728719</v>
      </c>
      <c r="AW36" s="438"/>
      <c r="AX36" s="198">
        <f>(1+Наценка!$B$6)*VLOOKUP(AV36,'Выгрузка артикулов'!A:L,12,0)</f>
        <v>25.712499999999999</v>
      </c>
    </row>
    <row r="37" spans="1:50" ht="15.6" customHeight="1" x14ac:dyDescent="0.3">
      <c r="A37" s="450"/>
      <c r="B37" s="305" t="s">
        <v>3178</v>
      </c>
      <c r="C37" s="452" t="s">
        <v>1368</v>
      </c>
      <c r="D37" s="305">
        <v>728695</v>
      </c>
      <c r="E37" s="305">
        <v>1</v>
      </c>
      <c r="F37" s="198">
        <f>(1+Наценка!$B$6)*VLOOKUP(D37,'Выгрузка артикулов'!A:L,12,0)</f>
        <v>2.1985000000000001</v>
      </c>
      <c r="G37" s="180"/>
      <c r="H37" s="305" t="s">
        <v>3178</v>
      </c>
      <c r="I37" s="452" t="s">
        <v>1368</v>
      </c>
      <c r="J37" s="305">
        <v>728695</v>
      </c>
      <c r="K37" s="305">
        <v>1</v>
      </c>
      <c r="L37" s="198">
        <f>(1+Наценка!$B$6)*VLOOKUP(J37,'Выгрузка артикулов'!A:L,12,0)</f>
        <v>2.1985000000000001</v>
      </c>
      <c r="M37" s="180"/>
      <c r="N37" s="305" t="s">
        <v>3178</v>
      </c>
      <c r="O37" s="452" t="s">
        <v>1368</v>
      </c>
      <c r="P37" s="305">
        <v>728695</v>
      </c>
      <c r="Q37" s="305">
        <v>1</v>
      </c>
      <c r="R37" s="198">
        <f>(1+Наценка!$B$6)*VLOOKUP(P37,'Выгрузка артикулов'!A:L,12,0)</f>
        <v>2.1985000000000001</v>
      </c>
      <c r="S37" s="180"/>
      <c r="T37" s="305" t="s">
        <v>3178</v>
      </c>
      <c r="U37" s="452" t="s">
        <v>1368</v>
      </c>
      <c r="V37" s="305">
        <v>728695</v>
      </c>
      <c r="W37" s="305">
        <v>1</v>
      </c>
      <c r="X37" s="195">
        <f>(1+Наценка!$B$6)*VLOOKUP(V37,'Выгрузка артикулов'!A:L,12,0)</f>
        <v>2.1985000000000001</v>
      </c>
      <c r="Z37" s="464"/>
      <c r="AA37" s="305" t="s">
        <v>3178</v>
      </c>
      <c r="AB37" s="452" t="s">
        <v>1368</v>
      </c>
      <c r="AC37" s="305">
        <v>728695</v>
      </c>
      <c r="AD37" s="305">
        <v>1</v>
      </c>
      <c r="AE37" s="191">
        <f>(1+Наценка!$B$6)*VLOOKUP(AC37,'Выгрузка артикулов'!A:L,12,0)</f>
        <v>2.1985000000000001</v>
      </c>
      <c r="AF37" s="175"/>
      <c r="AG37" s="305" t="s">
        <v>3178</v>
      </c>
      <c r="AH37" s="452" t="s">
        <v>1368</v>
      </c>
      <c r="AI37" s="305">
        <v>728695</v>
      </c>
      <c r="AJ37" s="305">
        <v>1</v>
      </c>
      <c r="AK37" s="193">
        <f>(1+Наценка!$B$6)*VLOOKUP(AI37,'Выгрузка артикулов'!A:L,12,0)</f>
        <v>2.1985000000000001</v>
      </c>
      <c r="AM37" s="431"/>
      <c r="AN37" s="439"/>
      <c r="AO37" s="174" t="s">
        <v>726</v>
      </c>
      <c r="AP37" s="174">
        <v>770372</v>
      </c>
      <c r="AQ37" s="439"/>
      <c r="AR37" s="191">
        <f>(1+Наценка!$B$6)*VLOOKUP(AP37,'Выгрузка артикулов'!A:L,12,0)</f>
        <v>24.985374999999998</v>
      </c>
      <c r="AS37" s="175"/>
      <c r="AT37" s="442"/>
      <c r="AU37" s="174" t="s">
        <v>726</v>
      </c>
      <c r="AV37" s="174">
        <v>770372</v>
      </c>
      <c r="AW37" s="439"/>
      <c r="AX37" s="198">
        <f>(1+Наценка!$B$6)*VLOOKUP(AV37,'Выгрузка артикулов'!A:L,12,0)</f>
        <v>24.985374999999998</v>
      </c>
    </row>
    <row r="38" spans="1:50" x14ac:dyDescent="0.3">
      <c r="A38" s="450"/>
      <c r="B38" s="305" t="s">
        <v>3177</v>
      </c>
      <c r="C38" s="453"/>
      <c r="D38" s="305">
        <v>793407</v>
      </c>
      <c r="E38" s="305">
        <v>1</v>
      </c>
      <c r="F38" s="198">
        <f>(1+Наценка!$B$6)*VLOOKUP(D38,'Выгрузка артикулов'!A:L,12,0)</f>
        <v>1.1500000000000001</v>
      </c>
      <c r="G38" s="180"/>
      <c r="H38" s="305" t="s">
        <v>3177</v>
      </c>
      <c r="I38" s="453"/>
      <c r="J38" s="305">
        <v>793407</v>
      </c>
      <c r="K38" s="305">
        <v>1</v>
      </c>
      <c r="L38" s="198">
        <f>(1+Наценка!$B$6)*VLOOKUP(J38,'Выгрузка артикулов'!A:L,12,0)</f>
        <v>1.1500000000000001</v>
      </c>
      <c r="M38" s="180"/>
      <c r="N38" s="305" t="s">
        <v>3177</v>
      </c>
      <c r="O38" s="453"/>
      <c r="P38" s="305">
        <v>793407</v>
      </c>
      <c r="Q38" s="305">
        <v>1</v>
      </c>
      <c r="R38" s="198">
        <f>(1+Наценка!$B$6)*VLOOKUP(P38,'Выгрузка артикулов'!A:L,12,0)</f>
        <v>1.1500000000000001</v>
      </c>
      <c r="S38" s="180"/>
      <c r="T38" s="305" t="s">
        <v>3177</v>
      </c>
      <c r="U38" s="453"/>
      <c r="V38" s="305">
        <v>793407</v>
      </c>
      <c r="W38" s="305">
        <v>1</v>
      </c>
      <c r="X38" s="195">
        <f>(1+Наценка!$B$6)*VLOOKUP(V38,'Выгрузка артикулов'!A:L,12,0)</f>
        <v>1.1500000000000001</v>
      </c>
      <c r="Z38" s="464"/>
      <c r="AA38" s="305" t="s">
        <v>3177</v>
      </c>
      <c r="AB38" s="453"/>
      <c r="AC38" s="305">
        <v>793407</v>
      </c>
      <c r="AD38" s="305">
        <v>1</v>
      </c>
      <c r="AE38" s="191">
        <f>(1+Наценка!$B$6)*VLOOKUP(AC38,'Выгрузка артикулов'!A:L,12,0)</f>
        <v>1.1500000000000001</v>
      </c>
      <c r="AF38" s="175"/>
      <c r="AG38" s="305" t="s">
        <v>3177</v>
      </c>
      <c r="AH38" s="453"/>
      <c r="AI38" s="305">
        <v>793407</v>
      </c>
      <c r="AJ38" s="305">
        <v>1</v>
      </c>
      <c r="AK38" s="193">
        <f>(1+Наценка!$B$6)*VLOOKUP(AI38,'Выгрузка артикулов'!A:L,12,0)</f>
        <v>1.1500000000000001</v>
      </c>
      <c r="AM38" s="431"/>
      <c r="AN38" s="174" t="s">
        <v>728</v>
      </c>
      <c r="AO38" s="174"/>
      <c r="AP38" s="174">
        <v>334754</v>
      </c>
      <c r="AQ38" s="174">
        <v>1</v>
      </c>
      <c r="AR38" s="191">
        <f>(1+Наценка!$B$6)*VLOOKUP(AP38,'Выгрузка артикулов'!A:L,12,0)</f>
        <v>0.62812499999999993</v>
      </c>
      <c r="AS38" s="175"/>
      <c r="AT38" s="176" t="s">
        <v>733</v>
      </c>
      <c r="AU38" s="174"/>
      <c r="AV38" s="174">
        <v>728885</v>
      </c>
      <c r="AW38" s="174">
        <v>1</v>
      </c>
      <c r="AX38" s="198">
        <f>(1+Наценка!$B$6)*VLOOKUP(AV38,'Выгрузка артикулов'!A:L,12,0)</f>
        <v>1.60975</v>
      </c>
    </row>
    <row r="39" spans="1:50" x14ac:dyDescent="0.3">
      <c r="A39" s="450"/>
      <c r="B39" s="305"/>
      <c r="C39" s="306"/>
      <c r="D39" s="305"/>
      <c r="E39" s="305"/>
      <c r="F39" s="198"/>
      <c r="G39" s="180"/>
      <c r="H39" s="305"/>
      <c r="I39" s="306"/>
      <c r="J39" s="305"/>
      <c r="K39" s="305"/>
      <c r="L39" s="198"/>
      <c r="M39" s="180"/>
      <c r="N39" s="305"/>
      <c r="O39" s="306"/>
      <c r="P39" s="305"/>
      <c r="Q39" s="305"/>
      <c r="R39" s="198"/>
      <c r="S39" s="180"/>
      <c r="T39" s="305"/>
      <c r="U39" s="306"/>
      <c r="V39" s="305"/>
      <c r="W39" s="305"/>
      <c r="X39" s="195"/>
      <c r="Z39" s="464"/>
      <c r="AA39" s="305"/>
      <c r="AB39" s="306"/>
      <c r="AC39" s="305"/>
      <c r="AD39" s="305"/>
      <c r="AE39" s="191"/>
      <c r="AF39" s="175"/>
      <c r="AG39" s="305"/>
      <c r="AH39" s="306"/>
      <c r="AI39" s="305"/>
      <c r="AJ39" s="305"/>
      <c r="AK39" s="193"/>
      <c r="AM39" s="431"/>
      <c r="AN39" s="174" t="s">
        <v>702</v>
      </c>
      <c r="AO39" s="174"/>
      <c r="AP39" s="174">
        <v>770712</v>
      </c>
      <c r="AQ39" s="174">
        <v>1</v>
      </c>
      <c r="AR39" s="191">
        <f>(1+Наценка!$B$6)*VLOOKUP(AP39,'Выгрузка артикулов'!A:L,12,0)</f>
        <v>1.71025</v>
      </c>
      <c r="AS39" s="175"/>
      <c r="AT39" s="176" t="s">
        <v>734</v>
      </c>
      <c r="AU39" s="174"/>
      <c r="AV39" s="174">
        <v>728884</v>
      </c>
      <c r="AW39" s="174">
        <v>1</v>
      </c>
      <c r="AX39" s="198">
        <f>(1+Наценка!$B$6)*VLOOKUP(AV39,'Выгрузка артикулов'!A:L,12,0)</f>
        <v>0.99324999999999997</v>
      </c>
    </row>
    <row r="40" spans="1:50" x14ac:dyDescent="0.3">
      <c r="A40" s="450"/>
      <c r="B40" s="171" t="s">
        <v>730</v>
      </c>
      <c r="C40" s="171"/>
      <c r="D40" s="171">
        <v>728842</v>
      </c>
      <c r="E40" s="171">
        <v>1</v>
      </c>
      <c r="F40" s="198">
        <f>(1+Наценка!$B$6)*VLOOKUP(D40,'Выгрузка артикулов'!A:L,12,0)</f>
        <v>5.3893749999999994</v>
      </c>
      <c r="H40" s="173" t="s">
        <v>730</v>
      </c>
      <c r="I40" s="171"/>
      <c r="J40" s="171">
        <v>728842</v>
      </c>
      <c r="K40" s="171">
        <v>1</v>
      </c>
      <c r="L40" s="198">
        <f>(1+Наценка!$B$6)*VLOOKUP(J40,'Выгрузка артикулов'!A:L,12,0)</f>
        <v>5.3893749999999994</v>
      </c>
      <c r="N40" s="173" t="s">
        <v>730</v>
      </c>
      <c r="O40" s="171"/>
      <c r="P40" s="171">
        <v>728842</v>
      </c>
      <c r="Q40" s="171">
        <v>2</v>
      </c>
      <c r="R40" s="198">
        <f>(1+Наценка!$B$6)*VLOOKUP(P40,'Выгрузка артикулов'!A:L,12,0)</f>
        <v>5.3893749999999994</v>
      </c>
      <c r="T40" s="173" t="s">
        <v>730</v>
      </c>
      <c r="U40" s="171"/>
      <c r="V40" s="171">
        <v>728842</v>
      </c>
      <c r="W40" s="171">
        <v>2</v>
      </c>
      <c r="X40" s="195">
        <f>(1+Наценка!$B$6)*VLOOKUP(V40,'Выгрузка артикулов'!A:L,12,0)</f>
        <v>5.3893749999999994</v>
      </c>
      <c r="Z40" s="464"/>
      <c r="AA40" s="174" t="s">
        <v>717</v>
      </c>
      <c r="AB40" s="174"/>
      <c r="AC40" s="174">
        <v>334671</v>
      </c>
      <c r="AD40" s="174">
        <v>1</v>
      </c>
      <c r="AE40" s="191">
        <f>(1+Наценка!$B$6)*VLOOKUP(AC40,'Выгрузка артикулов'!A:L,12,0)</f>
        <v>0.51512500000000006</v>
      </c>
      <c r="AF40" s="175"/>
      <c r="AG40" s="176" t="s">
        <v>717</v>
      </c>
      <c r="AH40" s="174"/>
      <c r="AI40" s="174">
        <v>334671</v>
      </c>
      <c r="AJ40" s="174">
        <v>1</v>
      </c>
      <c r="AK40" s="193">
        <f>(1+Наценка!$B$6)*VLOOKUP(AI40,'Выгрузка артикулов'!A:L,12,0)</f>
        <v>0.51512500000000006</v>
      </c>
      <c r="AM40" s="431"/>
      <c r="AN40" s="174"/>
      <c r="AO40" s="174"/>
      <c r="AP40" s="174"/>
      <c r="AQ40" s="174"/>
      <c r="AR40" s="191"/>
      <c r="AT40" s="176" t="s">
        <v>728</v>
      </c>
      <c r="AU40" s="174"/>
      <c r="AV40" s="174">
        <v>334754</v>
      </c>
      <c r="AW40" s="174">
        <v>1</v>
      </c>
      <c r="AX40" s="198">
        <f>(1+Наценка!$B$6)*VLOOKUP(AV40,'Выгрузка артикулов'!A:L,12,0)</f>
        <v>0.62812499999999993</v>
      </c>
    </row>
    <row r="41" spans="1:50" x14ac:dyDescent="0.3">
      <c r="A41" s="450"/>
      <c r="B41" s="171" t="s">
        <v>728</v>
      </c>
      <c r="C41" s="171"/>
      <c r="D41" s="171">
        <v>334754</v>
      </c>
      <c r="E41" s="171">
        <v>1</v>
      </c>
      <c r="F41" s="198">
        <f>(1+Наценка!$B$6)*VLOOKUP(D41,'Выгрузка артикулов'!A:L,12,0)</f>
        <v>0.62812499999999993</v>
      </c>
      <c r="H41" s="173" t="s">
        <v>729</v>
      </c>
      <c r="I41" s="171"/>
      <c r="J41" s="171">
        <v>728918</v>
      </c>
      <c r="K41" s="171">
        <v>1</v>
      </c>
      <c r="L41" s="198">
        <f>(1+Наценка!$B$6)*VLOOKUP(J41,'Выгрузка артикулов'!A:L,12,0)</f>
        <v>0.53087499999999999</v>
      </c>
      <c r="N41" s="173" t="s">
        <v>728</v>
      </c>
      <c r="O41" s="171"/>
      <c r="P41" s="171">
        <v>334754</v>
      </c>
      <c r="Q41" s="171">
        <v>1</v>
      </c>
      <c r="R41" s="198">
        <f>(1+Наценка!$B$6)*VLOOKUP(P41,'Выгрузка артикулов'!A:L,12,0)</f>
        <v>0.62812499999999993</v>
      </c>
      <c r="T41" s="173" t="s">
        <v>729</v>
      </c>
      <c r="U41" s="171"/>
      <c r="V41" s="171">
        <v>728918</v>
      </c>
      <c r="W41" s="171">
        <v>1</v>
      </c>
      <c r="X41" s="195">
        <f>(1+Наценка!$B$6)*VLOOKUP(V41,'Выгрузка артикулов'!A:L,12,0)</f>
        <v>0.53087499999999999</v>
      </c>
      <c r="Z41" s="464"/>
      <c r="AA41" s="174" t="s">
        <v>735</v>
      </c>
      <c r="AB41" s="174"/>
      <c r="AC41" s="174">
        <v>728918</v>
      </c>
      <c r="AD41" s="174">
        <v>1</v>
      </c>
      <c r="AE41" s="191">
        <f>(1+Наценка!$B$6)*VLOOKUP(AC41,'Выгрузка артикулов'!A:L,12,0)</f>
        <v>0.53087499999999999</v>
      </c>
      <c r="AF41" s="175"/>
      <c r="AG41" s="176" t="s">
        <v>735</v>
      </c>
      <c r="AH41" s="174"/>
      <c r="AI41" s="174">
        <v>728918</v>
      </c>
      <c r="AJ41" s="174">
        <v>1</v>
      </c>
      <c r="AK41" s="193">
        <f>(1+Наценка!$B$6)*VLOOKUP(AI41,'Выгрузка артикулов'!A:L,12,0)</f>
        <v>0.53087499999999999</v>
      </c>
      <c r="AM41" s="431"/>
      <c r="AN41" s="174"/>
      <c r="AO41" s="174"/>
      <c r="AP41" s="174"/>
      <c r="AQ41" s="174"/>
      <c r="AR41" s="191"/>
      <c r="AT41" s="176" t="s">
        <v>702</v>
      </c>
      <c r="AU41" s="174"/>
      <c r="AV41" s="174">
        <v>770712</v>
      </c>
      <c r="AW41" s="174">
        <v>1</v>
      </c>
      <c r="AX41" s="198">
        <f>(1+Наценка!$B$6)*VLOOKUP(AV41,'Выгрузка артикулов'!A:L,12,0)</f>
        <v>1.71025</v>
      </c>
    </row>
    <row r="42" spans="1:50" ht="15.6" customHeight="1" x14ac:dyDescent="0.3">
      <c r="A42" s="450"/>
      <c r="B42" s="171" t="s">
        <v>702</v>
      </c>
      <c r="C42" s="171"/>
      <c r="D42" s="171">
        <v>770712</v>
      </c>
      <c r="E42" s="171">
        <v>1</v>
      </c>
      <c r="F42" s="198">
        <f>(1+Наценка!$B$6)*VLOOKUP(D42,'Выгрузка артикулов'!A:L,12,0)</f>
        <v>1.71025</v>
      </c>
      <c r="H42" s="173" t="s">
        <v>717</v>
      </c>
      <c r="I42" s="171"/>
      <c r="J42" s="171">
        <v>334671</v>
      </c>
      <c r="K42" s="171">
        <v>1</v>
      </c>
      <c r="L42" s="198">
        <f>(1+Наценка!$B$6)*VLOOKUP(J42,'Выгрузка артикулов'!A:L,12,0)</f>
        <v>0.51512500000000006</v>
      </c>
      <c r="N42" s="173" t="s">
        <v>702</v>
      </c>
      <c r="O42" s="171"/>
      <c r="P42" s="171">
        <v>770712</v>
      </c>
      <c r="Q42" s="171">
        <v>1</v>
      </c>
      <c r="R42" s="198">
        <f>(1+Наценка!$B$6)*VLOOKUP(P42,'Выгрузка артикулов'!A:L,12,0)</f>
        <v>1.71025</v>
      </c>
      <c r="T42" s="173" t="s">
        <v>717</v>
      </c>
      <c r="U42" s="171"/>
      <c r="V42" s="171">
        <v>334671</v>
      </c>
      <c r="W42" s="171">
        <v>1</v>
      </c>
      <c r="X42" s="195">
        <f>(1+Наценка!$B$6)*VLOOKUP(V42,'Выгрузка артикулов'!A:L,12,0)</f>
        <v>0.51512500000000006</v>
      </c>
      <c r="Z42" s="464"/>
      <c r="AA42" s="174" t="s">
        <v>728</v>
      </c>
      <c r="AB42" s="174"/>
      <c r="AC42" s="174">
        <v>334754</v>
      </c>
      <c r="AD42" s="174">
        <v>1</v>
      </c>
      <c r="AE42" s="191">
        <f>(1+Наценка!$B$6)*VLOOKUP(AC42,'Выгрузка артикулов'!A:L,12,0)</f>
        <v>0.62812499999999993</v>
      </c>
      <c r="AF42" s="175"/>
      <c r="AG42" s="176" t="s">
        <v>728</v>
      </c>
      <c r="AH42" s="174"/>
      <c r="AI42" s="174">
        <v>334754</v>
      </c>
      <c r="AJ42" s="174">
        <v>1</v>
      </c>
      <c r="AK42" s="193">
        <f>(1+Наценка!$B$6)*VLOOKUP(AI42,'Выгрузка артикулов'!A:L,12,0)</f>
        <v>0.62812499999999993</v>
      </c>
      <c r="AM42" s="432"/>
      <c r="AN42" s="443" t="s">
        <v>679</v>
      </c>
      <c r="AO42" s="443"/>
      <c r="AP42" s="443"/>
      <c r="AQ42" s="443"/>
      <c r="AR42" s="199">
        <f>AQ25*AR25+AQ26*AR26+AQ27*AR27++AQ30*AR30+AQ34*AR34+AQ35*AR36+AQ38*AR38+AQ39*AR39</f>
        <v>51.038749999999993</v>
      </c>
      <c r="AT42" s="444" t="s">
        <v>679</v>
      </c>
      <c r="AU42" s="443"/>
      <c r="AV42" s="443"/>
      <c r="AW42" s="443"/>
      <c r="AX42" s="199">
        <f>AW25*AX25+AW26*AX26+AW27*AX27++AW30*AX30+AW34*AX34+AW35*AX36+AW38*AX38+AW39*AX39+AW40*AX40+AW41*AX41</f>
        <v>54.687750000000001</v>
      </c>
    </row>
    <row r="43" spans="1:50" x14ac:dyDescent="0.3">
      <c r="A43" s="450"/>
      <c r="B43" s="171"/>
      <c r="C43" s="171"/>
      <c r="D43" s="171"/>
      <c r="E43" s="171"/>
      <c r="F43" s="198"/>
      <c r="H43" s="173" t="s">
        <v>728</v>
      </c>
      <c r="I43" s="171"/>
      <c r="J43" s="171">
        <v>334754</v>
      </c>
      <c r="K43" s="171">
        <v>1</v>
      </c>
      <c r="L43" s="198">
        <f>(1+Наценка!$B$6)*VLOOKUP(J43,'Выгрузка артикулов'!A:L,12,0)</f>
        <v>0.62812499999999993</v>
      </c>
      <c r="N43" s="173"/>
      <c r="O43" s="171"/>
      <c r="P43" s="171"/>
      <c r="Q43" s="171"/>
      <c r="R43" s="198"/>
      <c r="T43" s="173" t="s">
        <v>731</v>
      </c>
      <c r="U43" s="171"/>
      <c r="V43" s="171">
        <v>728806</v>
      </c>
      <c r="W43" s="171">
        <v>1</v>
      </c>
      <c r="X43" s="195">
        <f>(1+Наценка!$B$6)*VLOOKUP(V43,'Выгрузка артикулов'!A:L,12,0)</f>
        <v>12.813749999999999</v>
      </c>
      <c r="Z43" s="464"/>
      <c r="AA43" s="174" t="s">
        <v>702</v>
      </c>
      <c r="AB43" s="174"/>
      <c r="AC43" s="174">
        <v>770712</v>
      </c>
      <c r="AD43" s="174">
        <v>1</v>
      </c>
      <c r="AE43" s="191">
        <f>(1+Наценка!$B$6)*VLOOKUP(AC43,'Выгрузка артикулов'!A:L,12,0)</f>
        <v>1.71025</v>
      </c>
      <c r="AF43" s="175"/>
      <c r="AG43" s="176" t="s">
        <v>702</v>
      </c>
      <c r="AH43" s="174"/>
      <c r="AI43" s="174">
        <v>770712</v>
      </c>
      <c r="AJ43" s="174">
        <v>1</v>
      </c>
      <c r="AK43" s="193">
        <f>(1+Наценка!$B$6)*VLOOKUP(AI43,'Выгрузка артикулов'!A:L,12,0)</f>
        <v>1.71025</v>
      </c>
    </row>
    <row r="44" spans="1:50" x14ac:dyDescent="0.3">
      <c r="A44" s="450"/>
      <c r="B44" s="171"/>
      <c r="C44" s="171"/>
      <c r="D44" s="171"/>
      <c r="E44" s="171"/>
      <c r="F44" s="198"/>
      <c r="H44" s="173" t="s">
        <v>702</v>
      </c>
      <c r="I44" s="171"/>
      <c r="J44" s="171">
        <v>770712</v>
      </c>
      <c r="K44" s="171">
        <v>1</v>
      </c>
      <c r="L44" s="198">
        <f>(1+Наценка!$B$6)*VLOOKUP(J44,'Выгрузка артикулов'!A:L,12,0)</f>
        <v>1.71025</v>
      </c>
      <c r="N44" s="173"/>
      <c r="O44" s="171"/>
      <c r="P44" s="171"/>
      <c r="Q44" s="171"/>
      <c r="R44" s="198"/>
      <c r="T44" s="173" t="s">
        <v>728</v>
      </c>
      <c r="U44" s="171"/>
      <c r="V44" s="171">
        <v>334754</v>
      </c>
      <c r="W44" s="171">
        <v>1</v>
      </c>
      <c r="X44" s="195">
        <f>(1+Наценка!$B$6)*VLOOKUP(V44,'Выгрузка артикулов'!A:L,12,0)</f>
        <v>0.62812499999999993</v>
      </c>
      <c r="Z44" s="181"/>
      <c r="AA44" s="443" t="s">
        <v>679</v>
      </c>
      <c r="AB44" s="443"/>
      <c r="AC44" s="443"/>
      <c r="AD44" s="443"/>
      <c r="AE44" s="202">
        <f>AD24*AE24+AD25*AE25+AD26*AE27+AD33*AE33+AD29*AE29+AD30*AE30+AD37*AE37+AD38*AE38+AD39*AE39+AD40*AE40+AD41*AE41+AD42*AE42+AD43*AE43</f>
        <v>44.715250000000005</v>
      </c>
      <c r="AF44" s="175"/>
      <c r="AG44" s="444" t="s">
        <v>679</v>
      </c>
      <c r="AH44" s="443"/>
      <c r="AI44" s="443"/>
      <c r="AJ44" s="443"/>
      <c r="AK44" s="202">
        <f>AJ24*AK24+AJ25*AK25+AJ26*AK27+AJ33*AK33+AJ29*AK29+AJ30*AK30+AJ37*AK37+AJ38*AK38+AJ39*AK39+AJ40*AK40+AJ41*AK41+AJ42*AK42+AJ43*AK43</f>
        <v>55.858125000000008</v>
      </c>
    </row>
    <row r="45" spans="1:50" x14ac:dyDescent="0.3">
      <c r="A45" s="450"/>
      <c r="B45" s="171"/>
      <c r="C45" s="171"/>
      <c r="D45" s="171"/>
      <c r="E45" s="171"/>
      <c r="F45" s="198"/>
      <c r="H45" s="173"/>
      <c r="I45" s="171"/>
      <c r="J45" s="171"/>
      <c r="K45" s="171"/>
      <c r="L45" s="198"/>
      <c r="N45" s="173"/>
      <c r="O45" s="171"/>
      <c r="P45" s="171"/>
      <c r="Q45" s="171"/>
      <c r="R45" s="198"/>
      <c r="T45" s="173" t="s">
        <v>702</v>
      </c>
      <c r="U45" s="171"/>
      <c r="V45" s="171">
        <v>770712</v>
      </c>
      <c r="W45" s="171">
        <v>1</v>
      </c>
      <c r="X45" s="195">
        <f>(1+Наценка!$B$6)*VLOOKUP(V45,'Выгрузка артикулов'!A:L,12,0)</f>
        <v>1.71025</v>
      </c>
      <c r="Z45" s="183"/>
      <c r="AA45" s="184"/>
      <c r="AB45" s="184"/>
      <c r="AC45" s="184"/>
      <c r="AD45" s="184"/>
      <c r="AE45" s="203"/>
      <c r="AF45" s="175"/>
      <c r="AG45" s="184"/>
      <c r="AH45" s="184"/>
      <c r="AI45" s="184"/>
      <c r="AJ45" s="184"/>
      <c r="AK45" s="203"/>
    </row>
    <row r="46" spans="1:50" x14ac:dyDescent="0.3">
      <c r="A46" s="465"/>
      <c r="B46" s="443" t="s">
        <v>679</v>
      </c>
      <c r="C46" s="443"/>
      <c r="D46" s="443"/>
      <c r="E46" s="443"/>
      <c r="F46" s="200">
        <f>E26*F26+E27*F27+E28*F29+E33*F33+E37*F37+E38*F38+E39*F39+E40*F40+E41*F41+E42*F42+E43*F43+E44*F44+E45*F45</f>
        <v>58.810750000000006</v>
      </c>
      <c r="H46" s="444" t="s">
        <v>679</v>
      </c>
      <c r="I46" s="443"/>
      <c r="J46" s="443"/>
      <c r="K46" s="443"/>
      <c r="L46" s="200">
        <f>K26*L26+K27*L27+K28*L29+K33*L33+K37*L37+K38*L38+K39*L39+K40*L40+K41*L41+K42*L42+K43*L43+K44*L44+K45*L45</f>
        <v>59.065375000000003</v>
      </c>
      <c r="N46" s="444" t="s">
        <v>679</v>
      </c>
      <c r="O46" s="443"/>
      <c r="P46" s="443"/>
      <c r="Q46" s="443"/>
      <c r="R46" s="200">
        <f>Q26*R26+Q27*R27+Q28*R29+Q33*R33+Q37*R37+Q38*R38+Q39*R39+Q40*R40+Q41*R41+Q42*R42+Q43*R43+Q44*R44+Q45*R45</f>
        <v>63.408749999999998</v>
      </c>
      <c r="T46" s="444" t="s">
        <v>679</v>
      </c>
      <c r="U46" s="443"/>
      <c r="V46" s="443"/>
      <c r="W46" s="443"/>
      <c r="X46" s="200">
        <f>W26*X26+W27*X27+W28*X29+W33*X33+W37*X37+W38*X38+W39*X39+W40*X40+W41*X41+W42*X42+W43*X43+W44*X44+W45*X45</f>
        <v>77.268500000000003</v>
      </c>
      <c r="Z46" s="183"/>
      <c r="AA46" s="184"/>
      <c r="AB46" s="184"/>
      <c r="AC46" s="184"/>
      <c r="AD46" s="184"/>
      <c r="AE46" s="203"/>
      <c r="AF46" s="175"/>
      <c r="AG46" s="184"/>
      <c r="AH46" s="184"/>
      <c r="AI46" s="184"/>
      <c r="AJ46" s="184"/>
      <c r="AK46" s="203"/>
    </row>
    <row r="47" spans="1:50" x14ac:dyDescent="0.3">
      <c r="A47" s="188"/>
      <c r="B47" s="184"/>
      <c r="C47" s="184"/>
      <c r="D47" s="184"/>
      <c r="E47" s="184"/>
      <c r="H47" s="184"/>
      <c r="I47" s="184"/>
      <c r="J47" s="184"/>
      <c r="K47" s="184"/>
      <c r="N47" s="184"/>
      <c r="O47" s="184"/>
      <c r="P47" s="184"/>
      <c r="Q47" s="184"/>
      <c r="T47" s="184"/>
      <c r="U47" s="184"/>
      <c r="V47" s="184"/>
      <c r="W47" s="184"/>
      <c r="X47" s="196"/>
      <c r="Z47" s="183"/>
      <c r="AA47" s="184"/>
      <c r="AB47" s="184"/>
      <c r="AC47" s="184"/>
      <c r="AD47" s="184"/>
      <c r="AE47" s="192"/>
      <c r="AF47" s="175"/>
      <c r="AG47" s="184"/>
      <c r="AH47" s="184"/>
      <c r="AI47" s="184"/>
      <c r="AJ47" s="184"/>
      <c r="AK47" s="194"/>
    </row>
    <row r="48" spans="1:50" x14ac:dyDescent="0.3">
      <c r="A48" s="160" t="s">
        <v>14</v>
      </c>
      <c r="B48" s="461" t="s">
        <v>742</v>
      </c>
      <c r="C48" s="461"/>
      <c r="D48" s="461"/>
      <c r="E48" s="461"/>
      <c r="F48" s="462"/>
      <c r="G48" s="161"/>
      <c r="H48" s="460" t="s">
        <v>743</v>
      </c>
      <c r="I48" s="461"/>
      <c r="J48" s="461"/>
      <c r="K48" s="461"/>
      <c r="L48" s="462"/>
      <c r="M48" s="161"/>
      <c r="N48" s="460" t="s">
        <v>744</v>
      </c>
      <c r="O48" s="461"/>
      <c r="P48" s="461"/>
      <c r="Q48" s="461"/>
      <c r="R48" s="462"/>
      <c r="S48" s="161"/>
      <c r="T48" s="460" t="s">
        <v>745</v>
      </c>
      <c r="U48" s="461"/>
      <c r="V48" s="461"/>
      <c r="W48" s="461"/>
      <c r="X48" s="462"/>
      <c r="Z48" s="154" t="s">
        <v>14</v>
      </c>
      <c r="AA48" s="469" t="s">
        <v>3170</v>
      </c>
      <c r="AB48" s="469"/>
      <c r="AC48" s="469"/>
      <c r="AD48" s="469"/>
      <c r="AE48" s="470"/>
      <c r="AF48" s="163"/>
      <c r="AG48" s="471" t="s">
        <v>745</v>
      </c>
      <c r="AH48" s="469"/>
      <c r="AI48" s="469"/>
      <c r="AJ48" s="469"/>
      <c r="AK48" s="470"/>
    </row>
    <row r="49" spans="1:37" x14ac:dyDescent="0.3">
      <c r="A49" s="187"/>
      <c r="B49" s="165" t="s">
        <v>16</v>
      </c>
      <c r="C49" s="166" t="s">
        <v>41</v>
      </c>
      <c r="D49" s="167" t="s">
        <v>17</v>
      </c>
      <c r="E49" s="167" t="s">
        <v>39</v>
      </c>
      <c r="F49" s="168" t="s">
        <v>678</v>
      </c>
      <c r="G49" s="169"/>
      <c r="H49" s="170" t="s">
        <v>16</v>
      </c>
      <c r="I49" s="166" t="s">
        <v>41</v>
      </c>
      <c r="J49" s="167" t="s">
        <v>17</v>
      </c>
      <c r="K49" s="167" t="s">
        <v>39</v>
      </c>
      <c r="L49" s="168" t="s">
        <v>678</v>
      </c>
      <c r="M49" s="169"/>
      <c r="N49" s="170" t="s">
        <v>16</v>
      </c>
      <c r="O49" s="166" t="s">
        <v>41</v>
      </c>
      <c r="P49" s="167" t="s">
        <v>17</v>
      </c>
      <c r="Q49" s="167" t="s">
        <v>39</v>
      </c>
      <c r="R49" s="168" t="s">
        <v>678</v>
      </c>
      <c r="S49" s="169"/>
      <c r="T49" s="170" t="s">
        <v>16</v>
      </c>
      <c r="U49" s="166" t="s">
        <v>41</v>
      </c>
      <c r="V49" s="167" t="s">
        <v>17</v>
      </c>
      <c r="W49" s="167" t="s">
        <v>39</v>
      </c>
      <c r="X49" s="168" t="s">
        <v>678</v>
      </c>
      <c r="Z49" s="186"/>
      <c r="AA49" s="165" t="s">
        <v>16</v>
      </c>
      <c r="AB49" s="166" t="s">
        <v>41</v>
      </c>
      <c r="AC49" s="167" t="s">
        <v>17</v>
      </c>
      <c r="AD49" s="167" t="s">
        <v>39</v>
      </c>
      <c r="AE49" s="168" t="s">
        <v>678</v>
      </c>
      <c r="AF49" s="152"/>
      <c r="AG49" s="170" t="s">
        <v>16</v>
      </c>
      <c r="AH49" s="166" t="s">
        <v>41</v>
      </c>
      <c r="AI49" s="167" t="s">
        <v>17</v>
      </c>
      <c r="AJ49" s="167" t="s">
        <v>39</v>
      </c>
      <c r="AK49" s="168" t="s">
        <v>678</v>
      </c>
    </row>
    <row r="50" spans="1:37" x14ac:dyDescent="0.3">
      <c r="A50" s="449" t="s">
        <v>707</v>
      </c>
      <c r="B50" s="171" t="s">
        <v>714</v>
      </c>
      <c r="C50" s="171"/>
      <c r="D50" s="171">
        <v>728804</v>
      </c>
      <c r="E50" s="171">
        <v>1</v>
      </c>
      <c r="F50" s="198">
        <f>(1+Наценка!$B$6)*VLOOKUP(D50,'Выгрузка артикулов'!A:L,12,0)</f>
        <v>8.3163750000000007</v>
      </c>
      <c r="H50" s="173" t="s">
        <v>714</v>
      </c>
      <c r="I50" s="171"/>
      <c r="J50" s="171">
        <v>728804</v>
      </c>
      <c r="K50" s="171">
        <v>1</v>
      </c>
      <c r="L50" s="198">
        <f>(1+Наценка!$B$6)*VLOOKUP(J50,'Выгрузка артикулов'!A:L,12,0)</f>
        <v>8.3163750000000007</v>
      </c>
      <c r="N50" s="173" t="s">
        <v>714</v>
      </c>
      <c r="O50" s="171"/>
      <c r="P50" s="171">
        <v>728804</v>
      </c>
      <c r="Q50" s="171">
        <v>1</v>
      </c>
      <c r="R50" s="198">
        <f>(1+Наценка!$B$6)*VLOOKUP(P50,'Выгрузка артикулов'!A:L,12,0)</f>
        <v>8.3163750000000007</v>
      </c>
      <c r="T50" s="173" t="s">
        <v>714</v>
      </c>
      <c r="U50" s="171"/>
      <c r="V50" s="171">
        <v>728804</v>
      </c>
      <c r="W50" s="171">
        <v>1</v>
      </c>
      <c r="X50" s="195">
        <f>(1+Наценка!$B$6)*VLOOKUP(V50,'Выгрузка артикулов'!A:L,12,0)</f>
        <v>8.3163750000000007</v>
      </c>
      <c r="Z50" s="430" t="s">
        <v>736</v>
      </c>
      <c r="AA50" s="174" t="s">
        <v>716</v>
      </c>
      <c r="AB50" s="174"/>
      <c r="AC50" s="174">
        <v>728756</v>
      </c>
      <c r="AD50" s="174">
        <v>1</v>
      </c>
      <c r="AE50" s="191">
        <f>(1+Наценка!$B$6)*VLOOKUP(AC50,'Выгрузка артикулов'!A:L,12,0)</f>
        <v>4.0577500000000004</v>
      </c>
      <c r="AF50" s="175"/>
      <c r="AG50" s="176" t="s">
        <v>716</v>
      </c>
      <c r="AH50" s="174"/>
      <c r="AI50" s="174">
        <v>728743</v>
      </c>
      <c r="AJ50" s="174">
        <v>1</v>
      </c>
      <c r="AK50" s="195">
        <f>(1+Наценка!$B$6)*VLOOKUP(AI50,'Выгрузка артикулов'!A:L,12,0)</f>
        <v>15.200625</v>
      </c>
    </row>
    <row r="51" spans="1:37" x14ac:dyDescent="0.3">
      <c r="A51" s="450"/>
      <c r="B51" s="171" t="s">
        <v>718</v>
      </c>
      <c r="C51" s="171"/>
      <c r="D51" s="171">
        <v>728785</v>
      </c>
      <c r="E51" s="171">
        <v>1</v>
      </c>
      <c r="F51" s="198">
        <f>(1+Наценка!$B$6)*VLOOKUP(D51,'Выгрузка артикулов'!A:L,12,0)</f>
        <v>10.678125000000001</v>
      </c>
      <c r="H51" s="173" t="s">
        <v>719</v>
      </c>
      <c r="I51" s="171"/>
      <c r="J51" s="171">
        <v>728786</v>
      </c>
      <c r="K51" s="171">
        <v>1</v>
      </c>
      <c r="L51" s="198">
        <f>(1+Наценка!$B$6)*VLOOKUP(J51,'Выгрузка артикулов'!A:L,12,0)</f>
        <v>9.8867499999999993</v>
      </c>
      <c r="N51" s="173" t="s">
        <v>719</v>
      </c>
      <c r="O51" s="171"/>
      <c r="P51" s="171">
        <v>728786</v>
      </c>
      <c r="Q51" s="171">
        <v>1</v>
      </c>
      <c r="R51" s="198">
        <f>(1+Наценка!$B$6)*VLOOKUP(P51,'Выгрузка артикулов'!A:L,12,0)</f>
        <v>9.8867499999999993</v>
      </c>
      <c r="T51" s="173" t="s">
        <v>719</v>
      </c>
      <c r="U51" s="171"/>
      <c r="V51" s="171">
        <v>728786</v>
      </c>
      <c r="W51" s="171">
        <v>1</v>
      </c>
      <c r="X51" s="195">
        <f>(1+Наценка!$B$6)*VLOOKUP(V51,'Выгрузка артикулов'!A:L,12,0)</f>
        <v>9.8867499999999993</v>
      </c>
      <c r="Z51" s="464"/>
      <c r="AA51" s="174" t="s">
        <v>720</v>
      </c>
      <c r="AB51" s="174"/>
      <c r="AC51" s="174">
        <v>212008</v>
      </c>
      <c r="AD51" s="174">
        <v>1</v>
      </c>
      <c r="AE51" s="191">
        <f>(1+Наценка!$B$6)*VLOOKUP(AC51,'Выгрузка артикулов'!A:L,12,0)</f>
        <v>0.25687499999999996</v>
      </c>
      <c r="AF51" s="175"/>
      <c r="AG51" s="176" t="s">
        <v>720</v>
      </c>
      <c r="AH51" s="174"/>
      <c r="AI51" s="174">
        <v>212008</v>
      </c>
      <c r="AJ51" s="174">
        <v>1</v>
      </c>
      <c r="AK51" s="195">
        <f>(1+Наценка!$B$6)*VLOOKUP(AI51,'Выгрузка артикулов'!A:L,12,0)</f>
        <v>0.25687499999999996</v>
      </c>
    </row>
    <row r="52" spans="1:37" x14ac:dyDescent="0.3">
      <c r="A52" s="450"/>
      <c r="B52" s="445" t="s">
        <v>722</v>
      </c>
      <c r="C52" s="171" t="s">
        <v>694</v>
      </c>
      <c r="D52" s="171">
        <v>728792</v>
      </c>
      <c r="E52" s="445">
        <v>1</v>
      </c>
      <c r="F52" s="198">
        <f>(1+Наценка!$B$6)*VLOOKUP(D52,'Выгрузка артикулов'!A:L,12,0)</f>
        <v>23.803750000000001</v>
      </c>
      <c r="G52" s="178"/>
      <c r="H52" s="447" t="s">
        <v>722</v>
      </c>
      <c r="I52" s="171" t="s">
        <v>694</v>
      </c>
      <c r="J52" s="171">
        <v>728792</v>
      </c>
      <c r="K52" s="445">
        <v>1</v>
      </c>
      <c r="L52" s="198">
        <f>(1+Наценка!$B$6)*VLOOKUP(J52,'Выгрузка артикулов'!A:L,12,0)</f>
        <v>23.803750000000001</v>
      </c>
      <c r="M52" s="178"/>
      <c r="N52" s="447" t="s">
        <v>722</v>
      </c>
      <c r="O52" s="171" t="s">
        <v>694</v>
      </c>
      <c r="P52" s="171">
        <v>728792</v>
      </c>
      <c r="Q52" s="445">
        <v>1</v>
      </c>
      <c r="R52" s="198">
        <f>(1+Наценка!$B$6)*VLOOKUP(P52,'Выгрузка артикулов'!A:L,12,0)</f>
        <v>23.803750000000001</v>
      </c>
      <c r="S52" s="178"/>
      <c r="T52" s="447" t="s">
        <v>722</v>
      </c>
      <c r="U52" s="171" t="s">
        <v>694</v>
      </c>
      <c r="V52" s="171">
        <v>728792</v>
      </c>
      <c r="W52" s="445">
        <v>1</v>
      </c>
      <c r="X52" s="195">
        <f>(1+Наценка!$B$6)*VLOOKUP(V52,'Выгрузка артикулов'!A:L,12,0)</f>
        <v>23.803750000000001</v>
      </c>
      <c r="Z52" s="464"/>
      <c r="AA52" s="455" t="s">
        <v>723</v>
      </c>
      <c r="AB52" s="171" t="s">
        <v>694</v>
      </c>
      <c r="AC52" s="174">
        <v>728737</v>
      </c>
      <c r="AD52" s="455">
        <v>1</v>
      </c>
      <c r="AE52" s="191">
        <f>(1+Наценка!$B$6)*VLOOKUP(AC52,'Выгрузка артикулов'!A:L,12,0)</f>
        <v>24.043500000000002</v>
      </c>
      <c r="AF52" s="179"/>
      <c r="AG52" s="463" t="s">
        <v>723</v>
      </c>
      <c r="AH52" s="171" t="s">
        <v>694</v>
      </c>
      <c r="AI52" s="174">
        <v>728737</v>
      </c>
      <c r="AJ52" s="455">
        <v>1</v>
      </c>
      <c r="AK52" s="195">
        <f>(1+Наценка!$B$6)*VLOOKUP(AI52,'Выгрузка артикулов'!A:L,12,0)</f>
        <v>24.043500000000002</v>
      </c>
    </row>
    <row r="53" spans="1:37" x14ac:dyDescent="0.3">
      <c r="A53" s="450"/>
      <c r="B53" s="446"/>
      <c r="C53" s="171" t="s">
        <v>724</v>
      </c>
      <c r="D53" s="171">
        <v>728795</v>
      </c>
      <c r="E53" s="446"/>
      <c r="F53" s="198">
        <f>(1+Наценка!$B$6)*VLOOKUP(D53,'Выгрузка артикулов'!A:L,12,0)</f>
        <v>21.71875</v>
      </c>
      <c r="G53" s="180"/>
      <c r="H53" s="448"/>
      <c r="I53" s="171" t="s">
        <v>724</v>
      </c>
      <c r="J53" s="171">
        <v>728795</v>
      </c>
      <c r="K53" s="446"/>
      <c r="L53" s="198">
        <f>(1+Наценка!$B$6)*VLOOKUP(J53,'Выгрузка артикулов'!A:L,12,0)</f>
        <v>21.71875</v>
      </c>
      <c r="M53" s="180"/>
      <c r="N53" s="448"/>
      <c r="O53" s="171" t="s">
        <v>724</v>
      </c>
      <c r="P53" s="171">
        <v>728795</v>
      </c>
      <c r="Q53" s="446"/>
      <c r="R53" s="198">
        <f>(1+Наценка!$B$6)*VLOOKUP(P53,'Выгрузка артикулов'!A:L,12,0)</f>
        <v>21.71875</v>
      </c>
      <c r="S53" s="180"/>
      <c r="T53" s="448"/>
      <c r="U53" s="171" t="s">
        <v>724</v>
      </c>
      <c r="V53" s="171">
        <v>728795</v>
      </c>
      <c r="W53" s="446"/>
      <c r="X53" s="195">
        <f>(1+Наценка!$B$6)*VLOOKUP(V53,'Выгрузка артикулов'!A:L,12,0)</f>
        <v>21.71875</v>
      </c>
      <c r="Z53" s="464"/>
      <c r="AA53" s="446"/>
      <c r="AB53" s="171" t="s">
        <v>724</v>
      </c>
      <c r="AC53" s="174">
        <v>728740</v>
      </c>
      <c r="AD53" s="446"/>
      <c r="AE53" s="191">
        <f>(1+Наценка!$B$6)*VLOOKUP(AC53,'Выгрузка артикулов'!A:L,12,0)</f>
        <v>24.043500000000002</v>
      </c>
      <c r="AF53" s="180"/>
      <c r="AG53" s="448"/>
      <c r="AH53" s="171" t="s">
        <v>724</v>
      </c>
      <c r="AI53" s="174">
        <v>728740</v>
      </c>
      <c r="AJ53" s="446"/>
      <c r="AK53" s="195">
        <f>(1+Наценка!$B$6)*VLOOKUP(AI53,'Выгрузка артикулов'!A:L,12,0)</f>
        <v>24.043500000000002</v>
      </c>
    </row>
    <row r="54" spans="1:37" x14ac:dyDescent="0.3">
      <c r="A54" s="450"/>
      <c r="B54" s="446"/>
      <c r="C54" s="171" t="s">
        <v>726</v>
      </c>
      <c r="D54" s="171">
        <v>770390</v>
      </c>
      <c r="E54" s="446"/>
      <c r="F54" s="198">
        <f>(1+Наценка!$B$6)*VLOOKUP(D54,'Выгрузка артикулов'!A:L,12,0)</f>
        <v>22.964625000000002</v>
      </c>
      <c r="G54" s="180"/>
      <c r="H54" s="448"/>
      <c r="I54" s="171" t="s">
        <v>726</v>
      </c>
      <c r="J54" s="171">
        <v>770390</v>
      </c>
      <c r="K54" s="446"/>
      <c r="L54" s="198">
        <f>(1+Наценка!$B$6)*VLOOKUP(J54,'Выгрузка артикулов'!A:L,12,0)</f>
        <v>22.964625000000002</v>
      </c>
      <c r="M54" s="180"/>
      <c r="N54" s="448"/>
      <c r="O54" s="171" t="s">
        <v>726</v>
      </c>
      <c r="P54" s="171">
        <v>770390</v>
      </c>
      <c r="Q54" s="446"/>
      <c r="R54" s="198">
        <f>(1+Наценка!$B$6)*VLOOKUP(P54,'Выгрузка артикулов'!A:L,12,0)</f>
        <v>22.964625000000002</v>
      </c>
      <c r="S54" s="180"/>
      <c r="T54" s="448"/>
      <c r="U54" s="171" t="s">
        <v>726</v>
      </c>
      <c r="V54" s="171">
        <v>770390</v>
      </c>
      <c r="W54" s="446"/>
      <c r="X54" s="195">
        <f>(1+Наценка!$B$6)*VLOOKUP(V54,'Выгрузка артикулов'!A:L,12,0)</f>
        <v>22.964625000000002</v>
      </c>
      <c r="Z54" s="464"/>
      <c r="AA54" s="446"/>
      <c r="AB54" s="171" t="s">
        <v>726</v>
      </c>
      <c r="AC54" s="174">
        <v>770356</v>
      </c>
      <c r="AD54" s="446"/>
      <c r="AE54" s="191">
        <f>(1+Наценка!$B$6)*VLOOKUP(AC54,'Выгрузка артикулов'!A:L,12,0)</f>
        <v>22.28125</v>
      </c>
      <c r="AF54" s="180"/>
      <c r="AG54" s="448"/>
      <c r="AH54" s="171" t="s">
        <v>726</v>
      </c>
      <c r="AI54" s="174">
        <v>770356</v>
      </c>
      <c r="AJ54" s="446"/>
      <c r="AK54" s="195">
        <f>(1+Наценка!$B$6)*VLOOKUP(AI54,'Выгрузка артикулов'!A:L,12,0)</f>
        <v>22.28125</v>
      </c>
    </row>
    <row r="55" spans="1:37" x14ac:dyDescent="0.3">
      <c r="A55" s="450"/>
      <c r="B55" s="433" t="s">
        <v>740</v>
      </c>
      <c r="C55" s="171" t="s">
        <v>694</v>
      </c>
      <c r="D55" s="171">
        <v>377474</v>
      </c>
      <c r="E55" s="177">
        <v>1</v>
      </c>
      <c r="F55" s="198">
        <f>(1+Наценка!$B$6)*VLOOKUP(D55,'Выгрузка артикулов'!A:L,12,0)</f>
        <v>7.3616250000000001</v>
      </c>
      <c r="G55" s="180"/>
      <c r="H55" s="435" t="s">
        <v>740</v>
      </c>
      <c r="I55" s="171" t="s">
        <v>694</v>
      </c>
      <c r="J55" s="171">
        <v>377474</v>
      </c>
      <c r="K55" s="177">
        <v>1</v>
      </c>
      <c r="L55" s="198">
        <f>(1+Наценка!$B$6)*VLOOKUP(J55,'Выгрузка артикулов'!A:L,12,0)</f>
        <v>7.3616250000000001</v>
      </c>
      <c r="M55" s="180"/>
      <c r="N55" s="435" t="s">
        <v>740</v>
      </c>
      <c r="O55" s="171" t="s">
        <v>694</v>
      </c>
      <c r="P55" s="171">
        <v>377474</v>
      </c>
      <c r="Q55" s="177">
        <v>1</v>
      </c>
      <c r="R55" s="198">
        <f>(1+Наценка!$B$6)*VLOOKUP(P55,'Выгрузка артикулов'!A:L,12,0)</f>
        <v>7.3616250000000001</v>
      </c>
      <c r="S55" s="180"/>
      <c r="T55" s="435" t="s">
        <v>740</v>
      </c>
      <c r="U55" s="171" t="s">
        <v>694</v>
      </c>
      <c r="V55" s="171">
        <v>377474</v>
      </c>
      <c r="W55" s="177">
        <v>1</v>
      </c>
      <c r="X55" s="195">
        <f>(1+Наценка!$B$6)*VLOOKUP(V55,'Выгрузка артикулов'!A:L,12,0)</f>
        <v>7.3616250000000001</v>
      </c>
      <c r="Z55" s="464"/>
      <c r="AA55" s="174" t="s">
        <v>733</v>
      </c>
      <c r="AB55" s="174"/>
      <c r="AC55" s="174">
        <v>728885</v>
      </c>
      <c r="AD55" s="174">
        <v>2</v>
      </c>
      <c r="AE55" s="191">
        <f>(1+Наценка!$B$6)*VLOOKUP(AC55,'Выгрузка артикулов'!A:L,12,0)</f>
        <v>1.60975</v>
      </c>
      <c r="AF55" s="175"/>
      <c r="AG55" s="176" t="s">
        <v>733</v>
      </c>
      <c r="AH55" s="174"/>
      <c r="AI55" s="174">
        <v>728885</v>
      </c>
      <c r="AJ55" s="174">
        <v>2</v>
      </c>
      <c r="AK55" s="195">
        <f>(1+Наценка!$B$6)*VLOOKUP(AI55,'Выгрузка артикулов'!A:L,12,0)</f>
        <v>1.60975</v>
      </c>
    </row>
    <row r="56" spans="1:37" x14ac:dyDescent="0.3">
      <c r="A56" s="450"/>
      <c r="B56" s="434"/>
      <c r="C56" s="171" t="s">
        <v>726</v>
      </c>
      <c r="D56" s="171">
        <v>238680</v>
      </c>
      <c r="E56" s="177">
        <v>1</v>
      </c>
      <c r="F56" s="198">
        <f>(1+Наценка!$B$6)*VLOOKUP(D56,'Выгрузка артикулов'!A:L,12,0)</f>
        <v>9.3213749999999997</v>
      </c>
      <c r="G56" s="180"/>
      <c r="H56" s="436"/>
      <c r="I56" s="171" t="s">
        <v>726</v>
      </c>
      <c r="J56" s="171">
        <v>238680</v>
      </c>
      <c r="K56" s="177">
        <v>1</v>
      </c>
      <c r="L56" s="198">
        <f>(1+Наценка!$B$6)*VLOOKUP(J56,'Выгрузка артикулов'!A:L,12,0)</f>
        <v>9.3213749999999997</v>
      </c>
      <c r="M56" s="180"/>
      <c r="N56" s="436"/>
      <c r="O56" s="171" t="s">
        <v>726</v>
      </c>
      <c r="P56" s="171">
        <v>238680</v>
      </c>
      <c r="Q56" s="177">
        <v>1</v>
      </c>
      <c r="R56" s="198">
        <f>(1+Наценка!$B$6)*VLOOKUP(P56,'Выгрузка артикулов'!A:L,12,0)</f>
        <v>9.3213749999999997</v>
      </c>
      <c r="S56" s="180"/>
      <c r="T56" s="436"/>
      <c r="U56" s="171" t="s">
        <v>726</v>
      </c>
      <c r="V56" s="171">
        <v>238680</v>
      </c>
      <c r="W56" s="177">
        <v>1</v>
      </c>
      <c r="X56" s="195">
        <f>(1+Наценка!$B$6)*VLOOKUP(V56,'Выгрузка артикулов'!A:L,12,0)</f>
        <v>9.3213749999999997</v>
      </c>
      <c r="Z56" s="464"/>
      <c r="AA56" s="174" t="s">
        <v>734</v>
      </c>
      <c r="AB56" s="174"/>
      <c r="AC56" s="174">
        <v>728884</v>
      </c>
      <c r="AD56" s="174">
        <v>2</v>
      </c>
      <c r="AE56" s="191">
        <f>(1+Наценка!$B$6)*VLOOKUP(AC56,'Выгрузка артикулов'!A:L,12,0)</f>
        <v>0.99324999999999997</v>
      </c>
      <c r="AF56" s="175"/>
      <c r="AG56" s="176" t="s">
        <v>734</v>
      </c>
      <c r="AH56" s="174"/>
      <c r="AI56" s="174">
        <v>728884</v>
      </c>
      <c r="AJ56" s="174">
        <v>2</v>
      </c>
      <c r="AK56" s="195">
        <f>(1+Наценка!$B$6)*VLOOKUP(AI56,'Выгрузка артикулов'!A:L,12,0)</f>
        <v>0.99324999999999997</v>
      </c>
    </row>
    <row r="57" spans="1:37" x14ac:dyDescent="0.3">
      <c r="A57" s="450"/>
      <c r="B57" s="434"/>
      <c r="C57" s="171" t="s">
        <v>724</v>
      </c>
      <c r="D57" s="171">
        <v>377477</v>
      </c>
      <c r="E57" s="177">
        <v>1</v>
      </c>
      <c r="F57" s="198">
        <f>(1+Наценка!$B$6)*VLOOKUP(D57,'Выгрузка артикулов'!A:L,12,0)</f>
        <v>7.0212500000000002</v>
      </c>
      <c r="G57" s="180"/>
      <c r="H57" s="436"/>
      <c r="I57" s="171" t="s">
        <v>724</v>
      </c>
      <c r="J57" s="171">
        <v>377477</v>
      </c>
      <c r="K57" s="177">
        <v>1</v>
      </c>
      <c r="L57" s="198">
        <f>(1+Наценка!$B$6)*VLOOKUP(J57,'Выгрузка артикулов'!A:L,12,0)</f>
        <v>7.0212500000000002</v>
      </c>
      <c r="M57" s="180"/>
      <c r="N57" s="436"/>
      <c r="O57" s="171" t="s">
        <v>724</v>
      </c>
      <c r="P57" s="171">
        <v>377477</v>
      </c>
      <c r="Q57" s="177">
        <v>1</v>
      </c>
      <c r="R57" s="198">
        <f>(1+Наценка!$B$6)*VLOOKUP(P57,'Выгрузка артикулов'!A:L,12,0)</f>
        <v>7.0212500000000002</v>
      </c>
      <c r="S57" s="180"/>
      <c r="T57" s="436"/>
      <c r="U57" s="171" t="s">
        <v>724</v>
      </c>
      <c r="V57" s="171">
        <v>377477</v>
      </c>
      <c r="W57" s="177">
        <v>1</v>
      </c>
      <c r="X57" s="195">
        <f>(1+Наценка!$B$6)*VLOOKUP(V57,'Выгрузка артикулов'!A:L,12,0)</f>
        <v>7.0212500000000002</v>
      </c>
      <c r="Z57" s="464"/>
      <c r="AA57" s="174" t="s">
        <v>717</v>
      </c>
      <c r="AB57" s="174"/>
      <c r="AC57" s="174">
        <v>334671</v>
      </c>
      <c r="AD57" s="174">
        <v>2</v>
      </c>
      <c r="AE57" s="191">
        <f>(1+Наценка!$B$6)*VLOOKUP(AC57,'Выгрузка артикулов'!A:L,12,0)</f>
        <v>0.51512500000000006</v>
      </c>
      <c r="AF57" s="175"/>
      <c r="AG57" s="176" t="s">
        <v>717</v>
      </c>
      <c r="AH57" s="174"/>
      <c r="AI57" s="174">
        <v>334671</v>
      </c>
      <c r="AJ57" s="174">
        <v>2</v>
      </c>
      <c r="AK57" s="195">
        <f>(1+Наценка!$B$6)*VLOOKUP(AI57,'Выгрузка артикулов'!A:L,12,0)</f>
        <v>0.51512500000000006</v>
      </c>
    </row>
    <row r="58" spans="1:37" x14ac:dyDescent="0.3">
      <c r="A58" s="450"/>
      <c r="B58" s="433" t="s">
        <v>741</v>
      </c>
      <c r="C58" s="171" t="s">
        <v>694</v>
      </c>
      <c r="D58" s="171">
        <v>378843</v>
      </c>
      <c r="E58" s="177">
        <v>1</v>
      </c>
      <c r="F58" s="198">
        <f>(1+Наценка!$B$6)*VLOOKUP(D58,'Выгрузка артикулов'!A:L,12,0)</f>
        <v>38.291499999999999</v>
      </c>
      <c r="G58" s="180"/>
      <c r="H58" s="435" t="s">
        <v>741</v>
      </c>
      <c r="I58" s="171" t="s">
        <v>694</v>
      </c>
      <c r="J58" s="171">
        <v>378843</v>
      </c>
      <c r="K58" s="177">
        <v>1</v>
      </c>
      <c r="L58" s="198">
        <f>(1+Наценка!$B$6)*VLOOKUP(J58,'Выгрузка артикулов'!A:L,12,0)</f>
        <v>38.291499999999999</v>
      </c>
      <c r="M58" s="180"/>
      <c r="N58" s="435" t="s">
        <v>741</v>
      </c>
      <c r="O58" s="171" t="s">
        <v>694</v>
      </c>
      <c r="P58" s="171">
        <v>378843</v>
      </c>
      <c r="Q58" s="177">
        <v>1</v>
      </c>
      <c r="R58" s="198">
        <f>(1+Наценка!$B$6)*VLOOKUP(P58,'Выгрузка артикулов'!A:L,12,0)</f>
        <v>38.291499999999999</v>
      </c>
      <c r="S58" s="180"/>
      <c r="T58" s="435" t="s">
        <v>741</v>
      </c>
      <c r="U58" s="171" t="s">
        <v>694</v>
      </c>
      <c r="V58" s="171">
        <v>378843</v>
      </c>
      <c r="W58" s="177">
        <v>1</v>
      </c>
      <c r="X58" s="195">
        <f>(1+Наценка!$B$6)*VLOOKUP(V58,'Выгрузка артикулов'!A:L,12,0)</f>
        <v>38.291499999999999</v>
      </c>
      <c r="Z58" s="464"/>
      <c r="AA58" s="433" t="s">
        <v>740</v>
      </c>
      <c r="AB58" s="171" t="s">
        <v>694</v>
      </c>
      <c r="AC58" s="171">
        <v>377474</v>
      </c>
      <c r="AD58" s="177">
        <v>1</v>
      </c>
      <c r="AE58" s="191">
        <f>(1+Наценка!$B$6)*VLOOKUP(AC58,'Выгрузка артикулов'!A:L,12,0)</f>
        <v>7.3616250000000001</v>
      </c>
      <c r="AF58" s="175"/>
      <c r="AG58" s="435" t="s">
        <v>740</v>
      </c>
      <c r="AH58" s="171" t="s">
        <v>694</v>
      </c>
      <c r="AI58" s="171">
        <v>377474</v>
      </c>
      <c r="AJ58" s="177">
        <v>1</v>
      </c>
      <c r="AK58" s="195">
        <f>(1+Наценка!$B$6)*VLOOKUP(AI58,'Выгрузка артикулов'!A:L,12,0)</f>
        <v>7.3616250000000001</v>
      </c>
    </row>
    <row r="59" spans="1:37" x14ac:dyDescent="0.3">
      <c r="A59" s="450"/>
      <c r="B59" s="434"/>
      <c r="C59" s="171" t="s">
        <v>724</v>
      </c>
      <c r="D59" s="171">
        <v>378916</v>
      </c>
      <c r="E59" s="177">
        <v>1</v>
      </c>
      <c r="F59" s="198">
        <f>(1+Наценка!$B$6)*VLOOKUP(D59,'Выгрузка артикулов'!A:L,12,0)</f>
        <v>41.1875</v>
      </c>
      <c r="G59" s="180"/>
      <c r="H59" s="436"/>
      <c r="I59" s="171" t="s">
        <v>724</v>
      </c>
      <c r="J59" s="171">
        <v>378916</v>
      </c>
      <c r="K59" s="177">
        <v>1</v>
      </c>
      <c r="L59" s="198">
        <f>(1+Наценка!$B$6)*VLOOKUP(J59,'Выгрузка артикулов'!A:L,12,0)</f>
        <v>41.1875</v>
      </c>
      <c r="M59" s="180"/>
      <c r="N59" s="436"/>
      <c r="O59" s="171" t="s">
        <v>724</v>
      </c>
      <c r="P59" s="171">
        <v>378916</v>
      </c>
      <c r="Q59" s="177">
        <v>1</v>
      </c>
      <c r="R59" s="198">
        <f>(1+Наценка!$B$6)*VLOOKUP(P59,'Выгрузка артикулов'!A:L,12,0)</f>
        <v>41.1875</v>
      </c>
      <c r="S59" s="180"/>
      <c r="T59" s="436"/>
      <c r="U59" s="171" t="s">
        <v>724</v>
      </c>
      <c r="V59" s="171">
        <v>378916</v>
      </c>
      <c r="W59" s="177">
        <v>1</v>
      </c>
      <c r="X59" s="195">
        <f>(1+Наценка!$B$6)*VLOOKUP(V59,'Выгрузка артикулов'!A:L,12,0)</f>
        <v>41.1875</v>
      </c>
      <c r="Z59" s="464"/>
      <c r="AA59" s="434"/>
      <c r="AB59" s="171" t="s">
        <v>726</v>
      </c>
      <c r="AC59" s="171">
        <v>238680</v>
      </c>
      <c r="AD59" s="177">
        <v>1</v>
      </c>
      <c r="AE59" s="191">
        <f>(1+Наценка!$B$6)*VLOOKUP(AC59,'Выгрузка артикулов'!A:L,12,0)</f>
        <v>9.3213749999999997</v>
      </c>
      <c r="AF59" s="175"/>
      <c r="AG59" s="436"/>
      <c r="AH59" s="171" t="s">
        <v>726</v>
      </c>
      <c r="AI59" s="171">
        <v>238680</v>
      </c>
      <c r="AJ59" s="177">
        <v>1</v>
      </c>
      <c r="AK59" s="195">
        <f>(1+Наценка!$B$6)*VLOOKUP(AI59,'Выгрузка артикулов'!A:L,12,0)</f>
        <v>9.3213749999999997</v>
      </c>
    </row>
    <row r="60" spans="1:37" x14ac:dyDescent="0.3">
      <c r="A60" s="450"/>
      <c r="B60" s="434"/>
      <c r="C60" s="171" t="s">
        <v>726</v>
      </c>
      <c r="D60" s="171">
        <v>238700</v>
      </c>
      <c r="E60" s="177">
        <v>1</v>
      </c>
      <c r="F60" s="198">
        <f>(1+Наценка!$B$6)*VLOOKUP(D60,'Выгрузка артикулов'!A:L,12,0)</f>
        <v>21.526125</v>
      </c>
      <c r="G60" s="180"/>
      <c r="H60" s="436"/>
      <c r="I60" s="171" t="s">
        <v>726</v>
      </c>
      <c r="J60" s="171">
        <v>238700</v>
      </c>
      <c r="K60" s="177">
        <v>1</v>
      </c>
      <c r="L60" s="198">
        <f>(1+Наценка!$B$6)*VLOOKUP(J60,'Выгрузка артикулов'!A:L,12,0)</f>
        <v>21.526125</v>
      </c>
      <c r="M60" s="180"/>
      <c r="N60" s="436"/>
      <c r="O60" s="171" t="s">
        <v>726</v>
      </c>
      <c r="P60" s="171">
        <v>238700</v>
      </c>
      <c r="Q60" s="177">
        <v>1</v>
      </c>
      <c r="R60" s="198">
        <f>(1+Наценка!$B$6)*VLOOKUP(P60,'Выгрузка артикулов'!A:L,12,0)</f>
        <v>21.526125</v>
      </c>
      <c r="S60" s="180"/>
      <c r="T60" s="436"/>
      <c r="U60" s="171" t="s">
        <v>726</v>
      </c>
      <c r="V60" s="171">
        <v>238700</v>
      </c>
      <c r="W60" s="177">
        <v>1</v>
      </c>
      <c r="X60" s="195">
        <f>(1+Наценка!$B$6)*VLOOKUP(V60,'Выгрузка артикулов'!A:L,12,0)</f>
        <v>21.526125</v>
      </c>
      <c r="Z60" s="464"/>
      <c r="AA60" s="434"/>
      <c r="AB60" s="171" t="s">
        <v>724</v>
      </c>
      <c r="AC60" s="171">
        <v>377477</v>
      </c>
      <c r="AD60" s="177">
        <v>1</v>
      </c>
      <c r="AE60" s="191">
        <f>(1+Наценка!$B$6)*VLOOKUP(AC60,'Выгрузка артикулов'!A:L,12,0)</f>
        <v>7.0212500000000002</v>
      </c>
      <c r="AF60" s="175"/>
      <c r="AG60" s="436"/>
      <c r="AH60" s="171" t="s">
        <v>724</v>
      </c>
      <c r="AI60" s="171">
        <v>377477</v>
      </c>
      <c r="AJ60" s="177">
        <v>1</v>
      </c>
      <c r="AK60" s="195">
        <f>(1+Наценка!$B$6)*VLOOKUP(AI60,'Выгрузка артикулов'!A:L,12,0)</f>
        <v>7.0212500000000002</v>
      </c>
    </row>
    <row r="61" spans="1:37" ht="15.6" customHeight="1" x14ac:dyDescent="0.3">
      <c r="A61" s="450"/>
      <c r="B61" s="305" t="s">
        <v>3178</v>
      </c>
      <c r="C61" s="452" t="s">
        <v>1368</v>
      </c>
      <c r="D61" s="305">
        <v>728695</v>
      </c>
      <c r="E61" s="305">
        <v>1</v>
      </c>
      <c r="F61" s="198">
        <f>(1+Наценка!$B$6)*VLOOKUP(D61,'Выгрузка артикулов'!A:L,12,0)</f>
        <v>2.1985000000000001</v>
      </c>
      <c r="G61" s="180"/>
      <c r="H61" s="305" t="s">
        <v>3178</v>
      </c>
      <c r="I61" s="452" t="s">
        <v>1368</v>
      </c>
      <c r="J61" s="305">
        <v>728695</v>
      </c>
      <c r="K61" s="305">
        <v>1</v>
      </c>
      <c r="L61" s="198">
        <f>(1+Наценка!$B$6)*VLOOKUP(J61,'Выгрузка артикулов'!A:L,12,0)</f>
        <v>2.1985000000000001</v>
      </c>
      <c r="M61" s="180"/>
      <c r="N61" s="305" t="s">
        <v>3178</v>
      </c>
      <c r="O61" s="452" t="s">
        <v>1368</v>
      </c>
      <c r="P61" s="305">
        <v>728695</v>
      </c>
      <c r="Q61" s="305">
        <v>1</v>
      </c>
      <c r="R61" s="198">
        <f>(1+Наценка!$B$6)*VLOOKUP(P61,'Выгрузка артикулов'!A:L,12,0)</f>
        <v>2.1985000000000001</v>
      </c>
      <c r="S61" s="180"/>
      <c r="T61" s="305" t="s">
        <v>3178</v>
      </c>
      <c r="U61" s="452" t="s">
        <v>1368</v>
      </c>
      <c r="V61" s="305">
        <v>728695</v>
      </c>
      <c r="W61" s="305">
        <v>1</v>
      </c>
      <c r="X61" s="195">
        <f>(1+Наценка!$B$6)*VLOOKUP(V61,'Выгрузка артикулов'!A:L,12,0)</f>
        <v>2.1985000000000001</v>
      </c>
      <c r="Z61" s="464"/>
      <c r="AA61" s="433" t="s">
        <v>741</v>
      </c>
      <c r="AB61" s="171" t="s">
        <v>694</v>
      </c>
      <c r="AC61" s="171">
        <v>378843</v>
      </c>
      <c r="AD61" s="177">
        <v>1</v>
      </c>
      <c r="AE61" s="191">
        <f>(1+Наценка!$B$6)*VLOOKUP(AC61,'Выгрузка артикулов'!A:L,12,0)</f>
        <v>38.291499999999999</v>
      </c>
      <c r="AF61" s="175"/>
      <c r="AG61" s="435" t="s">
        <v>741</v>
      </c>
      <c r="AH61" s="171" t="s">
        <v>694</v>
      </c>
      <c r="AI61" s="171">
        <v>378843</v>
      </c>
      <c r="AJ61" s="177">
        <v>1</v>
      </c>
      <c r="AK61" s="195">
        <f>(1+Наценка!$B$6)*VLOOKUP(AI61,'Выгрузка артикулов'!A:L,12,0)</f>
        <v>38.291499999999999</v>
      </c>
    </row>
    <row r="62" spans="1:37" x14ac:dyDescent="0.3">
      <c r="A62" s="450"/>
      <c r="B62" s="305" t="s">
        <v>3177</v>
      </c>
      <c r="C62" s="453"/>
      <c r="D62" s="305">
        <v>793407</v>
      </c>
      <c r="E62" s="305">
        <v>1</v>
      </c>
      <c r="F62" s="198">
        <f>(1+Наценка!$B$6)*VLOOKUP(D62,'Выгрузка артикулов'!A:L,12,0)</f>
        <v>1.1500000000000001</v>
      </c>
      <c r="G62" s="180"/>
      <c r="H62" s="305" t="s">
        <v>3177</v>
      </c>
      <c r="I62" s="453"/>
      <c r="J62" s="305">
        <v>793407</v>
      </c>
      <c r="K62" s="305">
        <v>1</v>
      </c>
      <c r="L62" s="198">
        <f>(1+Наценка!$B$6)*VLOOKUP(J62,'Выгрузка артикулов'!A:L,12,0)</f>
        <v>1.1500000000000001</v>
      </c>
      <c r="M62" s="180"/>
      <c r="N62" s="305" t="s">
        <v>3177</v>
      </c>
      <c r="O62" s="453"/>
      <c r="P62" s="305">
        <v>793407</v>
      </c>
      <c r="Q62" s="305">
        <v>1</v>
      </c>
      <c r="R62" s="198">
        <f>(1+Наценка!$B$6)*VLOOKUP(P62,'Выгрузка артикулов'!A:L,12,0)</f>
        <v>1.1500000000000001</v>
      </c>
      <c r="S62" s="180"/>
      <c r="T62" s="305" t="s">
        <v>3177</v>
      </c>
      <c r="U62" s="453"/>
      <c r="V62" s="305">
        <v>793407</v>
      </c>
      <c r="W62" s="305">
        <v>1</v>
      </c>
      <c r="X62" s="195">
        <f>(1+Наценка!$B$6)*VLOOKUP(V62,'Выгрузка артикулов'!A:L,12,0)</f>
        <v>1.1500000000000001</v>
      </c>
      <c r="Z62" s="464"/>
      <c r="AA62" s="434"/>
      <c r="AB62" s="171" t="s">
        <v>724</v>
      </c>
      <c r="AC62" s="171">
        <v>378916</v>
      </c>
      <c r="AD62" s="177">
        <v>1</v>
      </c>
      <c r="AE62" s="191">
        <f>(1+Наценка!$B$6)*VLOOKUP(AC62,'Выгрузка артикулов'!A:L,12,0)</f>
        <v>41.1875</v>
      </c>
      <c r="AF62" s="175"/>
      <c r="AG62" s="436"/>
      <c r="AH62" s="171" t="s">
        <v>724</v>
      </c>
      <c r="AI62" s="171">
        <v>378916</v>
      </c>
      <c r="AJ62" s="177">
        <v>1</v>
      </c>
      <c r="AK62" s="195">
        <f>(1+Наценка!$B$6)*VLOOKUP(AI62,'Выгрузка артикулов'!A:L,12,0)</f>
        <v>41.1875</v>
      </c>
    </row>
    <row r="63" spans="1:37" x14ac:dyDescent="0.3">
      <c r="A63" s="450"/>
      <c r="B63" s="305"/>
      <c r="C63" s="306"/>
      <c r="D63" s="305"/>
      <c r="E63" s="305"/>
      <c r="F63" s="198"/>
      <c r="G63" s="180"/>
      <c r="H63" s="305"/>
      <c r="I63" s="306"/>
      <c r="J63" s="305"/>
      <c r="K63" s="305"/>
      <c r="L63" s="198"/>
      <c r="M63" s="180"/>
      <c r="N63" s="305"/>
      <c r="O63" s="306"/>
      <c r="P63" s="305"/>
      <c r="Q63" s="305"/>
      <c r="R63" s="198"/>
      <c r="S63" s="180"/>
      <c r="T63" s="305"/>
      <c r="U63" s="306"/>
      <c r="V63" s="305"/>
      <c r="W63" s="305"/>
      <c r="X63" s="195"/>
      <c r="Z63" s="464"/>
      <c r="AA63" s="434"/>
      <c r="AB63" s="171" t="s">
        <v>726</v>
      </c>
      <c r="AC63" s="171">
        <v>238700</v>
      </c>
      <c r="AD63" s="177">
        <v>1</v>
      </c>
      <c r="AE63" s="191">
        <f>(1+Наценка!$B$6)*VLOOKUP(AC63,'Выгрузка артикулов'!A:L,12,0)</f>
        <v>21.526125</v>
      </c>
      <c r="AF63" s="175"/>
      <c r="AG63" s="436"/>
      <c r="AH63" s="171" t="s">
        <v>726</v>
      </c>
      <c r="AI63" s="171">
        <v>238700</v>
      </c>
      <c r="AJ63" s="177">
        <v>1</v>
      </c>
      <c r="AK63" s="195">
        <f>(1+Наценка!$B$6)*VLOOKUP(AI63,'Выгрузка артикулов'!A:L,12,0)</f>
        <v>21.526125</v>
      </c>
    </row>
    <row r="64" spans="1:37" ht="15.6" customHeight="1" x14ac:dyDescent="0.3">
      <c r="A64" s="450"/>
      <c r="B64" s="171" t="s">
        <v>730</v>
      </c>
      <c r="C64" s="171"/>
      <c r="D64" s="171">
        <v>728842</v>
      </c>
      <c r="E64" s="171">
        <v>1</v>
      </c>
      <c r="F64" s="198">
        <f>(1+Наценка!$B$6)*VLOOKUP(D64,'Выгрузка артикулов'!A:L,12,0)</f>
        <v>5.3893749999999994</v>
      </c>
      <c r="H64" s="173" t="s">
        <v>730</v>
      </c>
      <c r="I64" s="171"/>
      <c r="J64" s="171">
        <v>728842</v>
      </c>
      <c r="K64" s="171">
        <v>1</v>
      </c>
      <c r="L64" s="198">
        <f>(1+Наценка!$B$6)*VLOOKUP(J64,'Выгрузка артикулов'!A:L,12,0)</f>
        <v>5.3893749999999994</v>
      </c>
      <c r="N64" s="173" t="s">
        <v>730</v>
      </c>
      <c r="O64" s="171"/>
      <c r="P64" s="171">
        <v>728842</v>
      </c>
      <c r="Q64" s="171">
        <v>2</v>
      </c>
      <c r="R64" s="198">
        <f>(1+Наценка!$B$6)*VLOOKUP(P64,'Выгрузка артикулов'!A:L,12,0)</f>
        <v>5.3893749999999994</v>
      </c>
      <c r="T64" s="173" t="s">
        <v>730</v>
      </c>
      <c r="U64" s="171"/>
      <c r="V64" s="171">
        <v>728842</v>
      </c>
      <c r="W64" s="171">
        <v>2</v>
      </c>
      <c r="X64" s="195">
        <f>(1+Наценка!$B$6)*VLOOKUP(V64,'Выгрузка артикулов'!A:L,12,0)</f>
        <v>5.3893749999999994</v>
      </c>
      <c r="Z64" s="464"/>
      <c r="AA64" s="305" t="s">
        <v>3178</v>
      </c>
      <c r="AB64" s="452" t="s">
        <v>1368</v>
      </c>
      <c r="AC64" s="305">
        <v>728695</v>
      </c>
      <c r="AD64" s="305">
        <v>1</v>
      </c>
      <c r="AE64" s="191">
        <f>(1+Наценка!$B$6)*VLOOKUP(AC64,'Выгрузка артикулов'!A:L,12,0)</f>
        <v>2.1985000000000001</v>
      </c>
      <c r="AF64" s="175"/>
      <c r="AG64" s="305" t="s">
        <v>3178</v>
      </c>
      <c r="AH64" s="452" t="s">
        <v>1368</v>
      </c>
      <c r="AI64" s="305">
        <v>728695</v>
      </c>
      <c r="AJ64" s="305">
        <v>1</v>
      </c>
      <c r="AK64" s="195">
        <f>(1+Наценка!$B$6)*VLOOKUP(AI64,'Выгрузка артикулов'!A:L,12,0)</f>
        <v>2.1985000000000001</v>
      </c>
    </row>
    <row r="65" spans="1:37" ht="16.5" customHeight="1" x14ac:dyDescent="0.3">
      <c r="A65" s="450"/>
      <c r="B65" s="171" t="s">
        <v>729</v>
      </c>
      <c r="C65" s="171"/>
      <c r="D65" s="171">
        <v>728918</v>
      </c>
      <c r="E65" s="171">
        <v>2</v>
      </c>
      <c r="F65" s="198">
        <f>(1+Наценка!$B$6)*VLOOKUP(D65,'Выгрузка артикулов'!A:L,12,0)</f>
        <v>0.53087499999999999</v>
      </c>
      <c r="H65" s="173" t="s">
        <v>729</v>
      </c>
      <c r="I65" s="171"/>
      <c r="J65" s="171">
        <v>728918</v>
      </c>
      <c r="K65" s="171">
        <v>3</v>
      </c>
      <c r="L65" s="198">
        <f>(1+Наценка!$B$6)*VLOOKUP(J65,'Выгрузка артикулов'!A:L,12,0)</f>
        <v>0.53087499999999999</v>
      </c>
      <c r="N65" s="173" t="s">
        <v>729</v>
      </c>
      <c r="O65" s="171"/>
      <c r="P65" s="171">
        <v>728918</v>
      </c>
      <c r="Q65" s="171">
        <v>2</v>
      </c>
      <c r="R65" s="198">
        <f>(1+Наценка!$B$6)*VLOOKUP(P65,'Выгрузка артикулов'!A:L,12,0)</f>
        <v>0.53087499999999999</v>
      </c>
      <c r="T65" s="173" t="s">
        <v>729</v>
      </c>
      <c r="U65" s="171"/>
      <c r="V65" s="171">
        <v>728918</v>
      </c>
      <c r="W65" s="171">
        <v>2</v>
      </c>
      <c r="X65" s="195">
        <f>(1+Наценка!$B$6)*VLOOKUP(V65,'Выгрузка артикулов'!A:L,12,0)</f>
        <v>0.53087499999999999</v>
      </c>
      <c r="Z65" s="464"/>
      <c r="AA65" s="305" t="s">
        <v>3177</v>
      </c>
      <c r="AB65" s="453"/>
      <c r="AC65" s="305">
        <v>793407</v>
      </c>
      <c r="AD65" s="305">
        <v>1</v>
      </c>
      <c r="AE65" s="191">
        <f>(1+Наценка!$B$6)*VLOOKUP(AC65,'Выгрузка артикулов'!A:L,12,0)</f>
        <v>1.1500000000000001</v>
      </c>
      <c r="AF65" s="175"/>
      <c r="AG65" s="305" t="s">
        <v>3177</v>
      </c>
      <c r="AH65" s="453"/>
      <c r="AI65" s="305">
        <v>793407</v>
      </c>
      <c r="AJ65" s="305">
        <v>1</v>
      </c>
      <c r="AK65" s="195">
        <f>(1+Наценка!$B$6)*VLOOKUP(AI65,'Выгрузка артикулов'!A:L,12,0)</f>
        <v>1.1500000000000001</v>
      </c>
    </row>
    <row r="66" spans="1:37" x14ac:dyDescent="0.3">
      <c r="A66" s="450"/>
      <c r="B66" s="171" t="s">
        <v>717</v>
      </c>
      <c r="C66" s="171"/>
      <c r="D66" s="171">
        <v>334671</v>
      </c>
      <c r="E66" s="171">
        <v>2</v>
      </c>
      <c r="F66" s="198">
        <f>(1+Наценка!$B$6)*VLOOKUP(D66,'Выгрузка артикулов'!A:L,12,0)</f>
        <v>0.51512500000000006</v>
      </c>
      <c r="H66" s="173" t="s">
        <v>717</v>
      </c>
      <c r="I66" s="171"/>
      <c r="J66" s="171">
        <v>334671</v>
      </c>
      <c r="K66" s="171">
        <v>3</v>
      </c>
      <c r="L66" s="198">
        <f>(1+Наценка!$B$6)*VLOOKUP(J66,'Выгрузка артикулов'!A:L,12,0)</f>
        <v>0.51512500000000006</v>
      </c>
      <c r="N66" s="173" t="s">
        <v>717</v>
      </c>
      <c r="O66" s="171"/>
      <c r="P66" s="171">
        <v>334671</v>
      </c>
      <c r="Q66" s="171">
        <v>2</v>
      </c>
      <c r="R66" s="198">
        <f>(1+Наценка!$B$6)*VLOOKUP(P66,'Выгрузка артикулов'!A:L,12,0)</f>
        <v>0.51512500000000006</v>
      </c>
      <c r="T66" s="173" t="s">
        <v>717</v>
      </c>
      <c r="U66" s="171"/>
      <c r="V66" s="171">
        <v>334671</v>
      </c>
      <c r="W66" s="171">
        <v>2</v>
      </c>
      <c r="X66" s="195">
        <f>(1+Наценка!$B$6)*VLOOKUP(V66,'Выгрузка артикулов'!A:L,12,0)</f>
        <v>0.51512500000000006</v>
      </c>
      <c r="Z66" s="464"/>
      <c r="AA66" s="305"/>
      <c r="AB66" s="306"/>
      <c r="AC66" s="305"/>
      <c r="AD66" s="305"/>
      <c r="AE66" s="191"/>
      <c r="AG66" s="305"/>
      <c r="AH66" s="306"/>
      <c r="AI66" s="305"/>
      <c r="AJ66" s="305"/>
      <c r="AK66" s="195"/>
    </row>
    <row r="67" spans="1:37" x14ac:dyDescent="0.3">
      <c r="A67" s="450"/>
      <c r="B67" s="171" t="s">
        <v>728</v>
      </c>
      <c r="C67" s="171"/>
      <c r="D67" s="171">
        <v>334754</v>
      </c>
      <c r="E67" s="171">
        <v>1</v>
      </c>
      <c r="F67" s="198">
        <f>(1+Наценка!$B$6)*VLOOKUP(D67,'Выгрузка артикулов'!A:L,12,0)</f>
        <v>0.62812499999999993</v>
      </c>
      <c r="H67" s="173" t="s">
        <v>728</v>
      </c>
      <c r="I67" s="171"/>
      <c r="J67" s="171">
        <v>334754</v>
      </c>
      <c r="K67" s="171">
        <v>1</v>
      </c>
      <c r="L67" s="198">
        <f>(1+Наценка!$B$6)*VLOOKUP(J67,'Выгрузка артикулов'!A:L,12,0)</f>
        <v>0.62812499999999993</v>
      </c>
      <c r="N67" s="173" t="s">
        <v>728</v>
      </c>
      <c r="O67" s="171"/>
      <c r="P67" s="171">
        <v>334754</v>
      </c>
      <c r="Q67" s="171">
        <v>1</v>
      </c>
      <c r="R67" s="198">
        <f>(1+Наценка!$B$6)*VLOOKUP(P67,'Выгрузка артикулов'!A:L,12,0)</f>
        <v>0.62812499999999993</v>
      </c>
      <c r="T67" s="173" t="s">
        <v>731</v>
      </c>
      <c r="U67" s="171"/>
      <c r="V67" s="171">
        <v>728806</v>
      </c>
      <c r="W67" s="171">
        <v>1</v>
      </c>
      <c r="X67" s="195">
        <f>(1+Наценка!$B$6)*VLOOKUP(V67,'Выгрузка артикулов'!A:L,12,0)</f>
        <v>12.813749999999999</v>
      </c>
      <c r="Z67" s="464"/>
      <c r="AA67" s="174" t="s">
        <v>735</v>
      </c>
      <c r="AB67" s="174"/>
      <c r="AC67" s="174">
        <v>728918</v>
      </c>
      <c r="AD67" s="174">
        <v>2</v>
      </c>
      <c r="AE67" s="191">
        <f>(1+Наценка!$B$6)*VLOOKUP(AC67,'Выгрузка артикулов'!A:L,12,0)</f>
        <v>0.53087499999999999</v>
      </c>
      <c r="AF67" s="175"/>
      <c r="AG67" s="176" t="s">
        <v>735</v>
      </c>
      <c r="AH67" s="174"/>
      <c r="AI67" s="174">
        <v>728918</v>
      </c>
      <c r="AJ67" s="174">
        <v>2</v>
      </c>
      <c r="AK67" s="195">
        <f>(1+Наценка!$B$6)*VLOOKUP(AI67,'Выгрузка артикулов'!A:L,12,0)</f>
        <v>0.53087499999999999</v>
      </c>
    </row>
    <row r="68" spans="1:37" x14ac:dyDescent="0.3">
      <c r="A68" s="450"/>
      <c r="B68" s="171" t="s">
        <v>702</v>
      </c>
      <c r="C68" s="171"/>
      <c r="D68" s="171">
        <v>770712</v>
      </c>
      <c r="E68" s="171">
        <v>1</v>
      </c>
      <c r="F68" s="198">
        <f>(1+Наценка!$B$6)*VLOOKUP(D68,'Выгрузка артикулов'!A:L,12,0)</f>
        <v>1.71025</v>
      </c>
      <c r="H68" s="173" t="s">
        <v>702</v>
      </c>
      <c r="I68" s="171"/>
      <c r="J68" s="171">
        <v>770712</v>
      </c>
      <c r="K68" s="171">
        <v>1</v>
      </c>
      <c r="L68" s="198">
        <f>(1+Наценка!$B$6)*VLOOKUP(J68,'Выгрузка артикулов'!A:L,12,0)</f>
        <v>1.71025</v>
      </c>
      <c r="N68" s="173" t="s">
        <v>702</v>
      </c>
      <c r="O68" s="171"/>
      <c r="P68" s="171">
        <v>770712</v>
      </c>
      <c r="Q68" s="171">
        <v>1</v>
      </c>
      <c r="R68" s="198">
        <f>(1+Наценка!$B$6)*VLOOKUP(P68,'Выгрузка артикулов'!A:L,12,0)</f>
        <v>1.71025</v>
      </c>
      <c r="T68" s="173" t="s">
        <v>728</v>
      </c>
      <c r="U68" s="171"/>
      <c r="V68" s="171">
        <v>334754</v>
      </c>
      <c r="W68" s="171">
        <v>1</v>
      </c>
      <c r="X68" s="195">
        <f>(1+Наценка!$B$6)*VLOOKUP(V68,'Выгрузка артикулов'!A:L,12,0)</f>
        <v>0.62812499999999993</v>
      </c>
      <c r="Z68" s="464"/>
      <c r="AA68" s="174" t="s">
        <v>728</v>
      </c>
      <c r="AB68" s="174"/>
      <c r="AC68" s="174">
        <v>334754</v>
      </c>
      <c r="AD68" s="174">
        <v>1</v>
      </c>
      <c r="AE68" s="191">
        <f>(1+Наценка!$B$6)*VLOOKUP(AC68,'Выгрузка артикулов'!A:L,12,0)</f>
        <v>0.62812499999999993</v>
      </c>
      <c r="AF68" s="175"/>
      <c r="AG68" s="176" t="s">
        <v>728</v>
      </c>
      <c r="AH68" s="174"/>
      <c r="AI68" s="174">
        <v>334754</v>
      </c>
      <c r="AJ68" s="174">
        <v>1</v>
      </c>
      <c r="AK68" s="195">
        <f>(1+Наценка!$B$6)*VLOOKUP(AI68,'Выгрузка артикулов'!A:L,12,0)</f>
        <v>0.62812499999999993</v>
      </c>
    </row>
    <row r="69" spans="1:37" x14ac:dyDescent="0.3">
      <c r="A69" s="450"/>
      <c r="B69" s="171"/>
      <c r="C69" s="171"/>
      <c r="D69" s="171"/>
      <c r="E69" s="171"/>
      <c r="F69" s="198"/>
      <c r="H69" s="173"/>
      <c r="I69" s="171"/>
      <c r="J69" s="171"/>
      <c r="K69" s="171"/>
      <c r="L69" s="198"/>
      <c r="N69" s="173"/>
      <c r="O69" s="171"/>
      <c r="P69" s="171"/>
      <c r="Q69" s="171"/>
      <c r="R69" s="198"/>
      <c r="T69" s="173" t="s">
        <v>702</v>
      </c>
      <c r="U69" s="171"/>
      <c r="V69" s="171">
        <v>770712</v>
      </c>
      <c r="W69" s="171">
        <v>1</v>
      </c>
      <c r="X69" s="195">
        <f>(1+Наценка!$B$6)*VLOOKUP(V69,'Выгрузка артикулов'!A:L,12,0)</f>
        <v>1.71025</v>
      </c>
      <c r="Z69" s="464"/>
      <c r="AA69" s="174" t="s">
        <v>702</v>
      </c>
      <c r="AB69" s="174"/>
      <c r="AC69" s="174">
        <v>770712</v>
      </c>
      <c r="AD69" s="174">
        <v>1</v>
      </c>
      <c r="AE69" s="191">
        <f>(1+Наценка!$B$6)*VLOOKUP(AC69,'Выгрузка артикулов'!A:L,12,0)</f>
        <v>1.71025</v>
      </c>
      <c r="AF69" s="175"/>
      <c r="AG69" s="176" t="s">
        <v>702</v>
      </c>
      <c r="AH69" s="174"/>
      <c r="AI69" s="174">
        <v>770712</v>
      </c>
      <c r="AJ69" s="174">
        <v>1</v>
      </c>
      <c r="AK69" s="195">
        <f>(1+Наценка!$B$6)*VLOOKUP(AI69,'Выгрузка артикулов'!A:L,12,0)</f>
        <v>1.71025</v>
      </c>
    </row>
    <row r="70" spans="1:37" x14ac:dyDescent="0.3">
      <c r="A70" s="451"/>
      <c r="B70" s="443" t="s">
        <v>679</v>
      </c>
      <c r="C70" s="443"/>
      <c r="D70" s="443"/>
      <c r="E70" s="443"/>
      <c r="F70" s="201">
        <f>E50*F50+E51*F51+E52*F53+E57*F57+E61*F61+E62*F62+E63*F63+E64*F64+E65*F65+E66*F66+E67*F67+E68*F68+E69*F69</f>
        <v>60.902750000000005</v>
      </c>
      <c r="H70" s="444" t="s">
        <v>679</v>
      </c>
      <c r="I70" s="443"/>
      <c r="J70" s="443"/>
      <c r="K70" s="443"/>
      <c r="L70" s="201">
        <f>K50*L50+K51*L51+K52*L53+K57*L57+K61*L61+K62*L62+K63*L63+K64*L64+K65*L65+K66*L66+K67*L67+K68*L68+K69*L69</f>
        <v>61.157375000000002</v>
      </c>
      <c r="N70" s="444" t="s">
        <v>679</v>
      </c>
      <c r="O70" s="443"/>
      <c r="P70" s="443"/>
      <c r="Q70" s="443"/>
      <c r="R70" s="201">
        <f>Q50*R50+Q51*R51+Q52*R53+Q57*R57+Q61*R61+Q62*R62+Q63*R63+Q64*R64+Q65*R65+Q66*R66+Q67*R67+Q68*R68+Q69*R69</f>
        <v>65.500749999999996</v>
      </c>
      <c r="T70" s="444" t="s">
        <v>679</v>
      </c>
      <c r="U70" s="443"/>
      <c r="V70" s="443"/>
      <c r="W70" s="443"/>
      <c r="X70" s="201">
        <f>W50*X50+W51*X51+W52*X53+W57*X57+W61*X61+W62*X62+W63*X63+W64*X64+W65*X65+W66*X66+W67*X67+W68*X68+W69*X69</f>
        <v>78.314499999999995</v>
      </c>
      <c r="Z70" s="181"/>
      <c r="AA70" s="443" t="s">
        <v>679</v>
      </c>
      <c r="AB70" s="443"/>
      <c r="AC70" s="443"/>
      <c r="AD70" s="443"/>
      <c r="AE70" s="202">
        <f>AD50*AE50+AD51*AE51+AD52*AE53+AD55*AE55+AD56*AE56+AD57*AE57+AD60*AE60+AD64*AE64+AD65*AE65+AD66*AE66+AD67*AE67+AD68*AE68+AD69*AE69</f>
        <v>48.364250000000013</v>
      </c>
      <c r="AF70" s="175"/>
      <c r="AG70" s="444" t="s">
        <v>679</v>
      </c>
      <c r="AH70" s="443"/>
      <c r="AI70" s="443"/>
      <c r="AJ70" s="443"/>
      <c r="AK70" s="202">
        <f>AJ50*AK50+AJ51*AK51+AJ52*AK53+AJ55*AK55+AJ56*AK56+AJ57*AK57+AJ60*AK60+AJ64*AK64+AJ65*AK65+AJ66*AK66+AJ67*AK67+AJ68*AK68+AJ69*AK69</f>
        <v>59.507125000000002</v>
      </c>
    </row>
    <row r="71" spans="1:37" x14ac:dyDescent="0.3">
      <c r="A71" s="188"/>
      <c r="X71" s="196"/>
      <c r="Z71" s="183"/>
      <c r="AA71" s="184"/>
      <c r="AB71" s="184"/>
      <c r="AC71" s="184"/>
      <c r="AD71" s="184"/>
      <c r="AE71" s="192"/>
      <c r="AF71" s="175"/>
      <c r="AG71" s="184"/>
      <c r="AH71" s="184"/>
      <c r="AI71" s="184"/>
      <c r="AJ71" s="184"/>
      <c r="AK71" s="196"/>
    </row>
    <row r="72" spans="1:37" x14ac:dyDescent="0.3">
      <c r="A72" s="160" t="s">
        <v>14</v>
      </c>
      <c r="B72" s="461" t="s">
        <v>742</v>
      </c>
      <c r="C72" s="461"/>
      <c r="D72" s="461"/>
      <c r="E72" s="461"/>
      <c r="F72" s="462"/>
      <c r="G72" s="161"/>
      <c r="H72" s="460" t="s">
        <v>743</v>
      </c>
      <c r="I72" s="461"/>
      <c r="J72" s="461"/>
      <c r="K72" s="461"/>
      <c r="L72" s="462"/>
      <c r="M72" s="161"/>
      <c r="N72" s="460" t="s">
        <v>744</v>
      </c>
      <c r="O72" s="461"/>
      <c r="P72" s="461"/>
      <c r="Q72" s="461"/>
      <c r="R72" s="462"/>
      <c r="S72" s="161"/>
      <c r="T72" s="460" t="s">
        <v>745</v>
      </c>
      <c r="U72" s="461"/>
      <c r="V72" s="461"/>
      <c r="W72" s="461"/>
      <c r="X72" s="462"/>
      <c r="Z72" s="154" t="s">
        <v>14</v>
      </c>
      <c r="AA72" s="469" t="s">
        <v>3170</v>
      </c>
      <c r="AB72" s="469"/>
      <c r="AC72" s="469"/>
      <c r="AD72" s="469"/>
      <c r="AE72" s="470"/>
      <c r="AF72" s="163"/>
      <c r="AG72" s="471" t="s">
        <v>745</v>
      </c>
      <c r="AH72" s="469"/>
      <c r="AI72" s="469"/>
      <c r="AJ72" s="469"/>
      <c r="AK72" s="470"/>
    </row>
    <row r="73" spans="1:37" x14ac:dyDescent="0.3">
      <c r="A73" s="187"/>
      <c r="B73" s="165" t="s">
        <v>16</v>
      </c>
      <c r="C73" s="166" t="s">
        <v>41</v>
      </c>
      <c r="D73" s="167" t="s">
        <v>17</v>
      </c>
      <c r="E73" s="167" t="s">
        <v>39</v>
      </c>
      <c r="F73" s="168" t="s">
        <v>678</v>
      </c>
      <c r="G73" s="169"/>
      <c r="H73" s="170" t="s">
        <v>16</v>
      </c>
      <c r="I73" s="166" t="s">
        <v>41</v>
      </c>
      <c r="J73" s="167" t="s">
        <v>17</v>
      </c>
      <c r="K73" s="167" t="s">
        <v>39</v>
      </c>
      <c r="L73" s="168" t="s">
        <v>678</v>
      </c>
      <c r="M73" s="169"/>
      <c r="N73" s="170" t="s">
        <v>16</v>
      </c>
      <c r="O73" s="166" t="s">
        <v>41</v>
      </c>
      <c r="P73" s="167" t="s">
        <v>17</v>
      </c>
      <c r="Q73" s="167" t="s">
        <v>39</v>
      </c>
      <c r="R73" s="168" t="s">
        <v>678</v>
      </c>
      <c r="S73" s="169"/>
      <c r="T73" s="170" t="s">
        <v>16</v>
      </c>
      <c r="U73" s="166" t="s">
        <v>41</v>
      </c>
      <c r="V73" s="167" t="s">
        <v>17</v>
      </c>
      <c r="W73" s="167" t="s">
        <v>39</v>
      </c>
      <c r="X73" s="168" t="s">
        <v>678</v>
      </c>
      <c r="Z73" s="186"/>
      <c r="AA73" s="165" t="s">
        <v>16</v>
      </c>
      <c r="AB73" s="166" t="s">
        <v>41</v>
      </c>
      <c r="AC73" s="167" t="s">
        <v>17</v>
      </c>
      <c r="AD73" s="167" t="s">
        <v>39</v>
      </c>
      <c r="AE73" s="168" t="s">
        <v>678</v>
      </c>
      <c r="AF73" s="152"/>
      <c r="AG73" s="170" t="s">
        <v>16</v>
      </c>
      <c r="AH73" s="166" t="s">
        <v>41</v>
      </c>
      <c r="AI73" s="167" t="s">
        <v>17</v>
      </c>
      <c r="AJ73" s="167" t="s">
        <v>39</v>
      </c>
      <c r="AK73" s="168" t="s">
        <v>678</v>
      </c>
    </row>
    <row r="74" spans="1:37" x14ac:dyDescent="0.3">
      <c r="A74" s="449" t="s">
        <v>737</v>
      </c>
      <c r="B74" s="171" t="s">
        <v>714</v>
      </c>
      <c r="C74" s="171"/>
      <c r="D74" s="171">
        <v>728804</v>
      </c>
      <c r="E74" s="171">
        <v>1</v>
      </c>
      <c r="F74" s="198">
        <f>(1+Наценка!$B$6)*VLOOKUP(D74,'Выгрузка артикулов'!A:L,12,0)</f>
        <v>8.3163750000000007</v>
      </c>
      <c r="H74" s="173" t="s">
        <v>714</v>
      </c>
      <c r="I74" s="171"/>
      <c r="J74" s="171">
        <v>728804</v>
      </c>
      <c r="K74" s="171">
        <v>1</v>
      </c>
      <c r="L74" s="198">
        <f>(1+Наценка!$B$6)*VLOOKUP(J74,'Выгрузка артикулов'!A:L,12,0)</f>
        <v>8.3163750000000007</v>
      </c>
      <c r="N74" s="173" t="s">
        <v>714</v>
      </c>
      <c r="O74" s="171"/>
      <c r="P74" s="171">
        <v>728804</v>
      </c>
      <c r="Q74" s="171">
        <v>1</v>
      </c>
      <c r="R74" s="198">
        <f>(1+Наценка!$B$6)*VLOOKUP(P74,'Выгрузка артикулов'!A:L,12,0)</f>
        <v>8.3163750000000007</v>
      </c>
      <c r="T74" s="173" t="s">
        <v>714</v>
      </c>
      <c r="U74" s="171"/>
      <c r="V74" s="171">
        <v>728804</v>
      </c>
      <c r="W74" s="171">
        <v>1</v>
      </c>
      <c r="X74" s="195">
        <f>(1+Наценка!$B$6)*VLOOKUP(V74,'Выгрузка артикулов'!A:L,12,0)</f>
        <v>8.3163750000000007</v>
      </c>
      <c r="Z74" s="430" t="s">
        <v>737</v>
      </c>
      <c r="AA74" s="174" t="s">
        <v>716</v>
      </c>
      <c r="AB74" s="174"/>
      <c r="AC74" s="174">
        <v>728756</v>
      </c>
      <c r="AD74" s="174">
        <v>1</v>
      </c>
      <c r="AE74" s="191">
        <f>(1+Наценка!$B$6)*VLOOKUP(AC74,'Выгрузка артикулов'!A:L,12,0)</f>
        <v>4.0577500000000004</v>
      </c>
      <c r="AF74" s="175"/>
      <c r="AG74" s="176" t="s">
        <v>716</v>
      </c>
      <c r="AH74" s="174"/>
      <c r="AI74" s="174">
        <v>728743</v>
      </c>
      <c r="AJ74" s="174">
        <v>1</v>
      </c>
      <c r="AK74" s="191">
        <f>(1+Наценка!$B$6)*VLOOKUP(AI74,'Выгрузка артикулов'!A:L,12,0)</f>
        <v>15.200625</v>
      </c>
    </row>
    <row r="75" spans="1:37" x14ac:dyDescent="0.3">
      <c r="A75" s="450"/>
      <c r="B75" s="171" t="s">
        <v>718</v>
      </c>
      <c r="C75" s="171"/>
      <c r="D75" s="171">
        <v>728785</v>
      </c>
      <c r="E75" s="171">
        <v>1</v>
      </c>
      <c r="F75" s="198">
        <f>(1+Наценка!$B$6)*VLOOKUP(D75,'Выгрузка артикулов'!A:L,12,0)</f>
        <v>10.678125000000001</v>
      </c>
      <c r="H75" s="173" t="s">
        <v>719</v>
      </c>
      <c r="I75" s="171"/>
      <c r="J75" s="171">
        <v>728786</v>
      </c>
      <c r="K75" s="171">
        <v>1</v>
      </c>
      <c r="L75" s="198">
        <f>(1+Наценка!$B$6)*VLOOKUP(J75,'Выгрузка артикулов'!A:L,12,0)</f>
        <v>9.8867499999999993</v>
      </c>
      <c r="N75" s="173" t="s">
        <v>719</v>
      </c>
      <c r="O75" s="171"/>
      <c r="P75" s="171">
        <v>728786</v>
      </c>
      <c r="Q75" s="171">
        <v>1</v>
      </c>
      <c r="R75" s="198">
        <f>(1+Наценка!$B$6)*VLOOKUP(P75,'Выгрузка артикулов'!A:L,12,0)</f>
        <v>9.8867499999999993</v>
      </c>
      <c r="T75" s="173" t="s">
        <v>719</v>
      </c>
      <c r="U75" s="171"/>
      <c r="V75" s="171">
        <v>728786</v>
      </c>
      <c r="W75" s="171">
        <v>1</v>
      </c>
      <c r="X75" s="195">
        <f>(1+Наценка!$B$6)*VLOOKUP(V75,'Выгрузка артикулов'!A:L,12,0)</f>
        <v>9.8867499999999993</v>
      </c>
      <c r="Z75" s="464"/>
      <c r="AA75" s="174" t="s">
        <v>720</v>
      </c>
      <c r="AB75" s="174"/>
      <c r="AC75" s="174">
        <v>212008</v>
      </c>
      <c r="AD75" s="174">
        <v>1</v>
      </c>
      <c r="AE75" s="191">
        <f>(1+Наценка!$B$6)*VLOOKUP(AC75,'Выгрузка артикулов'!A:L,12,0)</f>
        <v>0.25687499999999996</v>
      </c>
      <c r="AF75" s="175"/>
      <c r="AG75" s="176" t="s">
        <v>720</v>
      </c>
      <c r="AH75" s="174"/>
      <c r="AI75" s="174">
        <v>212008</v>
      </c>
      <c r="AJ75" s="174">
        <v>1</v>
      </c>
      <c r="AK75" s="191">
        <f>(1+Наценка!$B$6)*VLOOKUP(AI75,'Выгрузка артикулов'!A:L,12,0)</f>
        <v>0.25687499999999996</v>
      </c>
    </row>
    <row r="76" spans="1:37" x14ac:dyDescent="0.3">
      <c r="A76" s="450"/>
      <c r="B76" s="445" t="s">
        <v>722</v>
      </c>
      <c r="C76" s="171" t="s">
        <v>694</v>
      </c>
      <c r="D76" s="171">
        <v>728792</v>
      </c>
      <c r="E76" s="445">
        <v>1</v>
      </c>
      <c r="F76" s="198">
        <f>(1+Наценка!$B$6)*VLOOKUP(D76,'Выгрузка артикулов'!A:L,12,0)</f>
        <v>23.803750000000001</v>
      </c>
      <c r="G76" s="178"/>
      <c r="H76" s="447" t="s">
        <v>722</v>
      </c>
      <c r="I76" s="171" t="s">
        <v>694</v>
      </c>
      <c r="J76" s="171">
        <v>728792</v>
      </c>
      <c r="K76" s="445">
        <v>1</v>
      </c>
      <c r="L76" s="198">
        <f>(1+Наценка!$B$6)*VLOOKUP(J76,'Выгрузка артикулов'!A:L,12,0)</f>
        <v>23.803750000000001</v>
      </c>
      <c r="M76" s="178"/>
      <c r="N76" s="447" t="s">
        <v>722</v>
      </c>
      <c r="O76" s="171" t="s">
        <v>694</v>
      </c>
      <c r="P76" s="171">
        <v>728792</v>
      </c>
      <c r="Q76" s="445">
        <v>1</v>
      </c>
      <c r="R76" s="198">
        <f>(1+Наценка!$B$6)*VLOOKUP(P76,'Выгрузка артикулов'!A:L,12,0)</f>
        <v>23.803750000000001</v>
      </c>
      <c r="S76" s="178"/>
      <c r="T76" s="447" t="s">
        <v>722</v>
      </c>
      <c r="U76" s="171" t="s">
        <v>694</v>
      </c>
      <c r="V76" s="171">
        <v>728792</v>
      </c>
      <c r="W76" s="445">
        <v>1</v>
      </c>
      <c r="X76" s="195">
        <f>(1+Наценка!$B$6)*VLOOKUP(V76,'Выгрузка артикулов'!A:L,12,0)</f>
        <v>23.803750000000001</v>
      </c>
      <c r="Z76" s="464"/>
      <c r="AA76" s="455" t="s">
        <v>723</v>
      </c>
      <c r="AB76" s="171" t="s">
        <v>694</v>
      </c>
      <c r="AC76" s="174">
        <v>728737</v>
      </c>
      <c r="AD76" s="455">
        <v>1</v>
      </c>
      <c r="AE76" s="191">
        <f>(1+Наценка!$B$6)*VLOOKUP(AC76,'Выгрузка артикулов'!A:L,12,0)</f>
        <v>24.043500000000002</v>
      </c>
      <c r="AF76" s="179"/>
      <c r="AG76" s="463" t="s">
        <v>723</v>
      </c>
      <c r="AH76" s="171" t="s">
        <v>694</v>
      </c>
      <c r="AI76" s="174">
        <v>728737</v>
      </c>
      <c r="AJ76" s="455">
        <v>1</v>
      </c>
      <c r="AK76" s="191">
        <f>(1+Наценка!$B$6)*VLOOKUP(AI76,'Выгрузка артикулов'!A:L,12,0)</f>
        <v>24.043500000000002</v>
      </c>
    </row>
    <row r="77" spans="1:37" x14ac:dyDescent="0.3">
      <c r="A77" s="450"/>
      <c r="B77" s="446"/>
      <c r="C77" s="171" t="s">
        <v>724</v>
      </c>
      <c r="D77" s="171">
        <v>728795</v>
      </c>
      <c r="E77" s="446"/>
      <c r="F77" s="198">
        <f>(1+Наценка!$B$6)*VLOOKUP(D77,'Выгрузка артикулов'!A:L,12,0)</f>
        <v>21.71875</v>
      </c>
      <c r="G77" s="180"/>
      <c r="H77" s="448"/>
      <c r="I77" s="171" t="s">
        <v>724</v>
      </c>
      <c r="J77" s="171">
        <v>728795</v>
      </c>
      <c r="K77" s="446"/>
      <c r="L77" s="198">
        <f>(1+Наценка!$B$6)*VLOOKUP(J77,'Выгрузка артикулов'!A:L,12,0)</f>
        <v>21.71875</v>
      </c>
      <c r="M77" s="180"/>
      <c r="N77" s="448"/>
      <c r="O77" s="171" t="s">
        <v>724</v>
      </c>
      <c r="P77" s="171">
        <v>728795</v>
      </c>
      <c r="Q77" s="446"/>
      <c r="R77" s="198">
        <f>(1+Наценка!$B$6)*VLOOKUP(P77,'Выгрузка артикулов'!A:L,12,0)</f>
        <v>21.71875</v>
      </c>
      <c r="S77" s="180"/>
      <c r="T77" s="448"/>
      <c r="U77" s="171" t="s">
        <v>724</v>
      </c>
      <c r="V77" s="171">
        <v>728795</v>
      </c>
      <c r="W77" s="446"/>
      <c r="X77" s="195">
        <f>(1+Наценка!$B$6)*VLOOKUP(V77,'Выгрузка артикулов'!A:L,12,0)</f>
        <v>21.71875</v>
      </c>
      <c r="Z77" s="464"/>
      <c r="AA77" s="446"/>
      <c r="AB77" s="171" t="s">
        <v>724</v>
      </c>
      <c r="AC77" s="174">
        <v>728740</v>
      </c>
      <c r="AD77" s="446"/>
      <c r="AE77" s="191">
        <f>(1+Наценка!$B$6)*VLOOKUP(AC77,'Выгрузка артикулов'!A:L,12,0)</f>
        <v>24.043500000000002</v>
      </c>
      <c r="AF77" s="180"/>
      <c r="AG77" s="448"/>
      <c r="AH77" s="171" t="s">
        <v>724</v>
      </c>
      <c r="AI77" s="174">
        <v>728740</v>
      </c>
      <c r="AJ77" s="446"/>
      <c r="AK77" s="191">
        <f>(1+Наценка!$B$6)*VLOOKUP(AI77,'Выгрузка артикулов'!A:L,12,0)</f>
        <v>24.043500000000002</v>
      </c>
    </row>
    <row r="78" spans="1:37" x14ac:dyDescent="0.3">
      <c r="A78" s="450"/>
      <c r="B78" s="446"/>
      <c r="C78" s="171" t="s">
        <v>726</v>
      </c>
      <c r="D78" s="171">
        <v>770390</v>
      </c>
      <c r="E78" s="446"/>
      <c r="F78" s="198">
        <f>(1+Наценка!$B$6)*VLOOKUP(D78,'Выгрузка артикулов'!A:L,12,0)</f>
        <v>22.964625000000002</v>
      </c>
      <c r="G78" s="180"/>
      <c r="H78" s="448"/>
      <c r="I78" s="171" t="s">
        <v>726</v>
      </c>
      <c r="J78" s="171">
        <v>770390</v>
      </c>
      <c r="K78" s="446"/>
      <c r="L78" s="198">
        <f>(1+Наценка!$B$6)*VLOOKUP(J78,'Выгрузка артикулов'!A:L,12,0)</f>
        <v>22.964625000000002</v>
      </c>
      <c r="M78" s="180"/>
      <c r="N78" s="448"/>
      <c r="O78" s="171" t="s">
        <v>726</v>
      </c>
      <c r="P78" s="171">
        <v>770390</v>
      </c>
      <c r="Q78" s="446"/>
      <c r="R78" s="198">
        <f>(1+Наценка!$B$6)*VLOOKUP(P78,'Выгрузка артикулов'!A:L,12,0)</f>
        <v>22.964625000000002</v>
      </c>
      <c r="S78" s="180"/>
      <c r="T78" s="448"/>
      <c r="U78" s="171" t="s">
        <v>726</v>
      </c>
      <c r="V78" s="171">
        <v>770390</v>
      </c>
      <c r="W78" s="446"/>
      <c r="X78" s="195">
        <f>(1+Наценка!$B$6)*VLOOKUP(V78,'Выгрузка артикулов'!A:L,12,0)</f>
        <v>22.964625000000002</v>
      </c>
      <c r="Z78" s="464"/>
      <c r="AA78" s="446"/>
      <c r="AB78" s="171" t="s">
        <v>726</v>
      </c>
      <c r="AC78" s="174">
        <v>770356</v>
      </c>
      <c r="AD78" s="446"/>
      <c r="AE78" s="191">
        <f>(1+Наценка!$B$6)*VLOOKUP(AC78,'Выгрузка артикулов'!A:L,12,0)</f>
        <v>22.28125</v>
      </c>
      <c r="AF78" s="180"/>
      <c r="AG78" s="448"/>
      <c r="AH78" s="171" t="s">
        <v>726</v>
      </c>
      <c r="AI78" s="174">
        <v>770356</v>
      </c>
      <c r="AJ78" s="446"/>
      <c r="AK78" s="191">
        <f>(1+Наценка!$B$6)*VLOOKUP(AI78,'Выгрузка артикулов'!A:L,12,0)</f>
        <v>22.28125</v>
      </c>
    </row>
    <row r="79" spans="1:37" x14ac:dyDescent="0.3">
      <c r="A79" s="450"/>
      <c r="B79" s="433" t="s">
        <v>740</v>
      </c>
      <c r="C79" s="171" t="s">
        <v>694</v>
      </c>
      <c r="D79" s="171">
        <v>377474</v>
      </c>
      <c r="E79" s="177">
        <v>1</v>
      </c>
      <c r="F79" s="198">
        <f>(1+Наценка!$B$6)*VLOOKUP(D79,'Выгрузка артикулов'!A:L,12,0)</f>
        <v>7.3616250000000001</v>
      </c>
      <c r="G79" s="180"/>
      <c r="H79" s="435" t="s">
        <v>740</v>
      </c>
      <c r="I79" s="171" t="s">
        <v>694</v>
      </c>
      <c r="J79" s="171">
        <v>377474</v>
      </c>
      <c r="K79" s="177">
        <v>1</v>
      </c>
      <c r="L79" s="198">
        <f>(1+Наценка!$B$6)*VLOOKUP(J79,'Выгрузка артикулов'!A:L,12,0)</f>
        <v>7.3616250000000001</v>
      </c>
      <c r="M79" s="180"/>
      <c r="N79" s="435" t="s">
        <v>740</v>
      </c>
      <c r="O79" s="171" t="s">
        <v>694</v>
      </c>
      <c r="P79" s="171">
        <v>377474</v>
      </c>
      <c r="Q79" s="177">
        <v>1</v>
      </c>
      <c r="R79" s="198">
        <f>(1+Наценка!$B$6)*VLOOKUP(P79,'Выгрузка артикулов'!A:L,12,0)</f>
        <v>7.3616250000000001</v>
      </c>
      <c r="S79" s="180"/>
      <c r="T79" s="435" t="s">
        <v>740</v>
      </c>
      <c r="U79" s="171" t="s">
        <v>694</v>
      </c>
      <c r="V79" s="171">
        <v>377474</v>
      </c>
      <c r="W79" s="177">
        <v>1</v>
      </c>
      <c r="X79" s="195">
        <f>(1+Наценка!$B$6)*VLOOKUP(V79,'Выгрузка артикулов'!A:L,12,0)</f>
        <v>7.3616250000000001</v>
      </c>
      <c r="Z79" s="464"/>
      <c r="AA79" s="174" t="s">
        <v>733</v>
      </c>
      <c r="AB79" s="174"/>
      <c r="AC79" s="174">
        <v>728885</v>
      </c>
      <c r="AD79" s="174">
        <v>3</v>
      </c>
      <c r="AE79" s="191">
        <f>(1+Наценка!$B$6)*VLOOKUP(AC79,'Выгрузка артикулов'!A:L,12,0)</f>
        <v>1.60975</v>
      </c>
      <c r="AF79" s="175"/>
      <c r="AG79" s="176" t="s">
        <v>733</v>
      </c>
      <c r="AH79" s="174"/>
      <c r="AI79" s="174">
        <v>728885</v>
      </c>
      <c r="AJ79" s="174">
        <v>3</v>
      </c>
      <c r="AK79" s="191">
        <f>(1+Наценка!$B$6)*VLOOKUP(AI79,'Выгрузка артикулов'!A:L,12,0)</f>
        <v>1.60975</v>
      </c>
    </row>
    <row r="80" spans="1:37" x14ac:dyDescent="0.3">
      <c r="A80" s="450"/>
      <c r="B80" s="434"/>
      <c r="C80" s="171" t="s">
        <v>726</v>
      </c>
      <c r="D80" s="171">
        <v>238680</v>
      </c>
      <c r="E80" s="177">
        <v>1</v>
      </c>
      <c r="F80" s="198">
        <f>(1+Наценка!$B$6)*VLOOKUP(D80,'Выгрузка артикулов'!A:L,12,0)</f>
        <v>9.3213749999999997</v>
      </c>
      <c r="G80" s="180"/>
      <c r="H80" s="436"/>
      <c r="I80" s="171" t="s">
        <v>726</v>
      </c>
      <c r="J80" s="171">
        <v>238680</v>
      </c>
      <c r="K80" s="177">
        <v>1</v>
      </c>
      <c r="L80" s="198">
        <f>(1+Наценка!$B$6)*VLOOKUP(J80,'Выгрузка артикулов'!A:L,12,0)</f>
        <v>9.3213749999999997</v>
      </c>
      <c r="M80" s="180"/>
      <c r="N80" s="436"/>
      <c r="O80" s="171" t="s">
        <v>726</v>
      </c>
      <c r="P80" s="171">
        <v>238680</v>
      </c>
      <c r="Q80" s="177">
        <v>1</v>
      </c>
      <c r="R80" s="198">
        <f>(1+Наценка!$B$6)*VLOOKUP(P80,'Выгрузка артикулов'!A:L,12,0)</f>
        <v>9.3213749999999997</v>
      </c>
      <c r="S80" s="180"/>
      <c r="T80" s="436"/>
      <c r="U80" s="171" t="s">
        <v>726</v>
      </c>
      <c r="V80" s="171">
        <v>238680</v>
      </c>
      <c r="W80" s="177">
        <v>1</v>
      </c>
      <c r="X80" s="195">
        <f>(1+Наценка!$B$6)*VLOOKUP(V80,'Выгрузка артикулов'!A:L,12,0)</f>
        <v>9.3213749999999997</v>
      </c>
      <c r="Z80" s="464"/>
      <c r="AA80" s="174" t="s">
        <v>734</v>
      </c>
      <c r="AB80" s="174"/>
      <c r="AC80" s="174">
        <v>728884</v>
      </c>
      <c r="AD80" s="174">
        <v>3</v>
      </c>
      <c r="AE80" s="191">
        <f>(1+Наценка!$B$6)*VLOOKUP(AC80,'Выгрузка артикулов'!A:L,12,0)</f>
        <v>0.99324999999999997</v>
      </c>
      <c r="AF80" s="175"/>
      <c r="AG80" s="176" t="s">
        <v>734</v>
      </c>
      <c r="AH80" s="174"/>
      <c r="AI80" s="174">
        <v>728884</v>
      </c>
      <c r="AJ80" s="174">
        <v>3</v>
      </c>
      <c r="AK80" s="191">
        <f>(1+Наценка!$B$6)*VLOOKUP(AI80,'Выгрузка артикулов'!A:L,12,0)</f>
        <v>0.99324999999999997</v>
      </c>
    </row>
    <row r="81" spans="1:37" x14ac:dyDescent="0.3">
      <c r="A81" s="450"/>
      <c r="B81" s="434"/>
      <c r="C81" s="171" t="s">
        <v>724</v>
      </c>
      <c r="D81" s="171">
        <v>377477</v>
      </c>
      <c r="E81" s="177">
        <v>1</v>
      </c>
      <c r="F81" s="198">
        <f>(1+Наценка!$B$6)*VLOOKUP(D81,'Выгрузка артикулов'!A:L,12,0)</f>
        <v>7.0212500000000002</v>
      </c>
      <c r="G81" s="180"/>
      <c r="H81" s="436"/>
      <c r="I81" s="171" t="s">
        <v>724</v>
      </c>
      <c r="J81" s="171">
        <v>377477</v>
      </c>
      <c r="K81" s="177">
        <v>1</v>
      </c>
      <c r="L81" s="198">
        <f>(1+Наценка!$B$6)*VLOOKUP(J81,'Выгрузка артикулов'!A:L,12,0)</f>
        <v>7.0212500000000002</v>
      </c>
      <c r="M81" s="180"/>
      <c r="N81" s="436"/>
      <c r="O81" s="171" t="s">
        <v>724</v>
      </c>
      <c r="P81" s="171">
        <v>377477</v>
      </c>
      <c r="Q81" s="177">
        <v>1</v>
      </c>
      <c r="R81" s="198">
        <f>(1+Наценка!$B$6)*VLOOKUP(P81,'Выгрузка артикулов'!A:L,12,0)</f>
        <v>7.0212500000000002</v>
      </c>
      <c r="S81" s="180"/>
      <c r="T81" s="436"/>
      <c r="U81" s="171" t="s">
        <v>724</v>
      </c>
      <c r="V81" s="171">
        <v>377477</v>
      </c>
      <c r="W81" s="177">
        <v>1</v>
      </c>
      <c r="X81" s="195">
        <f>(1+Наценка!$B$6)*VLOOKUP(V81,'Выгрузка артикулов'!A:L,12,0)</f>
        <v>7.0212500000000002</v>
      </c>
      <c r="Z81" s="464"/>
      <c r="AA81" s="174" t="s">
        <v>717</v>
      </c>
      <c r="AB81" s="174"/>
      <c r="AC81" s="174">
        <v>334671</v>
      </c>
      <c r="AD81" s="174">
        <v>3</v>
      </c>
      <c r="AE81" s="191">
        <f>(1+Наценка!$B$6)*VLOOKUP(AC81,'Выгрузка артикулов'!A:L,12,0)</f>
        <v>0.51512500000000006</v>
      </c>
      <c r="AF81" s="175"/>
      <c r="AG81" s="176" t="s">
        <v>717</v>
      </c>
      <c r="AH81" s="174"/>
      <c r="AI81" s="174">
        <v>334671</v>
      </c>
      <c r="AJ81" s="174">
        <v>3</v>
      </c>
      <c r="AK81" s="191">
        <f>(1+Наценка!$B$6)*VLOOKUP(AI81,'Выгрузка артикулов'!A:L,12,0)</f>
        <v>0.51512500000000006</v>
      </c>
    </row>
    <row r="82" spans="1:37" x14ac:dyDescent="0.3">
      <c r="A82" s="450"/>
      <c r="B82" s="433" t="s">
        <v>741</v>
      </c>
      <c r="C82" s="171" t="s">
        <v>694</v>
      </c>
      <c r="D82" s="171">
        <v>378843</v>
      </c>
      <c r="E82" s="177">
        <v>1</v>
      </c>
      <c r="F82" s="198">
        <f>(1+Наценка!$B$6)*VLOOKUP(D82,'Выгрузка артикулов'!A:L,12,0)</f>
        <v>38.291499999999999</v>
      </c>
      <c r="G82" s="180"/>
      <c r="H82" s="435" t="s">
        <v>741</v>
      </c>
      <c r="I82" s="171" t="s">
        <v>694</v>
      </c>
      <c r="J82" s="171">
        <v>378843</v>
      </c>
      <c r="K82" s="177">
        <v>1</v>
      </c>
      <c r="L82" s="198">
        <f>(1+Наценка!$B$6)*VLOOKUP(J82,'Выгрузка артикулов'!A:L,12,0)</f>
        <v>38.291499999999999</v>
      </c>
      <c r="M82" s="180"/>
      <c r="N82" s="435" t="s">
        <v>741</v>
      </c>
      <c r="O82" s="171" t="s">
        <v>694</v>
      </c>
      <c r="P82" s="171">
        <v>378843</v>
      </c>
      <c r="Q82" s="177">
        <v>1</v>
      </c>
      <c r="R82" s="198">
        <f>(1+Наценка!$B$6)*VLOOKUP(P82,'Выгрузка артикулов'!A:L,12,0)</f>
        <v>38.291499999999999</v>
      </c>
      <c r="S82" s="180"/>
      <c r="T82" s="435" t="s">
        <v>741</v>
      </c>
      <c r="U82" s="171" t="s">
        <v>694</v>
      </c>
      <c r="V82" s="171">
        <v>378843</v>
      </c>
      <c r="W82" s="177">
        <v>1</v>
      </c>
      <c r="X82" s="195">
        <f>(1+Наценка!$B$6)*VLOOKUP(V82,'Выгрузка артикулов'!A:L,12,0)</f>
        <v>38.291499999999999</v>
      </c>
      <c r="Z82" s="464"/>
      <c r="AA82" s="433" t="s">
        <v>740</v>
      </c>
      <c r="AB82" s="171" t="s">
        <v>694</v>
      </c>
      <c r="AC82" s="171">
        <v>377474</v>
      </c>
      <c r="AD82" s="177">
        <v>1</v>
      </c>
      <c r="AE82" s="191">
        <f>(1+Наценка!$B$6)*VLOOKUP(AC82,'Выгрузка артикулов'!A:L,12,0)</f>
        <v>7.3616250000000001</v>
      </c>
      <c r="AF82" s="175"/>
      <c r="AG82" s="435" t="s">
        <v>740</v>
      </c>
      <c r="AH82" s="171" t="s">
        <v>694</v>
      </c>
      <c r="AI82" s="171">
        <v>377474</v>
      </c>
      <c r="AJ82" s="177">
        <v>1</v>
      </c>
      <c r="AK82" s="191">
        <f>(1+Наценка!$B$6)*VLOOKUP(AI82,'Выгрузка артикулов'!A:L,12,0)</f>
        <v>7.3616250000000001</v>
      </c>
    </row>
    <row r="83" spans="1:37" x14ac:dyDescent="0.3">
      <c r="A83" s="450"/>
      <c r="B83" s="434"/>
      <c r="C83" s="171" t="s">
        <v>724</v>
      </c>
      <c r="D83" s="171">
        <v>378916</v>
      </c>
      <c r="E83" s="177">
        <v>1</v>
      </c>
      <c r="F83" s="198">
        <f>(1+Наценка!$B$6)*VLOOKUP(D83,'Выгрузка артикулов'!A:L,12,0)</f>
        <v>41.1875</v>
      </c>
      <c r="G83" s="180"/>
      <c r="H83" s="436"/>
      <c r="I83" s="171" t="s">
        <v>724</v>
      </c>
      <c r="J83" s="171">
        <v>378916</v>
      </c>
      <c r="K83" s="177">
        <v>1</v>
      </c>
      <c r="L83" s="198">
        <f>(1+Наценка!$B$6)*VLOOKUP(J83,'Выгрузка артикулов'!A:L,12,0)</f>
        <v>41.1875</v>
      </c>
      <c r="M83" s="180"/>
      <c r="N83" s="436"/>
      <c r="O83" s="171" t="s">
        <v>724</v>
      </c>
      <c r="P83" s="171">
        <v>378916</v>
      </c>
      <c r="Q83" s="177">
        <v>1</v>
      </c>
      <c r="R83" s="198">
        <f>(1+Наценка!$B$6)*VLOOKUP(P83,'Выгрузка артикулов'!A:L,12,0)</f>
        <v>41.1875</v>
      </c>
      <c r="S83" s="180"/>
      <c r="T83" s="436"/>
      <c r="U83" s="171" t="s">
        <v>724</v>
      </c>
      <c r="V83" s="171">
        <v>378916</v>
      </c>
      <c r="W83" s="177">
        <v>1</v>
      </c>
      <c r="X83" s="195">
        <f>(1+Наценка!$B$6)*VLOOKUP(V83,'Выгрузка артикулов'!A:L,12,0)</f>
        <v>41.1875</v>
      </c>
      <c r="Z83" s="464"/>
      <c r="AA83" s="434"/>
      <c r="AB83" s="171" t="s">
        <v>726</v>
      </c>
      <c r="AC83" s="171">
        <v>238680</v>
      </c>
      <c r="AD83" s="177">
        <v>1</v>
      </c>
      <c r="AE83" s="191">
        <f>(1+Наценка!$B$6)*VLOOKUP(AC83,'Выгрузка артикулов'!A:L,12,0)</f>
        <v>9.3213749999999997</v>
      </c>
      <c r="AF83" s="175"/>
      <c r="AG83" s="436"/>
      <c r="AH83" s="171" t="s">
        <v>726</v>
      </c>
      <c r="AI83" s="171">
        <v>238680</v>
      </c>
      <c r="AJ83" s="177">
        <v>1</v>
      </c>
      <c r="AK83" s="191">
        <f>(1+Наценка!$B$6)*VLOOKUP(AI83,'Выгрузка артикулов'!A:L,12,0)</f>
        <v>9.3213749999999997</v>
      </c>
    </row>
    <row r="84" spans="1:37" x14ac:dyDescent="0.3">
      <c r="A84" s="450"/>
      <c r="B84" s="434"/>
      <c r="C84" s="171" t="s">
        <v>726</v>
      </c>
      <c r="D84" s="171">
        <v>238700</v>
      </c>
      <c r="E84" s="177">
        <v>1</v>
      </c>
      <c r="F84" s="198">
        <f>(1+Наценка!$B$6)*VLOOKUP(D84,'Выгрузка артикулов'!A:L,12,0)</f>
        <v>21.526125</v>
      </c>
      <c r="G84" s="180"/>
      <c r="H84" s="436"/>
      <c r="I84" s="171" t="s">
        <v>726</v>
      </c>
      <c r="J84" s="171">
        <v>238700</v>
      </c>
      <c r="K84" s="177">
        <v>1</v>
      </c>
      <c r="L84" s="198">
        <f>(1+Наценка!$B$6)*VLOOKUP(J84,'Выгрузка артикулов'!A:L,12,0)</f>
        <v>21.526125</v>
      </c>
      <c r="M84" s="180"/>
      <c r="N84" s="436"/>
      <c r="O84" s="171" t="s">
        <v>726</v>
      </c>
      <c r="P84" s="171">
        <v>238700</v>
      </c>
      <c r="Q84" s="177">
        <v>1</v>
      </c>
      <c r="R84" s="198">
        <f>(1+Наценка!$B$6)*VLOOKUP(P84,'Выгрузка артикулов'!A:L,12,0)</f>
        <v>21.526125</v>
      </c>
      <c r="S84" s="180"/>
      <c r="T84" s="436"/>
      <c r="U84" s="171" t="s">
        <v>726</v>
      </c>
      <c r="V84" s="171">
        <v>238700</v>
      </c>
      <c r="W84" s="177">
        <v>1</v>
      </c>
      <c r="X84" s="195">
        <f>(1+Наценка!$B$6)*VLOOKUP(V84,'Выгрузка артикулов'!A:L,12,0)</f>
        <v>21.526125</v>
      </c>
      <c r="Z84" s="464"/>
      <c r="AA84" s="434"/>
      <c r="AB84" s="171" t="s">
        <v>724</v>
      </c>
      <c r="AC84" s="171">
        <v>377477</v>
      </c>
      <c r="AD84" s="177">
        <v>1</v>
      </c>
      <c r="AE84" s="191">
        <f>(1+Наценка!$B$6)*VLOOKUP(AC84,'Выгрузка артикулов'!A:L,12,0)</f>
        <v>7.0212500000000002</v>
      </c>
      <c r="AF84" s="175"/>
      <c r="AG84" s="436"/>
      <c r="AH84" s="171" t="s">
        <v>724</v>
      </c>
      <c r="AI84" s="171">
        <v>377477</v>
      </c>
      <c r="AJ84" s="177">
        <v>1</v>
      </c>
      <c r="AK84" s="191">
        <f>(1+Наценка!$B$6)*VLOOKUP(AI84,'Выгрузка артикулов'!A:L,12,0)</f>
        <v>7.0212500000000002</v>
      </c>
    </row>
    <row r="85" spans="1:37" ht="15.6" customHeight="1" x14ac:dyDescent="0.3">
      <c r="A85" s="450"/>
      <c r="B85" s="305" t="s">
        <v>3178</v>
      </c>
      <c r="C85" s="452" t="s">
        <v>1368</v>
      </c>
      <c r="D85" s="305">
        <v>728695</v>
      </c>
      <c r="E85" s="305">
        <v>1</v>
      </c>
      <c r="F85" s="198">
        <f>(1+Наценка!$B$6)*VLOOKUP(D85,'Выгрузка артикулов'!A:L,12,0)</f>
        <v>2.1985000000000001</v>
      </c>
      <c r="G85" s="180"/>
      <c r="H85" s="305" t="s">
        <v>3178</v>
      </c>
      <c r="I85" s="452" t="s">
        <v>1368</v>
      </c>
      <c r="J85" s="305">
        <v>728695</v>
      </c>
      <c r="K85" s="305">
        <v>1</v>
      </c>
      <c r="L85" s="198">
        <f>(1+Наценка!$B$6)*VLOOKUP(J85,'Выгрузка артикулов'!A:L,12,0)</f>
        <v>2.1985000000000001</v>
      </c>
      <c r="M85" s="180"/>
      <c r="N85" s="305" t="s">
        <v>3178</v>
      </c>
      <c r="O85" s="452" t="s">
        <v>1368</v>
      </c>
      <c r="P85" s="305">
        <v>728695</v>
      </c>
      <c r="Q85" s="305">
        <v>1</v>
      </c>
      <c r="R85" s="198">
        <f>(1+Наценка!$B$6)*VLOOKUP(P85,'Выгрузка артикулов'!A:L,12,0)</f>
        <v>2.1985000000000001</v>
      </c>
      <c r="S85" s="180"/>
      <c r="T85" s="305" t="s">
        <v>3178</v>
      </c>
      <c r="U85" s="452" t="s">
        <v>1368</v>
      </c>
      <c r="V85" s="305">
        <v>728695</v>
      </c>
      <c r="W85" s="305">
        <v>1</v>
      </c>
      <c r="X85" s="195">
        <f>(1+Наценка!$B$6)*VLOOKUP(V85,'Выгрузка артикулов'!A:L,12,0)</f>
        <v>2.1985000000000001</v>
      </c>
      <c r="Z85" s="464"/>
      <c r="AA85" s="433" t="s">
        <v>741</v>
      </c>
      <c r="AB85" s="171" t="s">
        <v>694</v>
      </c>
      <c r="AC85" s="171">
        <v>378843</v>
      </c>
      <c r="AD85" s="177">
        <v>1</v>
      </c>
      <c r="AE85" s="191">
        <f>(1+Наценка!$B$6)*VLOOKUP(AC85,'Выгрузка артикулов'!A:L,12,0)</f>
        <v>38.291499999999999</v>
      </c>
      <c r="AF85" s="175"/>
      <c r="AG85" s="435" t="s">
        <v>741</v>
      </c>
      <c r="AH85" s="171" t="s">
        <v>694</v>
      </c>
      <c r="AI85" s="171">
        <v>378843</v>
      </c>
      <c r="AJ85" s="177">
        <v>1</v>
      </c>
      <c r="AK85" s="191">
        <f>(1+Наценка!$B$6)*VLOOKUP(AI85,'Выгрузка артикулов'!A:L,12,0)</f>
        <v>38.291499999999999</v>
      </c>
    </row>
    <row r="86" spans="1:37" x14ac:dyDescent="0.3">
      <c r="A86" s="450"/>
      <c r="B86" s="305" t="s">
        <v>3177</v>
      </c>
      <c r="C86" s="453"/>
      <c r="D86" s="305">
        <v>793407</v>
      </c>
      <c r="E86" s="305">
        <v>1</v>
      </c>
      <c r="F86" s="198">
        <f>(1+Наценка!$B$6)*VLOOKUP(D86,'Выгрузка артикулов'!A:L,12,0)</f>
        <v>1.1500000000000001</v>
      </c>
      <c r="G86" s="180"/>
      <c r="H86" s="305" t="s">
        <v>3177</v>
      </c>
      <c r="I86" s="453"/>
      <c r="J86" s="305">
        <v>793407</v>
      </c>
      <c r="K86" s="305">
        <v>1</v>
      </c>
      <c r="L86" s="198">
        <f>(1+Наценка!$B$6)*VLOOKUP(J86,'Выгрузка артикулов'!A:L,12,0)</f>
        <v>1.1500000000000001</v>
      </c>
      <c r="M86" s="180"/>
      <c r="N86" s="305" t="s">
        <v>3177</v>
      </c>
      <c r="O86" s="453"/>
      <c r="P86" s="305">
        <v>793407</v>
      </c>
      <c r="Q86" s="305">
        <v>1</v>
      </c>
      <c r="R86" s="198">
        <f>(1+Наценка!$B$6)*VLOOKUP(P86,'Выгрузка артикулов'!A:L,12,0)</f>
        <v>1.1500000000000001</v>
      </c>
      <c r="S86" s="180"/>
      <c r="T86" s="305" t="s">
        <v>3177</v>
      </c>
      <c r="U86" s="453"/>
      <c r="V86" s="305">
        <v>793407</v>
      </c>
      <c r="W86" s="305">
        <v>1</v>
      </c>
      <c r="X86" s="195">
        <f>(1+Наценка!$B$6)*VLOOKUP(V86,'Выгрузка артикулов'!A:L,12,0)</f>
        <v>1.1500000000000001</v>
      </c>
      <c r="Z86" s="464"/>
      <c r="AA86" s="434"/>
      <c r="AB86" s="171" t="s">
        <v>724</v>
      </c>
      <c r="AC86" s="171">
        <v>378916</v>
      </c>
      <c r="AD86" s="177">
        <v>1</v>
      </c>
      <c r="AE86" s="191">
        <f>(1+Наценка!$B$6)*VLOOKUP(AC86,'Выгрузка артикулов'!A:L,12,0)</f>
        <v>41.1875</v>
      </c>
      <c r="AF86" s="175"/>
      <c r="AG86" s="436"/>
      <c r="AH86" s="171" t="s">
        <v>724</v>
      </c>
      <c r="AI86" s="171">
        <v>378916</v>
      </c>
      <c r="AJ86" s="177">
        <v>1</v>
      </c>
      <c r="AK86" s="191">
        <f>(1+Наценка!$B$6)*VLOOKUP(AI86,'Выгрузка артикулов'!A:L,12,0)</f>
        <v>41.1875</v>
      </c>
    </row>
    <row r="87" spans="1:37" x14ac:dyDescent="0.3">
      <c r="A87" s="450"/>
      <c r="B87" s="305"/>
      <c r="C87" s="306"/>
      <c r="D87" s="305"/>
      <c r="E87" s="305"/>
      <c r="F87" s="198"/>
      <c r="G87" s="180"/>
      <c r="H87" s="305"/>
      <c r="I87" s="306"/>
      <c r="J87" s="305"/>
      <c r="K87" s="305"/>
      <c r="L87" s="198"/>
      <c r="M87" s="180"/>
      <c r="N87" s="305"/>
      <c r="O87" s="306"/>
      <c r="P87" s="305"/>
      <c r="Q87" s="305"/>
      <c r="R87" s="198"/>
      <c r="S87" s="180"/>
      <c r="T87" s="305"/>
      <c r="U87" s="306"/>
      <c r="V87" s="305"/>
      <c r="W87" s="305"/>
      <c r="X87" s="195"/>
      <c r="Z87" s="464"/>
      <c r="AA87" s="434"/>
      <c r="AB87" s="171" t="s">
        <v>726</v>
      </c>
      <c r="AC87" s="171">
        <v>238700</v>
      </c>
      <c r="AD87" s="177">
        <v>1</v>
      </c>
      <c r="AE87" s="191">
        <f>(1+Наценка!$B$6)*VLOOKUP(AC87,'Выгрузка артикулов'!A:L,12,0)</f>
        <v>21.526125</v>
      </c>
      <c r="AF87" s="175"/>
      <c r="AG87" s="436"/>
      <c r="AH87" s="171" t="s">
        <v>726</v>
      </c>
      <c r="AI87" s="171">
        <v>238700</v>
      </c>
      <c r="AJ87" s="177">
        <v>1</v>
      </c>
      <c r="AK87" s="191">
        <f>(1+Наценка!$B$6)*VLOOKUP(AI87,'Выгрузка артикулов'!A:L,12,0)</f>
        <v>21.526125</v>
      </c>
    </row>
    <row r="88" spans="1:37" ht="15.6" customHeight="1" x14ac:dyDescent="0.3">
      <c r="A88" s="450"/>
      <c r="B88" s="171" t="s">
        <v>730</v>
      </c>
      <c r="C88" s="171"/>
      <c r="D88" s="171">
        <v>728842</v>
      </c>
      <c r="E88" s="171">
        <v>1</v>
      </c>
      <c r="F88" s="198">
        <f>(1+Наценка!$B$6)*VLOOKUP(D88,'Выгрузка артикулов'!A:L,12,0)</f>
        <v>5.3893749999999994</v>
      </c>
      <c r="H88" s="173" t="s">
        <v>730</v>
      </c>
      <c r="I88" s="171"/>
      <c r="J88" s="171">
        <v>728842</v>
      </c>
      <c r="K88" s="171">
        <v>1</v>
      </c>
      <c r="L88" s="198">
        <f>(1+Наценка!$B$6)*VLOOKUP(J88,'Выгрузка артикулов'!A:L,12,0)</f>
        <v>5.3893749999999994</v>
      </c>
      <c r="N88" s="173" t="s">
        <v>730</v>
      </c>
      <c r="O88" s="171"/>
      <c r="P88" s="171">
        <v>728842</v>
      </c>
      <c r="Q88" s="171">
        <v>2</v>
      </c>
      <c r="R88" s="198">
        <f>(1+Наценка!$B$6)*VLOOKUP(P88,'Выгрузка артикулов'!A:L,12,0)</f>
        <v>5.3893749999999994</v>
      </c>
      <c r="T88" s="173" t="s">
        <v>730</v>
      </c>
      <c r="U88" s="171"/>
      <c r="V88" s="171">
        <v>728842</v>
      </c>
      <c r="W88" s="171">
        <v>2</v>
      </c>
      <c r="X88" s="195">
        <f>(1+Наценка!$B$6)*VLOOKUP(V88,'Выгрузка артикулов'!A:L,12,0)</f>
        <v>5.3893749999999994</v>
      </c>
      <c r="Z88" s="464"/>
      <c r="AA88" s="305" t="s">
        <v>3178</v>
      </c>
      <c r="AB88" s="452" t="s">
        <v>1368</v>
      </c>
      <c r="AC88" s="305">
        <v>728695</v>
      </c>
      <c r="AD88" s="305">
        <v>1</v>
      </c>
      <c r="AE88" s="191">
        <f>(1+Наценка!$B$6)*VLOOKUP(AC88,'Выгрузка артикулов'!A:L,12,0)</f>
        <v>2.1985000000000001</v>
      </c>
      <c r="AF88" s="175"/>
      <c r="AG88" s="305" t="s">
        <v>3178</v>
      </c>
      <c r="AH88" s="452" t="s">
        <v>1368</v>
      </c>
      <c r="AI88" s="305">
        <v>728695</v>
      </c>
      <c r="AJ88" s="305">
        <v>1</v>
      </c>
      <c r="AK88" s="191">
        <f>(1+Наценка!$B$6)*VLOOKUP(AI88,'Выгрузка артикулов'!A:L,12,0)</f>
        <v>2.1985000000000001</v>
      </c>
    </row>
    <row r="89" spans="1:37" x14ac:dyDescent="0.3">
      <c r="A89" s="450"/>
      <c r="B89" s="171" t="s">
        <v>729</v>
      </c>
      <c r="C89" s="171"/>
      <c r="D89" s="171">
        <v>728918</v>
      </c>
      <c r="E89" s="171">
        <v>4</v>
      </c>
      <c r="F89" s="198">
        <f>(1+Наценка!$B$6)*VLOOKUP(D89,'Выгрузка артикулов'!A:L,12,0)</f>
        <v>0.53087499999999999</v>
      </c>
      <c r="H89" s="173" t="s">
        <v>729</v>
      </c>
      <c r="I89" s="171"/>
      <c r="J89" s="171">
        <v>728918</v>
      </c>
      <c r="K89" s="171">
        <v>5</v>
      </c>
      <c r="L89" s="198">
        <f>(1+Наценка!$B$6)*VLOOKUP(J89,'Выгрузка артикулов'!A:L,12,0)</f>
        <v>0.53087499999999999</v>
      </c>
      <c r="N89" s="173" t="s">
        <v>729</v>
      </c>
      <c r="O89" s="171"/>
      <c r="P89" s="171">
        <v>728918</v>
      </c>
      <c r="Q89" s="171">
        <v>4</v>
      </c>
      <c r="R89" s="198">
        <f>(1+Наценка!$B$6)*VLOOKUP(P89,'Выгрузка артикулов'!A:L,12,0)</f>
        <v>0.53087499999999999</v>
      </c>
      <c r="T89" s="173" t="s">
        <v>729</v>
      </c>
      <c r="U89" s="171"/>
      <c r="V89" s="171">
        <v>728918</v>
      </c>
      <c r="W89" s="171">
        <v>4</v>
      </c>
      <c r="X89" s="195">
        <f>(1+Наценка!$B$6)*VLOOKUP(V89,'Выгрузка артикулов'!A:L,12,0)</f>
        <v>0.53087499999999999</v>
      </c>
      <c r="Z89" s="464"/>
      <c r="AA89" s="305" t="s">
        <v>3177</v>
      </c>
      <c r="AB89" s="453"/>
      <c r="AC89" s="305">
        <v>793407</v>
      </c>
      <c r="AD89" s="305">
        <v>1</v>
      </c>
      <c r="AE89" s="191">
        <f>(1+Наценка!$B$6)*VLOOKUP(AC89,'Выгрузка артикулов'!A:L,12,0)</f>
        <v>1.1500000000000001</v>
      </c>
      <c r="AF89" s="175"/>
      <c r="AG89" s="305" t="s">
        <v>3177</v>
      </c>
      <c r="AH89" s="453"/>
      <c r="AI89" s="305">
        <v>793407</v>
      </c>
      <c r="AJ89" s="305">
        <v>1</v>
      </c>
      <c r="AK89" s="191">
        <f>(1+Наценка!$B$6)*VLOOKUP(AI89,'Выгрузка артикулов'!A:L,12,0)</f>
        <v>1.1500000000000001</v>
      </c>
    </row>
    <row r="90" spans="1:37" x14ac:dyDescent="0.3">
      <c r="A90" s="450"/>
      <c r="B90" s="171" t="s">
        <v>717</v>
      </c>
      <c r="C90" s="171"/>
      <c r="D90" s="171">
        <v>334671</v>
      </c>
      <c r="E90" s="171">
        <v>4</v>
      </c>
      <c r="F90" s="198">
        <f>(1+Наценка!$B$6)*VLOOKUP(D90,'Выгрузка артикулов'!A:L,12,0)</f>
        <v>0.51512500000000006</v>
      </c>
      <c r="H90" s="173" t="s">
        <v>717</v>
      </c>
      <c r="I90" s="171"/>
      <c r="J90" s="171">
        <v>334671</v>
      </c>
      <c r="K90" s="171">
        <v>5</v>
      </c>
      <c r="L90" s="198">
        <f>(1+Наценка!$B$6)*VLOOKUP(J90,'Выгрузка артикулов'!A:L,12,0)</f>
        <v>0.51512500000000006</v>
      </c>
      <c r="N90" s="173" t="s">
        <v>717</v>
      </c>
      <c r="O90" s="171"/>
      <c r="P90" s="171">
        <v>334671</v>
      </c>
      <c r="Q90" s="171">
        <v>4</v>
      </c>
      <c r="R90" s="198">
        <f>(1+Наценка!$B$6)*VLOOKUP(P90,'Выгрузка артикулов'!A:L,12,0)</f>
        <v>0.51512500000000006</v>
      </c>
      <c r="T90" s="173" t="s">
        <v>717</v>
      </c>
      <c r="U90" s="171"/>
      <c r="V90" s="171">
        <v>334671</v>
      </c>
      <c r="W90" s="171">
        <v>4</v>
      </c>
      <c r="X90" s="195">
        <f>(1+Наценка!$B$6)*VLOOKUP(V90,'Выгрузка артикулов'!A:L,12,0)</f>
        <v>0.51512500000000006</v>
      </c>
      <c r="Z90" s="464"/>
      <c r="AA90" s="305"/>
      <c r="AB90" s="306"/>
      <c r="AC90" s="305"/>
      <c r="AD90" s="305"/>
      <c r="AE90" s="191" t="e">
        <f>(1+Наценка!$B$6)*VLOOKUP(AC90,'Выгрузка артикулов'!A:L,12,0)</f>
        <v>#N/A</v>
      </c>
      <c r="AG90" s="305"/>
      <c r="AH90" s="306"/>
      <c r="AI90" s="305"/>
      <c r="AJ90" s="305"/>
      <c r="AK90" s="191"/>
    </row>
    <row r="91" spans="1:37" x14ac:dyDescent="0.3">
      <c r="A91" s="450"/>
      <c r="B91" s="171" t="s">
        <v>708</v>
      </c>
      <c r="C91" s="171"/>
      <c r="D91" s="171">
        <v>212654</v>
      </c>
      <c r="E91" s="171">
        <v>1</v>
      </c>
      <c r="F91" s="198">
        <f>(1+Наценка!$B$6)*VLOOKUP(D91,'Выгрузка артикулов'!A:L,12,0)</f>
        <v>0.25462499999999999</v>
      </c>
      <c r="H91" s="173" t="s">
        <v>708</v>
      </c>
      <c r="I91" s="171"/>
      <c r="J91" s="171">
        <v>212654</v>
      </c>
      <c r="K91" s="171">
        <v>1</v>
      </c>
      <c r="L91" s="198">
        <f>(1+Наценка!$B$6)*VLOOKUP(J91,'Выгрузка артикулов'!A:L,12,0)</f>
        <v>0.25462499999999999</v>
      </c>
      <c r="N91" s="173" t="s">
        <v>708</v>
      </c>
      <c r="O91" s="171"/>
      <c r="P91" s="171">
        <v>212654</v>
      </c>
      <c r="Q91" s="171">
        <v>1</v>
      </c>
      <c r="R91" s="198">
        <f>(1+Наценка!$B$6)*VLOOKUP(P91,'Выгрузка артикулов'!A:L,12,0)</f>
        <v>0.25462499999999999</v>
      </c>
      <c r="T91" s="173" t="s">
        <v>708</v>
      </c>
      <c r="U91" s="171"/>
      <c r="V91" s="171">
        <v>212654</v>
      </c>
      <c r="W91" s="171">
        <v>1</v>
      </c>
      <c r="X91" s="195">
        <f>(1+Наценка!$B$6)*VLOOKUP(V91,'Выгрузка артикулов'!A:L,12,0)</f>
        <v>0.25462499999999999</v>
      </c>
      <c r="Z91" s="464"/>
      <c r="AA91" s="174" t="s">
        <v>735</v>
      </c>
      <c r="AB91" s="174"/>
      <c r="AC91" s="174">
        <v>728918</v>
      </c>
      <c r="AD91" s="174">
        <v>3</v>
      </c>
      <c r="AE91" s="191">
        <f>(1+Наценка!$B$6)*VLOOKUP(AC91,'Выгрузка артикулов'!A:L,12,0)</f>
        <v>0.53087499999999999</v>
      </c>
      <c r="AF91" s="175"/>
      <c r="AG91" s="176" t="s">
        <v>735</v>
      </c>
      <c r="AH91" s="174"/>
      <c r="AI91" s="174">
        <v>728918</v>
      </c>
      <c r="AJ91" s="174">
        <v>3</v>
      </c>
      <c r="AK91" s="191">
        <f>(1+Наценка!$B$6)*VLOOKUP(AI91,'Выгрузка артикулов'!A:L,12,0)</f>
        <v>0.53087499999999999</v>
      </c>
    </row>
    <row r="92" spans="1:37" x14ac:dyDescent="0.3">
      <c r="A92" s="450"/>
      <c r="B92" s="171" t="s">
        <v>709</v>
      </c>
      <c r="C92" s="171"/>
      <c r="D92" s="171">
        <v>728935</v>
      </c>
      <c r="E92" s="171">
        <v>1</v>
      </c>
      <c r="F92" s="198">
        <f>(1+Наценка!$B$6)*VLOOKUP(D92,'Выгрузка артикулов'!A:L,12,0)</f>
        <v>0.15075</v>
      </c>
      <c r="H92" s="173" t="s">
        <v>709</v>
      </c>
      <c r="I92" s="171"/>
      <c r="J92" s="171">
        <v>728935</v>
      </c>
      <c r="K92" s="171">
        <v>1</v>
      </c>
      <c r="L92" s="198">
        <f>(1+Наценка!$B$6)*VLOOKUP(J92,'Выгрузка артикулов'!A:L,12,0)</f>
        <v>0.15075</v>
      </c>
      <c r="N92" s="173" t="s">
        <v>709</v>
      </c>
      <c r="O92" s="171"/>
      <c r="P92" s="171">
        <v>728935</v>
      </c>
      <c r="Q92" s="171">
        <v>1</v>
      </c>
      <c r="R92" s="198">
        <f>(1+Наценка!$B$6)*VLOOKUP(P92,'Выгрузка артикулов'!A:L,12,0)</f>
        <v>0.15075</v>
      </c>
      <c r="T92" s="173" t="s">
        <v>709</v>
      </c>
      <c r="U92" s="171"/>
      <c r="V92" s="171">
        <v>728935</v>
      </c>
      <c r="W92" s="171">
        <v>1</v>
      </c>
      <c r="X92" s="195">
        <f>(1+Наценка!$B$6)*VLOOKUP(V92,'Выгрузка артикулов'!A:L,12,0)</f>
        <v>0.15075</v>
      </c>
      <c r="Z92" s="464"/>
      <c r="AA92" s="174" t="s">
        <v>708</v>
      </c>
      <c r="AB92" s="174"/>
      <c r="AC92" s="174">
        <v>212654</v>
      </c>
      <c r="AD92" s="174">
        <v>1</v>
      </c>
      <c r="AE92" s="191">
        <f>(1+Наценка!$B$6)*VLOOKUP(AC92,'Выгрузка артикулов'!A:L,12,0)</f>
        <v>0.25462499999999999</v>
      </c>
      <c r="AF92" s="175"/>
      <c r="AG92" s="176" t="s">
        <v>708</v>
      </c>
      <c r="AH92" s="174"/>
      <c r="AI92" s="174">
        <v>212654</v>
      </c>
      <c r="AJ92" s="174">
        <v>1</v>
      </c>
      <c r="AK92" s="191">
        <f>(1+Наценка!$B$6)*VLOOKUP(AI92,'Выгрузка артикулов'!A:L,12,0)</f>
        <v>0.25462499999999999</v>
      </c>
    </row>
    <row r="93" spans="1:37" x14ac:dyDescent="0.3">
      <c r="A93" s="450"/>
      <c r="B93" s="171" t="s">
        <v>728</v>
      </c>
      <c r="C93" s="171"/>
      <c r="D93" s="171">
        <v>334754</v>
      </c>
      <c r="E93" s="171">
        <v>1</v>
      </c>
      <c r="F93" s="198">
        <f>(1+Наценка!$B$6)*VLOOKUP(D93,'Выгрузка артикулов'!A:L,12,0)</f>
        <v>0.62812499999999993</v>
      </c>
      <c r="H93" s="173" t="s">
        <v>728</v>
      </c>
      <c r="I93" s="171"/>
      <c r="J93" s="171">
        <v>334754</v>
      </c>
      <c r="K93" s="171">
        <v>1</v>
      </c>
      <c r="L93" s="198">
        <f>(1+Наценка!$B$6)*VLOOKUP(J93,'Выгрузка артикулов'!A:L,12,0)</f>
        <v>0.62812499999999993</v>
      </c>
      <c r="N93" s="173" t="s">
        <v>728</v>
      </c>
      <c r="O93" s="171"/>
      <c r="P93" s="171">
        <v>334754</v>
      </c>
      <c r="Q93" s="171">
        <v>1</v>
      </c>
      <c r="R93" s="198">
        <f>(1+Наценка!$B$6)*VLOOKUP(P93,'Выгрузка артикулов'!A:L,12,0)</f>
        <v>0.62812499999999993</v>
      </c>
      <c r="T93" s="173" t="s">
        <v>731</v>
      </c>
      <c r="U93" s="171"/>
      <c r="V93" s="171">
        <v>728806</v>
      </c>
      <c r="W93" s="171">
        <v>1</v>
      </c>
      <c r="X93" s="195">
        <f>(1+Наценка!$B$6)*VLOOKUP(V93,'Выгрузка артикулов'!A:L,12,0)</f>
        <v>12.813749999999999</v>
      </c>
      <c r="Z93" s="464"/>
      <c r="AA93" s="174" t="s">
        <v>738</v>
      </c>
      <c r="AB93" s="174"/>
      <c r="AC93" s="174">
        <v>728933</v>
      </c>
      <c r="AD93" s="174">
        <v>1</v>
      </c>
      <c r="AE93" s="191">
        <f>(1+Наценка!$B$6)*VLOOKUP(AC93,'Выгрузка артикулов'!A:L,12,0)</f>
        <v>0.26387500000000003</v>
      </c>
      <c r="AF93" s="175"/>
      <c r="AG93" s="176" t="s">
        <v>738</v>
      </c>
      <c r="AH93" s="174"/>
      <c r="AI93" s="174">
        <v>728933</v>
      </c>
      <c r="AJ93" s="174">
        <v>1</v>
      </c>
      <c r="AK93" s="191">
        <f>(1+Наценка!$B$6)*VLOOKUP(AI93,'Выгрузка артикулов'!A:L,12,0)</f>
        <v>0.26387500000000003</v>
      </c>
    </row>
    <row r="94" spans="1:37" x14ac:dyDescent="0.3">
      <c r="A94" s="450"/>
      <c r="B94" s="171" t="s">
        <v>702</v>
      </c>
      <c r="C94" s="171"/>
      <c r="D94" s="171">
        <v>770712</v>
      </c>
      <c r="E94" s="171">
        <v>1</v>
      </c>
      <c r="F94" s="198">
        <f>(1+Наценка!$B$6)*VLOOKUP(D94,'Выгрузка артикулов'!A:L,12,0)</f>
        <v>1.71025</v>
      </c>
      <c r="H94" s="173" t="s">
        <v>702</v>
      </c>
      <c r="I94" s="171"/>
      <c r="J94" s="171">
        <v>770712</v>
      </c>
      <c r="K94" s="171">
        <v>1</v>
      </c>
      <c r="L94" s="198">
        <f>(1+Наценка!$B$6)*VLOOKUP(J94,'Выгрузка артикулов'!A:L,12,0)</f>
        <v>1.71025</v>
      </c>
      <c r="N94" s="173" t="s">
        <v>702</v>
      </c>
      <c r="O94" s="171"/>
      <c r="P94" s="171">
        <v>770712</v>
      </c>
      <c r="Q94" s="171">
        <v>1</v>
      </c>
      <c r="R94" s="198">
        <f>(1+Наценка!$B$6)*VLOOKUP(P94,'Выгрузка артикулов'!A:L,12,0)</f>
        <v>1.71025</v>
      </c>
      <c r="T94" s="173" t="s">
        <v>728</v>
      </c>
      <c r="U94" s="171"/>
      <c r="V94" s="171">
        <v>334754</v>
      </c>
      <c r="W94" s="171">
        <v>1</v>
      </c>
      <c r="X94" s="195">
        <f>(1+Наценка!$B$6)*VLOOKUP(V94,'Выгрузка артикулов'!A:L,12,0)</f>
        <v>0.62812499999999993</v>
      </c>
      <c r="Z94" s="464"/>
      <c r="AA94" s="174" t="s">
        <v>728</v>
      </c>
      <c r="AB94" s="174"/>
      <c r="AC94" s="174">
        <v>334754</v>
      </c>
      <c r="AD94" s="174">
        <v>1</v>
      </c>
      <c r="AE94" s="191">
        <f>(1+Наценка!$B$6)*VLOOKUP(AC94,'Выгрузка артикулов'!A:L,12,0)</f>
        <v>0.62812499999999993</v>
      </c>
      <c r="AF94" s="175"/>
      <c r="AG94" s="176" t="s">
        <v>728</v>
      </c>
      <c r="AH94" s="174"/>
      <c r="AI94" s="174">
        <v>334754</v>
      </c>
      <c r="AJ94" s="174">
        <v>1</v>
      </c>
      <c r="AK94" s="191">
        <f>(1+Наценка!$B$6)*VLOOKUP(AI94,'Выгрузка артикулов'!A:L,12,0)</f>
        <v>0.62812499999999993</v>
      </c>
    </row>
    <row r="95" spans="1:37" x14ac:dyDescent="0.3">
      <c r="A95" s="450"/>
      <c r="B95" s="171"/>
      <c r="C95" s="171"/>
      <c r="D95" s="171"/>
      <c r="E95" s="171"/>
      <c r="F95" s="198"/>
      <c r="H95" s="173"/>
      <c r="I95" s="171"/>
      <c r="J95" s="171"/>
      <c r="K95" s="171"/>
      <c r="L95" s="198"/>
      <c r="N95" s="173"/>
      <c r="O95" s="171"/>
      <c r="P95" s="171"/>
      <c r="Q95" s="171"/>
      <c r="R95" s="198"/>
      <c r="T95" s="173" t="s">
        <v>702</v>
      </c>
      <c r="U95" s="171"/>
      <c r="V95" s="171">
        <v>770712</v>
      </c>
      <c r="W95" s="171">
        <v>1</v>
      </c>
      <c r="X95" s="195">
        <f>(1+Наценка!$B$6)*VLOOKUP(V95,'Выгрузка артикулов'!A:L,12,0)</f>
        <v>1.71025</v>
      </c>
      <c r="Z95" s="464"/>
      <c r="AA95" s="174" t="s">
        <v>702</v>
      </c>
      <c r="AB95" s="174"/>
      <c r="AC95" s="174">
        <v>770712</v>
      </c>
      <c r="AD95" s="174">
        <v>1</v>
      </c>
      <c r="AE95" s="191">
        <f>(1+Наценка!$B$6)*VLOOKUP(AC95,'Выгрузка артикулов'!A:L,12,0)</f>
        <v>1.71025</v>
      </c>
      <c r="AF95" s="175"/>
      <c r="AG95" s="176" t="s">
        <v>702</v>
      </c>
      <c r="AH95" s="174"/>
      <c r="AI95" s="174">
        <v>770712</v>
      </c>
      <c r="AJ95" s="174">
        <v>1</v>
      </c>
      <c r="AK95" s="191">
        <f>(1+Наценка!$B$6)*VLOOKUP(AI95,'Выгрузка артикулов'!A:L,12,0)</f>
        <v>1.71025</v>
      </c>
    </row>
    <row r="96" spans="1:37" x14ac:dyDescent="0.3">
      <c r="A96" s="451"/>
      <c r="B96" s="443" t="s">
        <v>679</v>
      </c>
      <c r="C96" s="443"/>
      <c r="D96" s="443"/>
      <c r="E96" s="443"/>
      <c r="F96" s="201">
        <f>E74*F74+E75*F75+E76*F77+E81*F81+E85*F85+E86*F86+E87*F87+E88*F88+E89*F89+E90*F90+E91*F91+E92*F92+E93*F93+E94*F94</f>
        <v>63.400125000000003</v>
      </c>
      <c r="H96" s="444" t="s">
        <v>679</v>
      </c>
      <c r="I96" s="443"/>
      <c r="J96" s="443"/>
      <c r="K96" s="443"/>
      <c r="L96" s="201">
        <f>K74*L74+K75*L75+K76*L77+K81*L81+K85*L85+K86*L86+K87*L87+K88*L88+K89*L89+K90*L90+K91*L91+K92*L92+K93*L93+K94*L94</f>
        <v>63.654750000000007</v>
      </c>
      <c r="N96" s="444" t="s">
        <v>679</v>
      </c>
      <c r="O96" s="443"/>
      <c r="P96" s="443"/>
      <c r="Q96" s="443"/>
      <c r="R96" s="201">
        <f>Q74*R74+Q75*R75+Q76*R77+Q81*R81+Q85*R85+Q86*R86+Q88*R88+Q89*R89+Q90*R90+Q91*R91+Q92*R92+Q93*R93+Q94*R94</f>
        <v>67.998125000000002</v>
      </c>
      <c r="T96" s="444" t="s">
        <v>679</v>
      </c>
      <c r="U96" s="443"/>
      <c r="V96" s="443"/>
      <c r="W96" s="443"/>
      <c r="X96" s="201">
        <f>W74*X74+W75*X75+W76*X77+W81*X81+W85*X85+W86*X86+W87*X87+W88*X88+W89*X89+W90*X90+W91*X91+W92*X92+W93*X93+W94*X94+W95*X95</f>
        <v>80.811875000000001</v>
      </c>
      <c r="Z96" s="189"/>
      <c r="AA96" s="443" t="s">
        <v>679</v>
      </c>
      <c r="AB96" s="443"/>
      <c r="AC96" s="443"/>
      <c r="AD96" s="443"/>
      <c r="AE96" s="199" t="e">
        <f>AD74*AE74+AD75*AE75+AD76*AE77+AD79*AE79+AD80*AE80+AD81*AE81+AD84*AE84+AD88*AE88+AD89*AE89+AD90*AE90+AD91*AE91+AD92*AE92+AD93*AE93+AD94*AE94+AD95*AE95</f>
        <v>#N/A</v>
      </c>
      <c r="AG96" s="444" t="s">
        <v>679</v>
      </c>
      <c r="AH96" s="443"/>
      <c r="AI96" s="443"/>
      <c r="AJ96" s="443"/>
      <c r="AK96" s="199">
        <f>AJ74*AK74+AJ75*AK75+AJ76*AK77+AJ79*AK79+AJ80*AK80+AJ81*AK81+AJ84*AK84+AJ88*AK88+AJ89*AK89+AJ90*AK90+AJ91*AK91+AJ92*AK92+AJ93*AK93+AJ94*AK94+AJ95*AK95</f>
        <v>63.674625000000006</v>
      </c>
    </row>
  </sheetData>
  <mergeCells count="202">
    <mergeCell ref="AG26:AG28"/>
    <mergeCell ref="T22:W22"/>
    <mergeCell ref="T28:T30"/>
    <mergeCell ref="W28:W30"/>
    <mergeCell ref="T34:T36"/>
    <mergeCell ref="T31:T33"/>
    <mergeCell ref="T52:T54"/>
    <mergeCell ref="T46:W46"/>
    <mergeCell ref="AA52:AA54"/>
    <mergeCell ref="AD52:AD54"/>
    <mergeCell ref="AG52:AG54"/>
    <mergeCell ref="AH88:AH89"/>
    <mergeCell ref="O61:O62"/>
    <mergeCell ref="AN2:AR2"/>
    <mergeCell ref="AM4:AM21"/>
    <mergeCell ref="AN7:AN9"/>
    <mergeCell ref="AG2:AK2"/>
    <mergeCell ref="AG48:AK48"/>
    <mergeCell ref="AG31:AG33"/>
    <mergeCell ref="AG34:AG36"/>
    <mergeCell ref="AA6:AA8"/>
    <mergeCell ref="AA9:AA11"/>
    <mergeCell ref="AG6:AG8"/>
    <mergeCell ref="AG9:AG11"/>
    <mergeCell ref="AA20:AD20"/>
    <mergeCell ref="AA44:AD44"/>
    <mergeCell ref="AJ26:AJ28"/>
    <mergeCell ref="AB15:AB16"/>
    <mergeCell ref="AH15:AH16"/>
    <mergeCell ref="AH37:AH38"/>
    <mergeCell ref="AB37:AB38"/>
    <mergeCell ref="O37:O38"/>
    <mergeCell ref="U37:U38"/>
    <mergeCell ref="U61:U62"/>
    <mergeCell ref="AA34:AA36"/>
    <mergeCell ref="AW14:AW16"/>
    <mergeCell ref="K76:K78"/>
    <mergeCell ref="K52:K54"/>
    <mergeCell ref="H46:K46"/>
    <mergeCell ref="AG72:AK72"/>
    <mergeCell ref="AA72:AE72"/>
    <mergeCell ref="AG76:AG78"/>
    <mergeCell ref="AJ76:AJ78"/>
    <mergeCell ref="Z74:Z95"/>
    <mergeCell ref="AA76:AA78"/>
    <mergeCell ref="AD76:AD78"/>
    <mergeCell ref="AA82:AA84"/>
    <mergeCell ref="AA85:AA87"/>
    <mergeCell ref="AA70:AD70"/>
    <mergeCell ref="N58:N60"/>
    <mergeCell ref="N52:N54"/>
    <mergeCell ref="Q52:Q54"/>
    <mergeCell ref="AA22:AE22"/>
    <mergeCell ref="AG22:AK22"/>
    <mergeCell ref="AA48:AE48"/>
    <mergeCell ref="AH64:AH65"/>
    <mergeCell ref="O85:O86"/>
    <mergeCell ref="U85:U86"/>
    <mergeCell ref="AB88:AB89"/>
    <mergeCell ref="B2:F2"/>
    <mergeCell ref="H2:L2"/>
    <mergeCell ref="N2:R2"/>
    <mergeCell ref="T2:X2"/>
    <mergeCell ref="H6:H8"/>
    <mergeCell ref="H9:H11"/>
    <mergeCell ref="AT21:AW21"/>
    <mergeCell ref="N24:R24"/>
    <mergeCell ref="T24:X24"/>
    <mergeCell ref="AA2:AE2"/>
    <mergeCell ref="Z24:Z43"/>
    <mergeCell ref="B31:B33"/>
    <mergeCell ref="B34:B36"/>
    <mergeCell ref="H31:H33"/>
    <mergeCell ref="H34:H36"/>
    <mergeCell ref="N31:N33"/>
    <mergeCell ref="N34:N36"/>
    <mergeCell ref="N9:N11"/>
    <mergeCell ref="T6:T8"/>
    <mergeCell ref="T9:T11"/>
    <mergeCell ref="H22:K22"/>
    <mergeCell ref="N6:N8"/>
    <mergeCell ref="B28:B30"/>
    <mergeCell ref="AT2:AX2"/>
    <mergeCell ref="AA96:AD96"/>
    <mergeCell ref="T82:T84"/>
    <mergeCell ref="N55:N57"/>
    <mergeCell ref="Q76:Q78"/>
    <mergeCell ref="T76:T78"/>
    <mergeCell ref="W76:W78"/>
    <mergeCell ref="B76:B78"/>
    <mergeCell ref="E76:E78"/>
    <mergeCell ref="H76:H78"/>
    <mergeCell ref="N76:N78"/>
    <mergeCell ref="B79:B81"/>
    <mergeCell ref="I61:I62"/>
    <mergeCell ref="T70:W70"/>
    <mergeCell ref="N70:Q70"/>
    <mergeCell ref="H70:K70"/>
    <mergeCell ref="AB64:AB65"/>
    <mergeCell ref="T55:T57"/>
    <mergeCell ref="T58:T60"/>
    <mergeCell ref="AA58:AA60"/>
    <mergeCell ref="AG96:AJ96"/>
    <mergeCell ref="AG70:AJ70"/>
    <mergeCell ref="AG44:AJ44"/>
    <mergeCell ref="AG20:AJ20"/>
    <mergeCell ref="T96:W96"/>
    <mergeCell ref="N96:Q96"/>
    <mergeCell ref="H96:K96"/>
    <mergeCell ref="B96:E96"/>
    <mergeCell ref="AG85:AG87"/>
    <mergeCell ref="AD26:AD28"/>
    <mergeCell ref="AA26:AA28"/>
    <mergeCell ref="AA61:AA63"/>
    <mergeCell ref="AG61:AG63"/>
    <mergeCell ref="AG82:AG84"/>
    <mergeCell ref="AG58:AG60"/>
    <mergeCell ref="B82:B84"/>
    <mergeCell ref="H79:H81"/>
    <mergeCell ref="H82:H84"/>
    <mergeCell ref="N79:N81"/>
    <mergeCell ref="N82:N84"/>
    <mergeCell ref="B52:B54"/>
    <mergeCell ref="E52:E54"/>
    <mergeCell ref="H52:H54"/>
    <mergeCell ref="T79:T81"/>
    <mergeCell ref="A74:A96"/>
    <mergeCell ref="B48:F48"/>
    <mergeCell ref="H48:L48"/>
    <mergeCell ref="C85:C86"/>
    <mergeCell ref="B24:F24"/>
    <mergeCell ref="H24:L24"/>
    <mergeCell ref="I85:I86"/>
    <mergeCell ref="N22:Q22"/>
    <mergeCell ref="Z50:Z69"/>
    <mergeCell ref="A26:A46"/>
    <mergeCell ref="N28:N30"/>
    <mergeCell ref="Q28:Q30"/>
    <mergeCell ref="B70:E70"/>
    <mergeCell ref="B72:F72"/>
    <mergeCell ref="H72:L72"/>
    <mergeCell ref="N72:R72"/>
    <mergeCell ref="T72:X72"/>
    <mergeCell ref="T48:X48"/>
    <mergeCell ref="B55:B57"/>
    <mergeCell ref="B58:B60"/>
    <mergeCell ref="H55:H57"/>
    <mergeCell ref="H58:H60"/>
    <mergeCell ref="C37:C38"/>
    <mergeCell ref="C61:C62"/>
    <mergeCell ref="AT14:AT16"/>
    <mergeCell ref="AA12:AA14"/>
    <mergeCell ref="AD12:AD14"/>
    <mergeCell ref="AG12:AG14"/>
    <mergeCell ref="AJ12:AJ14"/>
    <mergeCell ref="N12:N14"/>
    <mergeCell ref="Q12:Q14"/>
    <mergeCell ref="T12:T14"/>
    <mergeCell ref="W12:W14"/>
    <mergeCell ref="Z4:Z19"/>
    <mergeCell ref="O15:O16"/>
    <mergeCell ref="U15:U16"/>
    <mergeCell ref="AT7:AT9"/>
    <mergeCell ref="AN10:AN12"/>
    <mergeCell ref="AT10:AT12"/>
    <mergeCell ref="AQ14:AQ16"/>
    <mergeCell ref="B12:B14"/>
    <mergeCell ref="E12:E14"/>
    <mergeCell ref="H12:H14"/>
    <mergeCell ref="K12:K14"/>
    <mergeCell ref="A4:A22"/>
    <mergeCell ref="N46:Q46"/>
    <mergeCell ref="A50:A70"/>
    <mergeCell ref="C15:C16"/>
    <mergeCell ref="AN23:AR23"/>
    <mergeCell ref="AN14:AN16"/>
    <mergeCell ref="I15:I16"/>
    <mergeCell ref="B46:E46"/>
    <mergeCell ref="E28:E30"/>
    <mergeCell ref="B6:B8"/>
    <mergeCell ref="B9:B11"/>
    <mergeCell ref="H28:H30"/>
    <mergeCell ref="K28:K30"/>
    <mergeCell ref="B22:E22"/>
    <mergeCell ref="AA31:AA33"/>
    <mergeCell ref="I37:I38"/>
    <mergeCell ref="N48:R48"/>
    <mergeCell ref="AN21:AQ21"/>
    <mergeCell ref="AJ52:AJ54"/>
    <mergeCell ref="W52:W54"/>
    <mergeCell ref="AT23:AX23"/>
    <mergeCell ref="AM25:AM42"/>
    <mergeCell ref="AN28:AN30"/>
    <mergeCell ref="AT28:AT30"/>
    <mergeCell ref="AN31:AN33"/>
    <mergeCell ref="AT31:AT33"/>
    <mergeCell ref="AN35:AN37"/>
    <mergeCell ref="AQ35:AQ37"/>
    <mergeCell ref="AT35:AT37"/>
    <mergeCell ref="AW35:AW37"/>
    <mergeCell ref="AN42:AQ42"/>
    <mergeCell ref="AT42:AW42"/>
  </mergeCells>
  <pageMargins left="0" right="0" top="0" bottom="0" header="0.31496062992125984" footer="0.31496062992125984"/>
  <pageSetup paperSize="9" orientation="landscape" r:id="rId1"/>
  <rowBreaks count="1" manualBreakCount="1">
    <brk id="47" max="16383" man="1"/>
  </rowBreaks>
  <colBreaks count="1" manualBreakCount="1">
    <brk id="2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K199"/>
  <sheetViews>
    <sheetView zoomScale="85" zoomScaleNormal="85" workbookViewId="0"/>
  </sheetViews>
  <sheetFormatPr defaultColWidth="9.109375" defaultRowHeight="14.4" x14ac:dyDescent="0.3"/>
  <cols>
    <col min="1" max="1" width="9.109375" style="221"/>
    <col min="2" max="2" width="28.77734375" style="221" customWidth="1"/>
    <col min="3" max="3" width="9.109375" style="221"/>
    <col min="4" max="4" width="11.21875" style="221" customWidth="1"/>
    <col min="5" max="5" width="9.109375" style="221"/>
    <col min="6" max="6" width="13.44140625" style="221" customWidth="1"/>
    <col min="7" max="7" width="4" style="221" customWidth="1"/>
    <col min="8" max="8" width="11.109375" style="222" customWidth="1"/>
    <col min="9" max="9" width="25.109375" style="221" bestFit="1" customWidth="1"/>
    <col min="10" max="10" width="11.88671875" style="221" customWidth="1"/>
    <col min="11" max="11" width="13.44140625" style="221" customWidth="1"/>
    <col min="12" max="12" width="7.6640625" style="221" bestFit="1" customWidth="1"/>
    <col min="13" max="13" width="10" style="243" customWidth="1"/>
    <col min="14" max="14" width="2.88671875" style="221" customWidth="1"/>
    <col min="15" max="15" width="26.5546875" style="221" customWidth="1"/>
    <col min="16" max="16" width="11.88671875" style="221" customWidth="1"/>
    <col min="17" max="17" width="13.109375" style="221" customWidth="1"/>
    <col min="18" max="18" width="5.44140625" style="221" bestFit="1" customWidth="1"/>
    <col min="19" max="19" width="10.88671875" style="243" customWidth="1"/>
    <col min="20" max="20" width="2.5546875" style="221" customWidth="1"/>
    <col min="21" max="21" width="26.6640625" style="221" customWidth="1"/>
    <col min="22" max="22" width="21" style="221" customWidth="1"/>
    <col min="23" max="23" width="13.33203125" style="221" customWidth="1"/>
    <col min="24" max="24" width="5.44140625" style="221" bestFit="1" customWidth="1"/>
    <col min="25" max="25" width="9.33203125" style="243" customWidth="1"/>
    <col min="26" max="26" width="2.6640625" style="221" customWidth="1"/>
    <col min="27" max="27" width="23.6640625" style="221" customWidth="1"/>
    <col min="28" max="28" width="11.88671875" style="221" customWidth="1"/>
    <col min="29" max="29" width="13.5546875" style="221" customWidth="1"/>
    <col min="30" max="30" width="5.44140625" style="221" bestFit="1" customWidth="1"/>
    <col min="31" max="31" width="9.88671875" style="243" customWidth="1"/>
    <col min="32" max="32" width="3.5546875" style="223" customWidth="1"/>
    <col min="33" max="33" width="26.44140625" style="223" customWidth="1"/>
    <col min="34" max="34" width="11.88671875" style="221" customWidth="1"/>
    <col min="35" max="35" width="13.5546875" style="221" customWidth="1"/>
    <col min="36" max="36" width="5.44140625" style="221" bestFit="1" customWidth="1"/>
    <col min="37" max="37" width="10" style="243" customWidth="1"/>
    <col min="38" max="16384" width="9.109375" style="221"/>
  </cols>
  <sheetData>
    <row r="1" spans="1:37" ht="15.6" x14ac:dyDescent="0.3">
      <c r="A1" s="157" t="s">
        <v>1108</v>
      </c>
      <c r="D1" s="223"/>
      <c r="F1" s="243"/>
      <c r="H1" s="157"/>
      <c r="K1" s="223" t="s">
        <v>1106</v>
      </c>
    </row>
    <row r="2" spans="1:37" x14ac:dyDescent="0.3">
      <c r="A2" s="281" t="s">
        <v>1081</v>
      </c>
      <c r="C2" s="472" t="s">
        <v>2047</v>
      </c>
      <c r="D2" s="472"/>
      <c r="E2" s="472"/>
      <c r="F2" s="244"/>
      <c r="H2" s="256" t="s">
        <v>1081</v>
      </c>
      <c r="J2" s="472" t="s">
        <v>1076</v>
      </c>
      <c r="K2" s="472"/>
      <c r="L2" s="472"/>
      <c r="M2" s="244"/>
      <c r="P2" s="472" t="s">
        <v>1077</v>
      </c>
      <c r="Q2" s="472"/>
      <c r="R2" s="472"/>
      <c r="S2" s="244"/>
      <c r="T2" s="222"/>
      <c r="U2" s="222"/>
      <c r="V2" s="472" t="s">
        <v>1078</v>
      </c>
      <c r="W2" s="472"/>
      <c r="X2" s="472"/>
      <c r="Y2" s="244"/>
      <c r="Z2" s="222"/>
      <c r="AA2" s="222"/>
      <c r="AB2" s="472" t="s">
        <v>1079</v>
      </c>
      <c r="AC2" s="472"/>
      <c r="AD2" s="472"/>
      <c r="AE2" s="244"/>
      <c r="AH2" s="472" t="s">
        <v>1080</v>
      </c>
      <c r="AI2" s="472"/>
      <c r="AJ2" s="472"/>
      <c r="AK2" s="244"/>
    </row>
    <row r="3" spans="1:37" s="238" customFormat="1" ht="33" customHeight="1" x14ac:dyDescent="0.3">
      <c r="A3" s="473" t="s">
        <v>1082</v>
      </c>
      <c r="B3" s="235" t="s">
        <v>16</v>
      </c>
      <c r="C3" s="236" t="s">
        <v>17</v>
      </c>
      <c r="D3" s="236" t="s">
        <v>1089</v>
      </c>
      <c r="E3" s="236" t="s">
        <v>39</v>
      </c>
      <c r="F3" s="237" t="s">
        <v>678</v>
      </c>
      <c r="H3" s="473" t="s">
        <v>1082</v>
      </c>
      <c r="I3" s="235" t="s">
        <v>16</v>
      </c>
      <c r="J3" s="236" t="s">
        <v>17</v>
      </c>
      <c r="K3" s="236" t="s">
        <v>1089</v>
      </c>
      <c r="L3" s="236" t="s">
        <v>39</v>
      </c>
      <c r="M3" s="237" t="s">
        <v>678</v>
      </c>
      <c r="O3" s="239" t="s">
        <v>16</v>
      </c>
      <c r="P3" s="236" t="s">
        <v>17</v>
      </c>
      <c r="Q3" s="236" t="s">
        <v>1089</v>
      </c>
      <c r="R3" s="236" t="s">
        <v>39</v>
      </c>
      <c r="S3" s="237" t="s">
        <v>678</v>
      </c>
      <c r="T3" s="240"/>
      <c r="U3" s="239" t="s">
        <v>16</v>
      </c>
      <c r="V3" s="236" t="s">
        <v>17</v>
      </c>
      <c r="W3" s="236" t="s">
        <v>1089</v>
      </c>
      <c r="X3" s="236" t="s">
        <v>39</v>
      </c>
      <c r="Y3" s="237" t="s">
        <v>678</v>
      </c>
      <c r="Z3" s="240"/>
      <c r="AA3" s="239" t="s">
        <v>16</v>
      </c>
      <c r="AB3" s="236" t="s">
        <v>17</v>
      </c>
      <c r="AC3" s="236" t="s">
        <v>1089</v>
      </c>
      <c r="AD3" s="236" t="s">
        <v>39</v>
      </c>
      <c r="AE3" s="237" t="s">
        <v>678</v>
      </c>
      <c r="AF3" s="241"/>
      <c r="AG3" s="239" t="s">
        <v>16</v>
      </c>
      <c r="AH3" s="236" t="s">
        <v>17</v>
      </c>
      <c r="AI3" s="236" t="s">
        <v>1089</v>
      </c>
      <c r="AJ3" s="236" t="s">
        <v>39</v>
      </c>
      <c r="AK3" s="237" t="s">
        <v>678</v>
      </c>
    </row>
    <row r="4" spans="1:37" x14ac:dyDescent="0.3">
      <c r="A4" s="474"/>
      <c r="B4" s="283" t="s">
        <v>1083</v>
      </c>
      <c r="C4" s="283">
        <v>334754</v>
      </c>
      <c r="D4" s="283"/>
      <c r="E4" s="227">
        <v>1</v>
      </c>
      <c r="F4" s="245">
        <f>(1+Наценка!$B$7)*VLOOKUP(C4,'Выгрузка артикулов'!A:L,12,0)</f>
        <v>0.62812499999999993</v>
      </c>
      <c r="H4" s="474"/>
      <c r="I4" s="226" t="s">
        <v>1083</v>
      </c>
      <c r="J4" s="226">
        <v>334754</v>
      </c>
      <c r="K4" s="226"/>
      <c r="L4" s="227">
        <v>1</v>
      </c>
      <c r="M4" s="245">
        <f>(1+Наценка!$B$7)*VLOOKUP(J4,'Выгрузка артикулов'!A:L,12,0)</f>
        <v>0.62812499999999993</v>
      </c>
      <c r="O4" s="289" t="s">
        <v>1083</v>
      </c>
      <c r="P4" s="287">
        <v>334754</v>
      </c>
      <c r="Q4" s="287"/>
      <c r="R4" s="227">
        <v>1</v>
      </c>
      <c r="S4" s="245">
        <f>(1+Наценка!$B$7)*VLOOKUP(P4,'Выгрузка артикулов'!A:L,12,0)</f>
        <v>0.62812499999999993</v>
      </c>
      <c r="T4" s="220"/>
      <c r="U4" s="225" t="s">
        <v>1083</v>
      </c>
      <c r="V4" s="226">
        <v>334754</v>
      </c>
      <c r="W4" s="226"/>
      <c r="X4" s="227">
        <v>1</v>
      </c>
      <c r="Y4" s="245">
        <f>(1+Наценка!$B$7)*VLOOKUP(V4,'Выгрузка артикулов'!A:L,12,0)</f>
        <v>0.62812499999999993</v>
      </c>
      <c r="Z4" s="220"/>
      <c r="AA4" s="225" t="s">
        <v>1083</v>
      </c>
      <c r="AB4" s="226">
        <v>334754</v>
      </c>
      <c r="AC4" s="226"/>
      <c r="AD4" s="227">
        <v>1</v>
      </c>
      <c r="AE4" s="245">
        <f>(1+Наценка!$B$7)*VLOOKUP(AB4,'Выгрузка артикулов'!A:L,12,0)</f>
        <v>0.62812499999999993</v>
      </c>
      <c r="AG4" s="225" t="s">
        <v>1083</v>
      </c>
      <c r="AH4" s="226">
        <v>334754</v>
      </c>
      <c r="AI4" s="226"/>
      <c r="AJ4" s="227">
        <v>1</v>
      </c>
      <c r="AK4" s="245">
        <f>(1+Наценка!$B$7)*VLOOKUP(AH4,'Выгрузка артикулов'!A:L,12,0)</f>
        <v>0.62812499999999993</v>
      </c>
    </row>
    <row r="5" spans="1:37" x14ac:dyDescent="0.3">
      <c r="A5" s="474"/>
      <c r="B5" s="476" t="s">
        <v>740</v>
      </c>
      <c r="C5" s="282">
        <v>377474</v>
      </c>
      <c r="D5" s="282" t="s">
        <v>694</v>
      </c>
      <c r="E5" s="227">
        <v>1</v>
      </c>
      <c r="F5" s="245">
        <f>(1+Наценка!$B$7)*VLOOKUP(C5,'Выгрузка артикулов'!A:L,12,0)</f>
        <v>7.3616250000000001</v>
      </c>
      <c r="H5" s="474"/>
      <c r="I5" s="476" t="s">
        <v>740</v>
      </c>
      <c r="J5" s="228">
        <v>377474</v>
      </c>
      <c r="K5" s="228" t="s">
        <v>694</v>
      </c>
      <c r="L5" s="227">
        <v>1</v>
      </c>
      <c r="M5" s="245">
        <f>(1+Наценка!$B$7)*VLOOKUP(J5,'Выгрузка артикулов'!A:L,12,0)</f>
        <v>7.3616250000000001</v>
      </c>
      <c r="O5" s="288" t="s">
        <v>740</v>
      </c>
      <c r="P5" s="286">
        <v>377474</v>
      </c>
      <c r="Q5" s="286" t="s">
        <v>694</v>
      </c>
      <c r="R5" s="227">
        <v>1</v>
      </c>
      <c r="S5" s="245">
        <f>(1+Наценка!$B$7)*VLOOKUP(P5,'Выгрузка артикулов'!A:L,12,0)</f>
        <v>7.3616250000000001</v>
      </c>
      <c r="T5" s="220"/>
      <c r="U5" s="481" t="s">
        <v>740</v>
      </c>
      <c r="V5" s="228">
        <v>377474</v>
      </c>
      <c r="W5" s="228" t="s">
        <v>694</v>
      </c>
      <c r="X5" s="227">
        <v>1</v>
      </c>
      <c r="Y5" s="245">
        <f>(1+Наценка!$B$7)*VLOOKUP(V5,'Выгрузка артикулов'!A:L,12,0)</f>
        <v>7.3616250000000001</v>
      </c>
      <c r="Z5" s="220"/>
      <c r="AA5" s="481" t="s">
        <v>740</v>
      </c>
      <c r="AB5" s="228">
        <v>377474</v>
      </c>
      <c r="AC5" s="228" t="s">
        <v>694</v>
      </c>
      <c r="AD5" s="227">
        <v>1</v>
      </c>
      <c r="AE5" s="245">
        <f>(1+Наценка!$B$7)*VLOOKUP(AB5,'Выгрузка артикулов'!A:L,12,0)</f>
        <v>7.3616250000000001</v>
      </c>
      <c r="AG5" s="481" t="s">
        <v>740</v>
      </c>
      <c r="AH5" s="228">
        <v>377474</v>
      </c>
      <c r="AI5" s="228" t="s">
        <v>694</v>
      </c>
      <c r="AJ5" s="227">
        <v>1</v>
      </c>
      <c r="AK5" s="245">
        <f>(1+Наценка!$B$7)*VLOOKUP(AH5,'Выгрузка артикулов'!A:L,12,0)</f>
        <v>7.3616250000000001</v>
      </c>
    </row>
    <row r="6" spans="1:37" x14ac:dyDescent="0.3">
      <c r="A6" s="474"/>
      <c r="B6" s="477"/>
      <c r="C6" s="282">
        <v>238680</v>
      </c>
      <c r="D6" s="282" t="s">
        <v>726</v>
      </c>
      <c r="E6" s="227">
        <v>1</v>
      </c>
      <c r="F6" s="245">
        <f>(1+Наценка!$B$7)*VLOOKUP(C6,'Выгрузка артикулов'!A:L,12,0)</f>
        <v>9.3213749999999997</v>
      </c>
      <c r="H6" s="474"/>
      <c r="I6" s="477"/>
      <c r="J6" s="228">
        <v>238680</v>
      </c>
      <c r="K6" s="228" t="s">
        <v>726</v>
      </c>
      <c r="L6" s="227">
        <v>1</v>
      </c>
      <c r="M6" s="245">
        <f>(1+Наценка!$B$7)*VLOOKUP(J6,'Выгрузка артикулов'!A:L,12,0)</f>
        <v>9.3213749999999997</v>
      </c>
      <c r="O6" s="289"/>
      <c r="P6" s="286">
        <v>238680</v>
      </c>
      <c r="Q6" s="286" t="s">
        <v>726</v>
      </c>
      <c r="R6" s="227">
        <v>1</v>
      </c>
      <c r="S6" s="245">
        <f>(1+Наценка!$B$7)*VLOOKUP(P6,'Выгрузка артикулов'!A:L,12,0)</f>
        <v>9.3213749999999997</v>
      </c>
      <c r="T6" s="220"/>
      <c r="U6" s="482"/>
      <c r="V6" s="228">
        <v>238680</v>
      </c>
      <c r="W6" s="228" t="s">
        <v>726</v>
      </c>
      <c r="X6" s="227">
        <v>1</v>
      </c>
      <c r="Y6" s="245">
        <f>(1+Наценка!$B$7)*VLOOKUP(V6,'Выгрузка артикулов'!A:L,12,0)</f>
        <v>9.3213749999999997</v>
      </c>
      <c r="Z6" s="220"/>
      <c r="AA6" s="482"/>
      <c r="AB6" s="228">
        <v>238680</v>
      </c>
      <c r="AC6" s="228" t="s">
        <v>726</v>
      </c>
      <c r="AD6" s="227">
        <v>1</v>
      </c>
      <c r="AE6" s="245">
        <f>(1+Наценка!$B$7)*VLOOKUP(AB6,'Выгрузка артикулов'!A:L,12,0)</f>
        <v>9.3213749999999997</v>
      </c>
      <c r="AG6" s="482"/>
      <c r="AH6" s="228">
        <v>238680</v>
      </c>
      <c r="AI6" s="228" t="s">
        <v>726</v>
      </c>
      <c r="AJ6" s="227">
        <v>1</v>
      </c>
      <c r="AK6" s="245">
        <f>(1+Наценка!$B$7)*VLOOKUP(AH6,'Выгрузка артикулов'!A:L,12,0)</f>
        <v>9.3213749999999997</v>
      </c>
    </row>
    <row r="7" spans="1:37" x14ac:dyDescent="0.3">
      <c r="A7" s="474"/>
      <c r="B7" s="477"/>
      <c r="C7" s="282">
        <v>377477</v>
      </c>
      <c r="D7" s="282" t="s">
        <v>724</v>
      </c>
      <c r="E7" s="227">
        <v>1</v>
      </c>
      <c r="F7" s="245">
        <f>(1+Наценка!$B$7)*VLOOKUP(C7,'Выгрузка артикулов'!A:L,12,0)</f>
        <v>7.0212500000000002</v>
      </c>
      <c r="H7" s="474"/>
      <c r="I7" s="477"/>
      <c r="J7" s="228">
        <v>377477</v>
      </c>
      <c r="K7" s="228" t="s">
        <v>724</v>
      </c>
      <c r="L7" s="227">
        <v>1</v>
      </c>
      <c r="M7" s="245">
        <f>(1+Наценка!$B$7)*VLOOKUP(J7,'Выгрузка артикулов'!A:L,12,0)</f>
        <v>7.0212500000000002</v>
      </c>
      <c r="O7" s="289"/>
      <c r="P7" s="286">
        <v>377477</v>
      </c>
      <c r="Q7" s="286" t="s">
        <v>724</v>
      </c>
      <c r="R7" s="227">
        <v>1</v>
      </c>
      <c r="S7" s="245">
        <f>(1+Наценка!$B$7)*VLOOKUP(P7,'Выгрузка артикулов'!A:L,12,0)</f>
        <v>7.0212500000000002</v>
      </c>
      <c r="T7" s="220"/>
      <c r="U7" s="482"/>
      <c r="V7" s="228">
        <v>377477</v>
      </c>
      <c r="W7" s="228" t="s">
        <v>724</v>
      </c>
      <c r="X7" s="227">
        <v>1</v>
      </c>
      <c r="Y7" s="245">
        <f>(1+Наценка!$B$7)*VLOOKUP(V7,'Выгрузка артикулов'!A:L,12,0)</f>
        <v>7.0212500000000002</v>
      </c>
      <c r="Z7" s="220"/>
      <c r="AA7" s="482"/>
      <c r="AB7" s="228">
        <v>377477</v>
      </c>
      <c r="AC7" s="228" t="s">
        <v>724</v>
      </c>
      <c r="AD7" s="227">
        <v>1</v>
      </c>
      <c r="AE7" s="245">
        <f>(1+Наценка!$B$7)*VLOOKUP(AB7,'Выгрузка артикулов'!A:L,12,0)</f>
        <v>7.0212500000000002</v>
      </c>
      <c r="AG7" s="482"/>
      <c r="AH7" s="228">
        <v>377477</v>
      </c>
      <c r="AI7" s="228" t="s">
        <v>724</v>
      </c>
      <c r="AJ7" s="227">
        <v>1</v>
      </c>
      <c r="AK7" s="245">
        <f>(1+Наценка!$B$7)*VLOOKUP(AH7,'Выгрузка артикулов'!A:L,12,0)</f>
        <v>7.0212500000000002</v>
      </c>
    </row>
    <row r="8" spans="1:37" x14ac:dyDescent="0.3">
      <c r="A8" s="474"/>
      <c r="B8" s="282" t="s">
        <v>702</v>
      </c>
      <c r="C8" s="283">
        <v>770712</v>
      </c>
      <c r="D8" s="283"/>
      <c r="E8" s="227">
        <v>1</v>
      </c>
      <c r="F8" s="245">
        <f>(1+Наценка!$B$7)*VLOOKUP(C8,'Выгрузка артикулов'!A:L,12,0)</f>
        <v>1.71025</v>
      </c>
      <c r="H8" s="474"/>
      <c r="I8" s="228" t="s">
        <v>702</v>
      </c>
      <c r="J8" s="226">
        <v>770712</v>
      </c>
      <c r="K8" s="226"/>
      <c r="L8" s="227">
        <v>1</v>
      </c>
      <c r="M8" s="245">
        <f>(1+Наценка!$B$7)*VLOOKUP(J8,'Выгрузка артикулов'!A:L,12,0)</f>
        <v>1.71025</v>
      </c>
      <c r="O8" s="288" t="s">
        <v>702</v>
      </c>
      <c r="P8" s="287">
        <v>770712</v>
      </c>
      <c r="Q8" s="287"/>
      <c r="R8" s="227">
        <v>1</v>
      </c>
      <c r="S8" s="245">
        <f>(1+Наценка!$B$7)*VLOOKUP(P8,'Выгрузка артикулов'!A:L,12,0)</f>
        <v>1.71025</v>
      </c>
      <c r="T8" s="220"/>
      <c r="U8" s="229" t="s">
        <v>702</v>
      </c>
      <c r="V8" s="226">
        <v>770712</v>
      </c>
      <c r="W8" s="226"/>
      <c r="X8" s="227">
        <v>1</v>
      </c>
      <c r="Y8" s="245">
        <f>(1+Наценка!$B$7)*VLOOKUP(V8,'Выгрузка артикулов'!A:L,12,0)</f>
        <v>1.71025</v>
      </c>
      <c r="Z8" s="220"/>
      <c r="AA8" s="229" t="s">
        <v>702</v>
      </c>
      <c r="AB8" s="226">
        <v>770712</v>
      </c>
      <c r="AC8" s="226"/>
      <c r="AD8" s="227">
        <v>1</v>
      </c>
      <c r="AE8" s="245">
        <f>(1+Наценка!$B$7)*VLOOKUP(AB8,'Выгрузка артикулов'!A:L,12,0)</f>
        <v>1.71025</v>
      </c>
      <c r="AG8" s="229" t="s">
        <v>702</v>
      </c>
      <c r="AH8" s="226">
        <v>770712</v>
      </c>
      <c r="AI8" s="226"/>
      <c r="AJ8" s="227">
        <v>1</v>
      </c>
      <c r="AK8" s="245">
        <f>(1+Наценка!$B$7)*VLOOKUP(AH8,'Выгрузка артикулов'!A:L,12,0)</f>
        <v>1.71025</v>
      </c>
    </row>
    <row r="9" spans="1:37" x14ac:dyDescent="0.3">
      <c r="A9" s="474"/>
      <c r="B9" s="478" t="s">
        <v>1098</v>
      </c>
      <c r="C9" s="283">
        <v>624973</v>
      </c>
      <c r="D9" s="283" t="s">
        <v>1090</v>
      </c>
      <c r="E9" s="227">
        <v>1</v>
      </c>
      <c r="F9" s="245">
        <f>(1+Наценка!$B$7)*VLOOKUP(C9,'Выгрузка артикулов'!A:L,12,0)</f>
        <v>6.984375</v>
      </c>
      <c r="H9" s="474"/>
      <c r="I9" s="478" t="s">
        <v>1098</v>
      </c>
      <c r="J9" s="226">
        <v>624973</v>
      </c>
      <c r="K9" s="226" t="s">
        <v>1090</v>
      </c>
      <c r="L9" s="227">
        <v>1</v>
      </c>
      <c r="M9" s="245">
        <f>(1+Наценка!$B$7)*VLOOKUP(J9,'Выгрузка артикулов'!A:L,12,0)</f>
        <v>6.984375</v>
      </c>
      <c r="O9" s="290" t="s">
        <v>1098</v>
      </c>
      <c r="P9" s="287">
        <v>624973</v>
      </c>
      <c r="Q9" s="287" t="s">
        <v>1090</v>
      </c>
      <c r="R9" s="227">
        <v>1</v>
      </c>
      <c r="S9" s="245">
        <f>(1+Наценка!$B$7)*VLOOKUP(P9,'Выгрузка артикулов'!A:L,12,0)</f>
        <v>6.984375</v>
      </c>
      <c r="T9" s="220"/>
      <c r="U9" s="483" t="s">
        <v>1098</v>
      </c>
      <c r="V9" s="226">
        <v>624973</v>
      </c>
      <c r="W9" s="226" t="s">
        <v>1090</v>
      </c>
      <c r="X9" s="227">
        <v>1</v>
      </c>
      <c r="Y9" s="245">
        <f>(1+Наценка!$B$7)*VLOOKUP(V9,'Выгрузка артикулов'!A:L,12,0)</f>
        <v>6.984375</v>
      </c>
      <c r="Z9" s="220"/>
      <c r="AA9" s="483" t="s">
        <v>1098</v>
      </c>
      <c r="AB9" s="226">
        <v>624973</v>
      </c>
      <c r="AC9" s="226" t="s">
        <v>1090</v>
      </c>
      <c r="AD9" s="227">
        <v>1</v>
      </c>
      <c r="AE9" s="245">
        <f>(1+Наценка!$B$7)*VLOOKUP(AB9,'Выгрузка артикулов'!A:L,12,0)</f>
        <v>6.984375</v>
      </c>
      <c r="AG9" s="483" t="s">
        <v>1098</v>
      </c>
      <c r="AH9" s="226">
        <v>624973</v>
      </c>
      <c r="AI9" s="226" t="s">
        <v>1090</v>
      </c>
      <c r="AJ9" s="227">
        <v>1</v>
      </c>
      <c r="AK9" s="245">
        <f>(1+Наценка!$B$7)*VLOOKUP(AH9,'Выгрузка артикулов'!A:L,12,0)</f>
        <v>6.984375</v>
      </c>
    </row>
    <row r="10" spans="1:37" x14ac:dyDescent="0.3">
      <c r="A10" s="474"/>
      <c r="B10" s="478"/>
      <c r="C10" s="283">
        <v>624974</v>
      </c>
      <c r="D10" s="283" t="s">
        <v>1091</v>
      </c>
      <c r="E10" s="227">
        <v>1</v>
      </c>
      <c r="F10" s="245">
        <f>(1+Наценка!$B$7)*VLOOKUP(C10,'Выгрузка артикулов'!A:L,12,0)</f>
        <v>7</v>
      </c>
      <c r="H10" s="474"/>
      <c r="I10" s="478"/>
      <c r="J10" s="226">
        <v>624974</v>
      </c>
      <c r="K10" s="226" t="s">
        <v>1091</v>
      </c>
      <c r="L10" s="227">
        <v>1</v>
      </c>
      <c r="M10" s="245">
        <f>(1+Наценка!$B$7)*VLOOKUP(J10,'Выгрузка артикулов'!A:L,12,0)</f>
        <v>7</v>
      </c>
      <c r="O10" s="290"/>
      <c r="P10" s="287">
        <v>624974</v>
      </c>
      <c r="Q10" s="287" t="s">
        <v>1091</v>
      </c>
      <c r="R10" s="227">
        <v>1</v>
      </c>
      <c r="S10" s="245">
        <f>(1+Наценка!$B$7)*VLOOKUP(P10,'Выгрузка артикулов'!A:L,12,0)</f>
        <v>7</v>
      </c>
      <c r="T10" s="220"/>
      <c r="U10" s="483"/>
      <c r="V10" s="226">
        <v>624974</v>
      </c>
      <c r="W10" s="226" t="s">
        <v>1091</v>
      </c>
      <c r="X10" s="227">
        <v>1</v>
      </c>
      <c r="Y10" s="245">
        <f>(1+Наценка!$B$7)*VLOOKUP(V10,'Выгрузка артикулов'!A:L,12,0)</f>
        <v>7</v>
      </c>
      <c r="Z10" s="220"/>
      <c r="AA10" s="483"/>
      <c r="AB10" s="226">
        <v>624974</v>
      </c>
      <c r="AC10" s="226" t="s">
        <v>1091</v>
      </c>
      <c r="AD10" s="227">
        <v>1</v>
      </c>
      <c r="AE10" s="245">
        <f>(1+Наценка!$B$7)*VLOOKUP(AB10,'Выгрузка артикулов'!A:L,12,0)</f>
        <v>7</v>
      </c>
      <c r="AG10" s="483"/>
      <c r="AH10" s="226">
        <v>624974</v>
      </c>
      <c r="AI10" s="226" t="s">
        <v>1091</v>
      </c>
      <c r="AJ10" s="227">
        <v>1</v>
      </c>
      <c r="AK10" s="245">
        <f>(1+Наценка!$B$7)*VLOOKUP(AH10,'Выгрузка артикулов'!A:L,12,0)</f>
        <v>7</v>
      </c>
    </row>
    <row r="11" spans="1:37" x14ac:dyDescent="0.3">
      <c r="A11" s="474"/>
      <c r="B11" s="478" t="s">
        <v>1097</v>
      </c>
      <c r="C11" s="283">
        <v>739699</v>
      </c>
      <c r="D11" s="283" t="s">
        <v>1090</v>
      </c>
      <c r="E11" s="227">
        <v>1</v>
      </c>
      <c r="F11" s="245">
        <f>(1+Наценка!$B$7)*VLOOKUP(C11,'Выгрузка артикулов'!A:L,12,0)</f>
        <v>5.9423750000000002</v>
      </c>
      <c r="H11" s="474"/>
      <c r="I11" s="478" t="s">
        <v>1097</v>
      </c>
      <c r="J11" s="226">
        <v>739699</v>
      </c>
      <c r="K11" s="226" t="s">
        <v>1090</v>
      </c>
      <c r="L11" s="227">
        <v>1</v>
      </c>
      <c r="M11" s="245">
        <f>(1+Наценка!$B$7)*VLOOKUP(J11,'Выгрузка артикулов'!A:L,12,0)</f>
        <v>5.9423750000000002</v>
      </c>
      <c r="O11" s="290" t="s">
        <v>1097</v>
      </c>
      <c r="P11" s="287">
        <v>739699</v>
      </c>
      <c r="Q11" s="287" t="s">
        <v>1090</v>
      </c>
      <c r="R11" s="227">
        <v>1</v>
      </c>
      <c r="S11" s="245">
        <f>(1+Наценка!$B$7)*VLOOKUP(P11,'Выгрузка артикулов'!A:L,12,0)</f>
        <v>5.9423750000000002</v>
      </c>
      <c r="T11" s="220"/>
      <c r="U11" s="483" t="s">
        <v>1097</v>
      </c>
      <c r="V11" s="226">
        <v>739699</v>
      </c>
      <c r="W11" s="226" t="s">
        <v>1090</v>
      </c>
      <c r="X11" s="227">
        <v>1</v>
      </c>
      <c r="Y11" s="245">
        <f>(1+Наценка!$B$7)*VLOOKUP(V11,'Выгрузка артикулов'!A:L,12,0)</f>
        <v>5.9423750000000002</v>
      </c>
      <c r="Z11" s="220"/>
      <c r="AA11" s="483" t="s">
        <v>1097</v>
      </c>
      <c r="AB11" s="226">
        <v>739699</v>
      </c>
      <c r="AC11" s="226" t="s">
        <v>1090</v>
      </c>
      <c r="AD11" s="227">
        <v>1</v>
      </c>
      <c r="AE11" s="245">
        <f>(1+Наценка!$B$7)*VLOOKUP(AB11,'Выгрузка артикулов'!A:L,12,0)</f>
        <v>5.9423750000000002</v>
      </c>
      <c r="AG11" s="483" t="s">
        <v>1097</v>
      </c>
      <c r="AH11" s="226">
        <v>739699</v>
      </c>
      <c r="AI11" s="226" t="s">
        <v>1090</v>
      </c>
      <c r="AJ11" s="227">
        <v>1</v>
      </c>
      <c r="AK11" s="245">
        <f>(1+Наценка!$B$7)*VLOOKUP(AH11,'Выгрузка артикулов'!A:L,12,0)</f>
        <v>5.9423750000000002</v>
      </c>
    </row>
    <row r="12" spans="1:37" x14ac:dyDescent="0.3">
      <c r="A12" s="474"/>
      <c r="B12" s="478"/>
      <c r="C12" s="283">
        <v>739700</v>
      </c>
      <c r="D12" s="283" t="s">
        <v>1091</v>
      </c>
      <c r="E12" s="227">
        <v>1</v>
      </c>
      <c r="F12" s="245">
        <f>(1+Наценка!$B$7)*VLOOKUP(C12,'Выгрузка артикулов'!A:L,12,0)</f>
        <v>5.9423750000000002</v>
      </c>
      <c r="H12" s="474"/>
      <c r="I12" s="478"/>
      <c r="J12" s="226">
        <v>739700</v>
      </c>
      <c r="K12" s="226" t="s">
        <v>1091</v>
      </c>
      <c r="L12" s="227">
        <v>1</v>
      </c>
      <c r="M12" s="245">
        <f>(1+Наценка!$B$7)*VLOOKUP(J12,'Выгрузка артикулов'!A:L,12,0)</f>
        <v>5.9423750000000002</v>
      </c>
      <c r="O12" s="290"/>
      <c r="P12" s="287">
        <v>739700</v>
      </c>
      <c r="Q12" s="287" t="s">
        <v>1091</v>
      </c>
      <c r="R12" s="227">
        <v>1</v>
      </c>
      <c r="S12" s="245">
        <f>(1+Наценка!$B$7)*VLOOKUP(P12,'Выгрузка артикулов'!A:L,12,0)</f>
        <v>5.9423750000000002</v>
      </c>
      <c r="T12" s="220"/>
      <c r="U12" s="483"/>
      <c r="V12" s="226">
        <v>739700</v>
      </c>
      <c r="W12" s="226" t="s">
        <v>1091</v>
      </c>
      <c r="X12" s="227">
        <v>1</v>
      </c>
      <c r="Y12" s="245">
        <f>(1+Наценка!$B$7)*VLOOKUP(V12,'Выгрузка артикулов'!A:L,12,0)</f>
        <v>5.9423750000000002</v>
      </c>
      <c r="Z12" s="220"/>
      <c r="AA12" s="483"/>
      <c r="AB12" s="226">
        <v>739700</v>
      </c>
      <c r="AC12" s="226" t="s">
        <v>1091</v>
      </c>
      <c r="AD12" s="227">
        <v>1</v>
      </c>
      <c r="AE12" s="245">
        <f>(1+Наценка!$B$7)*VLOOKUP(AB12,'Выгрузка артикулов'!A:L,12,0)</f>
        <v>5.9423750000000002</v>
      </c>
      <c r="AG12" s="483"/>
      <c r="AH12" s="226">
        <v>739700</v>
      </c>
      <c r="AI12" s="226" t="s">
        <v>1091</v>
      </c>
      <c r="AJ12" s="227">
        <v>1</v>
      </c>
      <c r="AK12" s="245">
        <f>(1+Наценка!$B$7)*VLOOKUP(AH12,'Выгрузка артикулов'!A:L,12,0)</f>
        <v>5.9423750000000002</v>
      </c>
    </row>
    <row r="13" spans="1:37" x14ac:dyDescent="0.3">
      <c r="A13" s="474"/>
      <c r="B13" s="478" t="s">
        <v>2048</v>
      </c>
      <c r="C13" s="283">
        <v>740856</v>
      </c>
      <c r="D13" s="283" t="s">
        <v>1092</v>
      </c>
      <c r="E13" s="227">
        <v>1</v>
      </c>
      <c r="F13" s="245">
        <f>(1+Наценка!$B$7)*VLOOKUP(C13,'Выгрузка артикулов'!A:L,12,0)</f>
        <v>75.194999999999993</v>
      </c>
      <c r="H13" s="474"/>
      <c r="I13" s="478" t="s">
        <v>1096</v>
      </c>
      <c r="J13" s="226">
        <v>624956</v>
      </c>
      <c r="K13" s="226" t="s">
        <v>1092</v>
      </c>
      <c r="L13" s="227">
        <v>1</v>
      </c>
      <c r="M13" s="245">
        <f>(1+Наценка!$B$7)*VLOOKUP(J13,'Выгрузка артикулов'!A:L,12,0)</f>
        <v>13.751374999999999</v>
      </c>
      <c r="O13" s="290" t="s">
        <v>1100</v>
      </c>
      <c r="P13" s="287">
        <v>624958</v>
      </c>
      <c r="Q13" s="287" t="s">
        <v>1092</v>
      </c>
      <c r="R13" s="227">
        <v>1</v>
      </c>
      <c r="S13" s="245">
        <f>(1+Наценка!$B$7)*VLOOKUP(P13,'Выгрузка артикулов'!A:L,12,0)</f>
        <v>12.059999999999999</v>
      </c>
      <c r="T13" s="220"/>
      <c r="U13" s="483" t="s">
        <v>1100</v>
      </c>
      <c r="V13" s="226">
        <v>624958</v>
      </c>
      <c r="W13" s="226" t="s">
        <v>1092</v>
      </c>
      <c r="X13" s="227">
        <v>1</v>
      </c>
      <c r="Y13" s="245">
        <f>(1+Наценка!$B$7)*VLOOKUP(V13,'Выгрузка артикулов'!A:L,12,0)</f>
        <v>12.059999999999999</v>
      </c>
      <c r="Z13" s="220"/>
      <c r="AA13" s="483" t="s">
        <v>1100</v>
      </c>
      <c r="AB13" s="226">
        <v>624958</v>
      </c>
      <c r="AC13" s="226" t="s">
        <v>1092</v>
      </c>
      <c r="AD13" s="227">
        <v>1</v>
      </c>
      <c r="AE13" s="245">
        <f>(1+Наценка!$B$7)*VLOOKUP(AB13,'Выгрузка артикулов'!A:L,12,0)</f>
        <v>12.059999999999999</v>
      </c>
      <c r="AG13" s="483" t="s">
        <v>1100</v>
      </c>
      <c r="AH13" s="226">
        <v>624958</v>
      </c>
      <c r="AI13" s="226" t="s">
        <v>1092</v>
      </c>
      <c r="AJ13" s="227">
        <v>1</v>
      </c>
      <c r="AK13" s="245">
        <f>(1+Наценка!$B$7)*VLOOKUP(AH13,'Выгрузка артикулов'!A:L,12,0)</f>
        <v>12.059999999999999</v>
      </c>
    </row>
    <row r="14" spans="1:37" x14ac:dyDescent="0.3">
      <c r="A14" s="474"/>
      <c r="B14" s="478"/>
      <c r="C14" s="283">
        <v>740855</v>
      </c>
      <c r="D14" s="283" t="s">
        <v>1093</v>
      </c>
      <c r="E14" s="227">
        <v>1</v>
      </c>
      <c r="F14" s="245">
        <f>(1+Наценка!$B$7)*VLOOKUP(C14,'Выгрузка артикулов'!A:L,12,0)</f>
        <v>75.194999999999993</v>
      </c>
      <c r="H14" s="474"/>
      <c r="I14" s="478"/>
      <c r="J14" s="226">
        <v>624957</v>
      </c>
      <c r="K14" s="226" t="s">
        <v>1093</v>
      </c>
      <c r="L14" s="227">
        <v>1</v>
      </c>
      <c r="M14" s="245">
        <f>(1+Наценка!$B$7)*VLOOKUP(J14,'Выгрузка артикулов'!A:L,12,0)</f>
        <v>19.173999999999999</v>
      </c>
      <c r="O14" s="290"/>
      <c r="P14" s="287">
        <v>624959</v>
      </c>
      <c r="Q14" s="287" t="s">
        <v>1093</v>
      </c>
      <c r="R14" s="227">
        <v>1</v>
      </c>
      <c r="S14" s="245">
        <f>(1+Наценка!$B$7)*VLOOKUP(P14,'Выгрузка артикулов'!A:L,12,0)</f>
        <v>11.490875000000001</v>
      </c>
      <c r="T14" s="220"/>
      <c r="U14" s="483"/>
      <c r="V14" s="226">
        <v>624959</v>
      </c>
      <c r="W14" s="226" t="s">
        <v>1093</v>
      </c>
      <c r="X14" s="227">
        <v>1</v>
      </c>
      <c r="Y14" s="245">
        <f>(1+Наценка!$B$7)*VLOOKUP(V14,'Выгрузка артикулов'!A:L,12,0)</f>
        <v>11.490875000000001</v>
      </c>
      <c r="Z14" s="220"/>
      <c r="AA14" s="483"/>
      <c r="AB14" s="226">
        <v>624959</v>
      </c>
      <c r="AC14" s="226" t="s">
        <v>1093</v>
      </c>
      <c r="AD14" s="227">
        <v>1</v>
      </c>
      <c r="AE14" s="245">
        <f>(1+Наценка!$B$7)*VLOOKUP(AB14,'Выгрузка артикулов'!A:L,12,0)</f>
        <v>11.490875000000001</v>
      </c>
      <c r="AG14" s="483"/>
      <c r="AH14" s="226">
        <v>624959</v>
      </c>
      <c r="AI14" s="226" t="s">
        <v>1093</v>
      </c>
      <c r="AJ14" s="227">
        <v>1</v>
      </c>
      <c r="AK14" s="245">
        <f>(1+Наценка!$B$7)*VLOOKUP(AH14,'Выгрузка артикулов'!A:L,12,0)</f>
        <v>11.490875000000001</v>
      </c>
    </row>
    <row r="15" spans="1:37" x14ac:dyDescent="0.3">
      <c r="A15" s="474"/>
      <c r="B15" s="283"/>
      <c r="C15" s="284"/>
      <c r="D15" s="283"/>
      <c r="E15" s="227"/>
      <c r="F15" s="245"/>
      <c r="H15" s="474"/>
      <c r="I15" s="226" t="s">
        <v>1099</v>
      </c>
      <c r="J15" s="226">
        <v>740836</v>
      </c>
      <c r="K15" s="226"/>
      <c r="L15" s="227">
        <v>1</v>
      </c>
      <c r="M15" s="245">
        <f>(1+Наценка!$B$7)*VLOOKUP(J15,'Выгрузка артикулов'!A:L,12,0)</f>
        <v>9.5557499999999997</v>
      </c>
      <c r="O15" s="289" t="s">
        <v>1101</v>
      </c>
      <c r="P15" s="287">
        <v>740838</v>
      </c>
      <c r="Q15" s="287"/>
      <c r="R15" s="227">
        <v>1</v>
      </c>
      <c r="S15" s="245">
        <f>(1+Наценка!$B$7)*VLOOKUP(P15,'Выгрузка артикулов'!A:L,12,0)</f>
        <v>9.6756250000000001</v>
      </c>
      <c r="T15" s="220"/>
      <c r="U15" s="225" t="s">
        <v>1101</v>
      </c>
      <c r="V15" s="226">
        <v>740838</v>
      </c>
      <c r="W15" s="226"/>
      <c r="X15" s="227">
        <v>1</v>
      </c>
      <c r="Y15" s="245">
        <f>(1+Наценка!$B$7)*VLOOKUP(V15,'Выгрузка артикулов'!A:L,12,0)</f>
        <v>9.6756250000000001</v>
      </c>
      <c r="Z15" s="220"/>
      <c r="AA15" s="225" t="s">
        <v>1101</v>
      </c>
      <c r="AB15" s="226">
        <v>740838</v>
      </c>
      <c r="AC15" s="226"/>
      <c r="AD15" s="227">
        <v>1</v>
      </c>
      <c r="AE15" s="245">
        <f>(1+Наценка!$B$7)*VLOOKUP(AB15,'Выгрузка артикулов'!A:L,12,0)</f>
        <v>9.6756250000000001</v>
      </c>
      <c r="AG15" s="225" t="s">
        <v>1101</v>
      </c>
      <c r="AH15" s="226">
        <v>740838</v>
      </c>
      <c r="AI15" s="226"/>
      <c r="AJ15" s="227">
        <v>1</v>
      </c>
      <c r="AK15" s="245">
        <f>(1+Наценка!$B$7)*VLOOKUP(AH15,'Выгрузка артикулов'!A:L,12,0)</f>
        <v>9.6756250000000001</v>
      </c>
    </row>
    <row r="16" spans="1:37" x14ac:dyDescent="0.3">
      <c r="A16" s="474"/>
      <c r="B16" s="283" t="s">
        <v>1094</v>
      </c>
      <c r="C16" s="283">
        <v>728804</v>
      </c>
      <c r="D16" s="283"/>
      <c r="E16" s="227">
        <v>1</v>
      </c>
      <c r="F16" s="245">
        <f>(1+Наценка!$B$7)*VLOOKUP(C16,'Выгрузка артикулов'!A:L,12,0)</f>
        <v>8.3163750000000007</v>
      </c>
      <c r="H16" s="474"/>
      <c r="I16" s="226" t="s">
        <v>1094</v>
      </c>
      <c r="J16" s="226">
        <v>728804</v>
      </c>
      <c r="K16" s="226"/>
      <c r="L16" s="227">
        <v>1</v>
      </c>
      <c r="M16" s="245">
        <f>(1+Наценка!$B$7)*VLOOKUP(J16,'Выгрузка артикулов'!A:L,12,0)</f>
        <v>8.3163750000000007</v>
      </c>
      <c r="O16" s="289" t="s">
        <v>1094</v>
      </c>
      <c r="P16" s="287">
        <v>728804</v>
      </c>
      <c r="Q16" s="287"/>
      <c r="R16" s="227">
        <v>1</v>
      </c>
      <c r="S16" s="245">
        <f>(1+Наценка!$B$7)*VLOOKUP(P16,'Выгрузка артикулов'!A:L,12,0)</f>
        <v>8.3163750000000007</v>
      </c>
      <c r="T16" s="220"/>
      <c r="U16" s="225" t="s">
        <v>1094</v>
      </c>
      <c r="V16" s="226">
        <v>728804</v>
      </c>
      <c r="W16" s="226"/>
      <c r="X16" s="227">
        <v>1</v>
      </c>
      <c r="Y16" s="245">
        <f>(1+Наценка!$B$7)*VLOOKUP(V16,'Выгрузка артикулов'!A:L,12,0)</f>
        <v>8.3163750000000007</v>
      </c>
      <c r="Z16" s="220"/>
      <c r="AA16" s="225" t="s">
        <v>1094</v>
      </c>
      <c r="AB16" s="226">
        <v>728804</v>
      </c>
      <c r="AC16" s="226"/>
      <c r="AD16" s="227">
        <v>1</v>
      </c>
      <c r="AE16" s="245">
        <f>(1+Наценка!$B$7)*VLOOKUP(AB16,'Выгрузка артикулов'!A:L,12,0)</f>
        <v>8.3163750000000007</v>
      </c>
      <c r="AG16" s="225" t="s">
        <v>1094</v>
      </c>
      <c r="AH16" s="226">
        <v>728804</v>
      </c>
      <c r="AI16" s="226"/>
      <c r="AJ16" s="227">
        <v>1</v>
      </c>
      <c r="AK16" s="245">
        <f>(1+Наценка!$B$7)*VLOOKUP(AH16,'Выгрузка артикулов'!A:L,12,0)</f>
        <v>8.3163750000000007</v>
      </c>
    </row>
    <row r="17" spans="1:37" x14ac:dyDescent="0.3">
      <c r="A17" s="474"/>
      <c r="B17" s="283" t="s">
        <v>1095</v>
      </c>
      <c r="C17" s="283">
        <v>728842</v>
      </c>
      <c r="D17" s="283"/>
      <c r="E17" s="227">
        <v>1</v>
      </c>
      <c r="F17" s="245">
        <f>(1+Наценка!$B$7)*VLOOKUP(C17,'Выгрузка артикулов'!A:L,12,0)</f>
        <v>5.3893749999999994</v>
      </c>
      <c r="H17" s="474"/>
      <c r="I17" s="226" t="s">
        <v>1095</v>
      </c>
      <c r="J17" s="226">
        <v>728842</v>
      </c>
      <c r="K17" s="226"/>
      <c r="L17" s="227">
        <v>1</v>
      </c>
      <c r="M17" s="245">
        <f>(1+Наценка!$B$7)*VLOOKUP(J17,'Выгрузка артикулов'!A:L,12,0)</f>
        <v>5.3893749999999994</v>
      </c>
      <c r="O17" s="289" t="s">
        <v>1095</v>
      </c>
      <c r="P17" s="287">
        <v>728842</v>
      </c>
      <c r="Q17" s="287"/>
      <c r="R17" s="227">
        <v>1</v>
      </c>
      <c r="S17" s="245">
        <f>(1+Наценка!$B$7)*VLOOKUP(P17,'Выгрузка артикулов'!A:L,12,0)</f>
        <v>5.3893749999999994</v>
      </c>
      <c r="T17" s="220"/>
      <c r="U17" s="225" t="s">
        <v>1095</v>
      </c>
      <c r="V17" s="226">
        <v>728842</v>
      </c>
      <c r="W17" s="226"/>
      <c r="X17" s="227">
        <v>2</v>
      </c>
      <c r="Y17" s="245">
        <f>(1+Наценка!$B$7)*VLOOKUP(V17,'Выгрузка артикулов'!A:L,12,0)</f>
        <v>5.3893749999999994</v>
      </c>
      <c r="Z17" s="220"/>
      <c r="AA17" s="225" t="s">
        <v>1095</v>
      </c>
      <c r="AB17" s="226">
        <v>728842</v>
      </c>
      <c r="AC17" s="226"/>
      <c r="AD17" s="227">
        <v>2</v>
      </c>
      <c r="AE17" s="245">
        <f>(1+Наценка!$B$7)*VLOOKUP(AB17,'Выгрузка артикулов'!A:L,12,0)</f>
        <v>5.3893749999999994</v>
      </c>
      <c r="AG17" s="225" t="s">
        <v>1095</v>
      </c>
      <c r="AH17" s="226">
        <v>728842</v>
      </c>
      <c r="AI17" s="226"/>
      <c r="AJ17" s="227">
        <v>2</v>
      </c>
      <c r="AK17" s="245">
        <f>(1+Наценка!$B$7)*VLOOKUP(AH17,'Выгрузка артикулов'!A:L,12,0)</f>
        <v>5.3893749999999994</v>
      </c>
    </row>
    <row r="18" spans="1:37" x14ac:dyDescent="0.3">
      <c r="A18" s="474"/>
      <c r="B18" s="479" t="s">
        <v>1103</v>
      </c>
      <c r="C18" s="322">
        <v>739693</v>
      </c>
      <c r="D18" s="322" t="s">
        <v>1122</v>
      </c>
      <c r="E18" s="322">
        <v>1</v>
      </c>
      <c r="F18" s="245">
        <f>(1+Наценка!$B$7)*VLOOKUP(C18,'Выгрузка артикулов'!A:L,12,0)</f>
        <v>16.611249999999998</v>
      </c>
      <c r="H18" s="474"/>
      <c r="I18" s="479" t="s">
        <v>1103</v>
      </c>
      <c r="J18" s="322">
        <v>739693</v>
      </c>
      <c r="K18" s="322" t="s">
        <v>1122</v>
      </c>
      <c r="L18" s="322">
        <v>1</v>
      </c>
      <c r="M18" s="245">
        <f>(1+Наценка!$B$7)*VLOOKUP(J18,'Выгрузка артикулов'!A:L,12,0)</f>
        <v>16.611249999999998</v>
      </c>
      <c r="O18" s="289" t="s">
        <v>705</v>
      </c>
      <c r="P18" s="287">
        <v>728918</v>
      </c>
      <c r="Q18" s="287"/>
      <c r="R18" s="227">
        <v>1</v>
      </c>
      <c r="S18" s="245">
        <f>(1+Наценка!$B$7)*VLOOKUP(P18,'Выгрузка артикулов'!A:L,12,0)</f>
        <v>0.53087499999999999</v>
      </c>
      <c r="U18" s="479" t="s">
        <v>1103</v>
      </c>
      <c r="V18" s="322">
        <v>739693</v>
      </c>
      <c r="W18" s="322" t="s">
        <v>1122</v>
      </c>
      <c r="X18" s="322">
        <v>1</v>
      </c>
      <c r="Y18" s="245">
        <f>(1+Наценка!$B$7)*VLOOKUP(V18,'Выгрузка артикулов'!A:L,12,0)</f>
        <v>16.611249999999998</v>
      </c>
      <c r="AA18" s="225" t="s">
        <v>1085</v>
      </c>
      <c r="AB18" s="226">
        <v>740814</v>
      </c>
      <c r="AC18" s="226"/>
      <c r="AD18" s="227">
        <v>1</v>
      </c>
      <c r="AE18" s="245">
        <f>(1+Наценка!$B$7)*VLOOKUP(AB18,'Выгрузка артикулов'!A:L,12,0)</f>
        <v>5.891</v>
      </c>
      <c r="AG18" s="225" t="s">
        <v>1084</v>
      </c>
      <c r="AH18" s="226">
        <v>728806</v>
      </c>
      <c r="AI18" s="226"/>
      <c r="AJ18" s="226">
        <v>1</v>
      </c>
      <c r="AK18" s="245">
        <f>(1+Наценка!$B$7)*VLOOKUP(AH18,'Выгрузка артикулов'!A:L,12,0)</f>
        <v>12.813749999999999</v>
      </c>
    </row>
    <row r="19" spans="1:37" x14ac:dyDescent="0.3">
      <c r="A19" s="474"/>
      <c r="B19" s="480"/>
      <c r="C19" s="322">
        <v>739694</v>
      </c>
      <c r="D19" s="322" t="s">
        <v>1123</v>
      </c>
      <c r="E19" s="227">
        <v>1</v>
      </c>
      <c r="F19" s="246"/>
      <c r="H19" s="474"/>
      <c r="I19" s="480"/>
      <c r="J19" s="322">
        <v>739694</v>
      </c>
      <c r="K19" s="322" t="s">
        <v>1123</v>
      </c>
      <c r="L19" s="227">
        <v>1</v>
      </c>
      <c r="M19" s="246"/>
      <c r="O19" s="289" t="s">
        <v>1102</v>
      </c>
      <c r="P19" s="287">
        <v>334671</v>
      </c>
      <c r="Q19" s="287"/>
      <c r="R19" s="227">
        <v>1</v>
      </c>
      <c r="S19" s="245">
        <f>(1+Наценка!$B$7)*VLOOKUP(P19,'Выгрузка артикулов'!A:L,12,0)</f>
        <v>0.51512500000000006</v>
      </c>
      <c r="U19" s="480"/>
      <c r="V19" s="322">
        <v>739694</v>
      </c>
      <c r="W19" s="322" t="s">
        <v>1123</v>
      </c>
      <c r="X19" s="227">
        <v>1</v>
      </c>
      <c r="Y19" s="246"/>
      <c r="AA19" s="479" t="s">
        <v>1103</v>
      </c>
      <c r="AB19" s="322">
        <v>739693</v>
      </c>
      <c r="AC19" s="322" t="s">
        <v>1122</v>
      </c>
      <c r="AD19" s="226">
        <v>1</v>
      </c>
      <c r="AE19" s="245">
        <f>(1+Наценка!$B$7)*VLOOKUP(AB19,'Выгрузка артикулов'!A:L,12,0)</f>
        <v>16.611249999999998</v>
      </c>
      <c r="AG19" s="225" t="s">
        <v>1085</v>
      </c>
      <c r="AH19" s="226">
        <v>740814</v>
      </c>
      <c r="AI19" s="226"/>
      <c r="AJ19" s="227">
        <v>1</v>
      </c>
      <c r="AK19" s="245">
        <f>(1+Наценка!$B$7)*VLOOKUP(AH19,'Выгрузка артикулов'!A:L,12,0)</f>
        <v>5.891</v>
      </c>
    </row>
    <row r="20" spans="1:37" x14ac:dyDescent="0.3">
      <c r="A20" s="474"/>
      <c r="B20" s="283"/>
      <c r="C20" s="283"/>
      <c r="D20" s="283"/>
      <c r="E20" s="283"/>
      <c r="F20" s="246"/>
      <c r="H20" s="474"/>
      <c r="I20" s="226"/>
      <c r="J20" s="226"/>
      <c r="K20" s="226"/>
      <c r="L20" s="226"/>
      <c r="M20" s="246"/>
      <c r="O20" s="479" t="s">
        <v>1103</v>
      </c>
      <c r="P20" s="322">
        <v>739693</v>
      </c>
      <c r="Q20" s="322" t="s">
        <v>1122</v>
      </c>
      <c r="R20" s="322">
        <v>1</v>
      </c>
      <c r="S20" s="245">
        <f>(1+Наценка!$B$7)*VLOOKUP(P20,'Выгрузка артикулов'!A:L,12,0)</f>
        <v>16.611249999999998</v>
      </c>
      <c r="U20" s="225"/>
      <c r="V20" s="226"/>
      <c r="W20" s="226"/>
      <c r="X20" s="227"/>
      <c r="Y20" s="246"/>
      <c r="AA20" s="480"/>
      <c r="AB20" s="322">
        <v>739694</v>
      </c>
      <c r="AC20" s="322" t="s">
        <v>1123</v>
      </c>
      <c r="AD20" s="227">
        <v>1</v>
      </c>
      <c r="AE20" s="245">
        <f>(1+Наценка!$B$7)*VLOOKUP(AB20,'Выгрузка артикулов'!A:L,12,0)</f>
        <v>16.611249999999998</v>
      </c>
      <c r="AG20" s="479" t="s">
        <v>1103</v>
      </c>
      <c r="AH20" s="322">
        <v>739693</v>
      </c>
      <c r="AI20" s="322" t="s">
        <v>1122</v>
      </c>
      <c r="AJ20" s="322">
        <v>1</v>
      </c>
      <c r="AK20" s="245">
        <f>(1+Наценка!$B$7)*VLOOKUP(AH20,'Выгрузка артикулов'!A:L,12,0)</f>
        <v>16.611249999999998</v>
      </c>
    </row>
    <row r="21" spans="1:37" x14ac:dyDescent="0.3">
      <c r="A21" s="474"/>
      <c r="B21" s="322"/>
      <c r="C21" s="322"/>
      <c r="D21" s="322"/>
      <c r="E21" s="322"/>
      <c r="F21" s="246"/>
      <c r="H21" s="474"/>
      <c r="I21" s="322"/>
      <c r="J21" s="322"/>
      <c r="K21" s="322"/>
      <c r="L21" s="322"/>
      <c r="M21" s="246"/>
      <c r="O21" s="480"/>
      <c r="P21" s="322">
        <v>739694</v>
      </c>
      <c r="Q21" s="322" t="s">
        <v>1123</v>
      </c>
      <c r="R21" s="227">
        <v>1</v>
      </c>
      <c r="S21" s="245"/>
      <c r="U21" s="323"/>
      <c r="V21" s="322"/>
      <c r="W21" s="322"/>
      <c r="X21" s="227"/>
      <c r="Y21" s="246"/>
      <c r="AA21" s="323"/>
      <c r="AB21" s="322"/>
      <c r="AC21" s="322"/>
      <c r="AD21" s="227"/>
      <c r="AE21" s="246"/>
      <c r="AG21" s="480"/>
      <c r="AH21" s="322">
        <v>739694</v>
      </c>
      <c r="AI21" s="322" t="s">
        <v>1123</v>
      </c>
      <c r="AJ21" s="227">
        <v>1</v>
      </c>
      <c r="AK21" s="245"/>
    </row>
    <row r="22" spans="1:37" x14ac:dyDescent="0.3">
      <c r="A22" s="474"/>
      <c r="B22" s="230" t="s">
        <v>1104</v>
      </c>
      <c r="C22" s="283"/>
      <c r="D22" s="283"/>
      <c r="E22" s="283"/>
      <c r="F22" s="246">
        <f>E4*F4+E5*F5+E8*F8+E9*F9+E11*F11+E13*F13+E15*F15+E16*F16+E17*F17</f>
        <v>111.5275</v>
      </c>
      <c r="H22" s="474"/>
      <c r="I22" s="230" t="s">
        <v>1104</v>
      </c>
      <c r="J22" s="226"/>
      <c r="K22" s="226"/>
      <c r="L22" s="226"/>
      <c r="M22" s="246">
        <f>L4*M4+L5*M5+L8*M8+L9*M9+L11*M11+L13*M13+L15*M15+L16*M16+L17*M17</f>
        <v>59.639625000000002</v>
      </c>
      <c r="O22" s="231" t="s">
        <v>1104</v>
      </c>
      <c r="P22" s="226"/>
      <c r="Q22" s="226"/>
      <c r="R22" s="227"/>
      <c r="S22" s="246">
        <f>R4*S4+R5*S5+R8*S8+R9*S9+R11*S11+R13*S13+R15*S15+R16*S16+R17*S17+R18*S18+R19*S19</f>
        <v>59.114125000000001</v>
      </c>
      <c r="U22" s="231" t="s">
        <v>1104</v>
      </c>
      <c r="V22" s="226"/>
      <c r="W22" s="226"/>
      <c r="X22" s="227"/>
      <c r="Y22" s="246">
        <f>X4*Y4+X5*Y5+X8*Y8+X9*Y9+X11*Y11+X13*Y13+X15*Y15+X16*Y16+X17*Y17</f>
        <v>63.457499999999996</v>
      </c>
      <c r="AA22" s="231" t="s">
        <v>1104</v>
      </c>
      <c r="AB22" s="226"/>
      <c r="AC22" s="226"/>
      <c r="AD22" s="227"/>
      <c r="AE22" s="246">
        <f>AD4*AE4+AD5*AE5+AD8*AE8+AD9*AE9+AD11*AE11+AD13*AE13+AD15*AE15+AD16*AE16+AD17*AE17+AD18*AE18</f>
        <v>69.348500000000001</v>
      </c>
      <c r="AG22" s="231" t="s">
        <v>1104</v>
      </c>
      <c r="AH22" s="226"/>
      <c r="AI22" s="226"/>
      <c r="AJ22" s="227"/>
      <c r="AK22" s="246">
        <f>AJ4*AK4+AJ5*AK5+AJ8*AK8+AJ9*AK9+AJ11*AK11+AJ13*AK13+AJ15*AK15+AJ16*AK16+AJ17*AK17+AJ18*AK18+AJ19*AK19</f>
        <v>82.16225</v>
      </c>
    </row>
    <row r="23" spans="1:37" s="222" customFormat="1" x14ac:dyDescent="0.3">
      <c r="A23" s="475"/>
      <c r="B23" s="232" t="s">
        <v>1105</v>
      </c>
      <c r="C23" s="232"/>
      <c r="D23" s="232"/>
      <c r="E23" s="232"/>
      <c r="F23" s="247">
        <f>F22+F18</f>
        <v>128.13875000000002</v>
      </c>
      <c r="G23" s="281"/>
      <c r="H23" s="475"/>
      <c r="I23" s="232" t="s">
        <v>1105</v>
      </c>
      <c r="J23" s="232"/>
      <c r="K23" s="232"/>
      <c r="L23" s="232"/>
      <c r="M23" s="247">
        <f>M22+M18</f>
        <v>76.250875000000008</v>
      </c>
      <c r="O23" s="233" t="s">
        <v>1105</v>
      </c>
      <c r="P23" s="232"/>
      <c r="Q23" s="232"/>
      <c r="R23" s="232"/>
      <c r="S23" s="247">
        <f>S22+S20</f>
        <v>75.725375</v>
      </c>
      <c r="U23" s="233" t="s">
        <v>1105</v>
      </c>
      <c r="V23" s="232"/>
      <c r="W23" s="232"/>
      <c r="X23" s="232"/>
      <c r="Y23" s="247">
        <f>Y22+Y18</f>
        <v>80.068749999999994</v>
      </c>
      <c r="AA23" s="233" t="s">
        <v>1105</v>
      </c>
      <c r="AB23" s="232"/>
      <c r="AC23" s="232"/>
      <c r="AD23" s="232"/>
      <c r="AE23" s="247">
        <f>AE22+AE19</f>
        <v>85.95975</v>
      </c>
      <c r="AF23" s="224"/>
      <c r="AG23" s="233" t="s">
        <v>1105</v>
      </c>
      <c r="AH23" s="232"/>
      <c r="AI23" s="234"/>
      <c r="AJ23" s="232"/>
      <c r="AK23" s="247">
        <f>AK22+AK20</f>
        <v>98.773499999999999</v>
      </c>
    </row>
    <row r="24" spans="1:37" x14ac:dyDescent="0.3">
      <c r="A24" s="281" t="s">
        <v>1081</v>
      </c>
      <c r="C24" s="472" t="s">
        <v>1076</v>
      </c>
      <c r="D24" s="472"/>
      <c r="E24" s="472"/>
      <c r="F24" s="244"/>
      <c r="H24" s="256" t="s">
        <v>1081</v>
      </c>
      <c r="J24" s="472" t="s">
        <v>1076</v>
      </c>
      <c r="K24" s="472"/>
      <c r="L24" s="472"/>
      <c r="M24" s="244"/>
      <c r="P24" s="472" t="s">
        <v>1077</v>
      </c>
      <c r="Q24" s="472"/>
      <c r="R24" s="472"/>
      <c r="S24" s="244"/>
      <c r="T24" s="256"/>
      <c r="U24" s="256"/>
      <c r="V24" s="472" t="s">
        <v>1078</v>
      </c>
      <c r="W24" s="472"/>
      <c r="X24" s="472"/>
      <c r="Y24" s="244"/>
      <c r="Z24" s="256"/>
      <c r="AA24" s="256"/>
      <c r="AB24" s="472" t="s">
        <v>1079</v>
      </c>
      <c r="AC24" s="472"/>
      <c r="AD24" s="472"/>
      <c r="AE24" s="244"/>
      <c r="AH24" s="472" t="s">
        <v>1080</v>
      </c>
      <c r="AI24" s="472"/>
      <c r="AJ24" s="472"/>
      <c r="AK24" s="244"/>
    </row>
    <row r="25" spans="1:37" s="238" customFormat="1" ht="43.2" x14ac:dyDescent="0.3">
      <c r="A25" s="473" t="s">
        <v>1086</v>
      </c>
      <c r="B25" s="235" t="s">
        <v>16</v>
      </c>
      <c r="C25" s="236" t="s">
        <v>17</v>
      </c>
      <c r="D25" s="236" t="s">
        <v>1089</v>
      </c>
      <c r="E25" s="236" t="s">
        <v>39</v>
      </c>
      <c r="F25" s="237" t="s">
        <v>678</v>
      </c>
      <c r="H25" s="473" t="s">
        <v>1086</v>
      </c>
      <c r="I25" s="235" t="s">
        <v>16</v>
      </c>
      <c r="J25" s="236" t="s">
        <v>17</v>
      </c>
      <c r="K25" s="236" t="s">
        <v>1089</v>
      </c>
      <c r="L25" s="236" t="s">
        <v>39</v>
      </c>
      <c r="M25" s="237" t="s">
        <v>678</v>
      </c>
      <c r="O25" s="235" t="s">
        <v>16</v>
      </c>
      <c r="P25" s="236" t="s">
        <v>17</v>
      </c>
      <c r="Q25" s="236" t="s">
        <v>1089</v>
      </c>
      <c r="R25" s="236" t="s">
        <v>39</v>
      </c>
      <c r="S25" s="237" t="s">
        <v>678</v>
      </c>
      <c r="T25" s="240"/>
      <c r="U25" s="235" t="s">
        <v>16</v>
      </c>
      <c r="V25" s="236" t="s">
        <v>17</v>
      </c>
      <c r="W25" s="236" t="s">
        <v>1089</v>
      </c>
      <c r="X25" s="236" t="s">
        <v>39</v>
      </c>
      <c r="Y25" s="237" t="s">
        <v>678</v>
      </c>
      <c r="Z25" s="240"/>
      <c r="AA25" s="235" t="s">
        <v>16</v>
      </c>
      <c r="AB25" s="236" t="s">
        <v>17</v>
      </c>
      <c r="AC25" s="236" t="s">
        <v>1089</v>
      </c>
      <c r="AD25" s="236" t="s">
        <v>39</v>
      </c>
      <c r="AE25" s="237" t="s">
        <v>678</v>
      </c>
      <c r="AF25" s="241"/>
      <c r="AG25" s="235" t="s">
        <v>16</v>
      </c>
      <c r="AH25" s="236" t="s">
        <v>17</v>
      </c>
      <c r="AI25" s="236" t="s">
        <v>1089</v>
      </c>
      <c r="AJ25" s="236" t="s">
        <v>39</v>
      </c>
      <c r="AK25" s="237" t="s">
        <v>678</v>
      </c>
    </row>
    <row r="26" spans="1:37" x14ac:dyDescent="0.3">
      <c r="A26" s="474"/>
      <c r="B26" s="283" t="s">
        <v>1083</v>
      </c>
      <c r="C26" s="283">
        <v>334754</v>
      </c>
      <c r="D26" s="283"/>
      <c r="E26" s="227">
        <v>1</v>
      </c>
      <c r="F26" s="245">
        <f>(1+Наценка!$B$7)*VLOOKUP(C26,'Выгрузка артикулов'!A:L,12,0)</f>
        <v>0.62812499999999993</v>
      </c>
      <c r="H26" s="474"/>
      <c r="I26" s="226" t="s">
        <v>1083</v>
      </c>
      <c r="J26" s="226">
        <v>334754</v>
      </c>
      <c r="K26" s="226"/>
      <c r="L26" s="227">
        <v>1</v>
      </c>
      <c r="M26" s="245">
        <f>(1+Наценка!$B$7)*VLOOKUP(J26,'Выгрузка артикулов'!A:L,12,0)</f>
        <v>0.62812499999999993</v>
      </c>
      <c r="O26" s="225" t="s">
        <v>1083</v>
      </c>
      <c r="P26" s="226">
        <v>334754</v>
      </c>
      <c r="Q26" s="226"/>
      <c r="R26" s="227">
        <v>1</v>
      </c>
      <c r="S26" s="245">
        <f>(1+Наценка!$B$7)*VLOOKUP(P26,'Выгрузка артикулов'!A:L,12,0)</f>
        <v>0.62812499999999993</v>
      </c>
      <c r="T26" s="220"/>
      <c r="U26" s="225" t="s">
        <v>1083</v>
      </c>
      <c r="V26" s="226">
        <v>334754</v>
      </c>
      <c r="W26" s="226"/>
      <c r="X26" s="227">
        <v>1</v>
      </c>
      <c r="Y26" s="245">
        <f>(1+Наценка!$B$7)*VLOOKUP(V26,'Выгрузка артикулов'!A:L,12,0)</f>
        <v>0.62812499999999993</v>
      </c>
      <c r="Z26" s="220"/>
      <c r="AA26" s="225" t="s">
        <v>1083</v>
      </c>
      <c r="AB26" s="226">
        <v>334754</v>
      </c>
      <c r="AC26" s="226"/>
      <c r="AD26" s="227">
        <v>1</v>
      </c>
      <c r="AE26" s="245">
        <f>(1+Наценка!$B$7)*VLOOKUP(AB26,'Выгрузка артикулов'!A:L,12,0)</f>
        <v>0.62812499999999993</v>
      </c>
      <c r="AG26" s="225" t="s">
        <v>1083</v>
      </c>
      <c r="AH26" s="226">
        <v>334754</v>
      </c>
      <c r="AI26" s="226"/>
      <c r="AJ26" s="227">
        <v>1</v>
      </c>
      <c r="AK26" s="245">
        <f>(1+Наценка!$B$7)*VLOOKUP(AH26,'Выгрузка артикулов'!A:L,12,0)</f>
        <v>0.62812499999999993</v>
      </c>
    </row>
    <row r="27" spans="1:37" x14ac:dyDescent="0.3">
      <c r="A27" s="474"/>
      <c r="B27" s="476" t="s">
        <v>740</v>
      </c>
      <c r="C27" s="282">
        <v>377474</v>
      </c>
      <c r="D27" s="282" t="s">
        <v>694</v>
      </c>
      <c r="E27" s="227">
        <v>1</v>
      </c>
      <c r="F27" s="245">
        <f>(1+Наценка!$B$7)*VLOOKUP(C27,'Выгрузка артикулов'!A:L,12,0)</f>
        <v>7.3616250000000001</v>
      </c>
      <c r="H27" s="474"/>
      <c r="I27" s="476" t="s">
        <v>740</v>
      </c>
      <c r="J27" s="228">
        <v>377474</v>
      </c>
      <c r="K27" s="228" t="s">
        <v>694</v>
      </c>
      <c r="L27" s="227">
        <v>1</v>
      </c>
      <c r="M27" s="245">
        <f>(1+Наценка!$B$7)*VLOOKUP(J27,'Выгрузка артикулов'!A:L,12,0)</f>
        <v>7.3616250000000001</v>
      </c>
      <c r="O27" s="481" t="s">
        <v>740</v>
      </c>
      <c r="P27" s="228">
        <v>377474</v>
      </c>
      <c r="Q27" s="228" t="s">
        <v>694</v>
      </c>
      <c r="R27" s="227">
        <v>1</v>
      </c>
      <c r="S27" s="245">
        <f>(1+Наценка!$B$7)*VLOOKUP(P27,'Выгрузка артикулов'!A:L,12,0)</f>
        <v>7.3616250000000001</v>
      </c>
      <c r="T27" s="220"/>
      <c r="U27" s="481" t="s">
        <v>740</v>
      </c>
      <c r="V27" s="228">
        <v>377474</v>
      </c>
      <c r="W27" s="228" t="s">
        <v>694</v>
      </c>
      <c r="X27" s="227">
        <v>1</v>
      </c>
      <c r="Y27" s="245">
        <f>(1+Наценка!$B$7)*VLOOKUP(V27,'Выгрузка артикулов'!A:L,12,0)</f>
        <v>7.3616250000000001</v>
      </c>
      <c r="Z27" s="220"/>
      <c r="AA27" s="481" t="s">
        <v>740</v>
      </c>
      <c r="AB27" s="228">
        <v>377474</v>
      </c>
      <c r="AC27" s="228" t="s">
        <v>694</v>
      </c>
      <c r="AD27" s="227">
        <v>1</v>
      </c>
      <c r="AE27" s="245">
        <f>(1+Наценка!$B$7)*VLOOKUP(AB27,'Выгрузка артикулов'!A:L,12,0)</f>
        <v>7.3616250000000001</v>
      </c>
      <c r="AG27" s="481" t="s">
        <v>740</v>
      </c>
      <c r="AH27" s="228">
        <v>377474</v>
      </c>
      <c r="AI27" s="228" t="s">
        <v>694</v>
      </c>
      <c r="AJ27" s="227">
        <v>1</v>
      </c>
      <c r="AK27" s="245">
        <f>(1+Наценка!$B$7)*VLOOKUP(AH27,'Выгрузка артикулов'!A:L,12,0)</f>
        <v>7.3616250000000001</v>
      </c>
    </row>
    <row r="28" spans="1:37" x14ac:dyDescent="0.3">
      <c r="A28" s="474"/>
      <c r="B28" s="477"/>
      <c r="C28" s="282">
        <v>238680</v>
      </c>
      <c r="D28" s="282" t="s">
        <v>726</v>
      </c>
      <c r="E28" s="227">
        <v>1</v>
      </c>
      <c r="F28" s="245">
        <f>(1+Наценка!$B$7)*VLOOKUP(C28,'Выгрузка артикулов'!A:L,12,0)</f>
        <v>9.3213749999999997</v>
      </c>
      <c r="H28" s="474"/>
      <c r="I28" s="477"/>
      <c r="J28" s="228">
        <v>238680</v>
      </c>
      <c r="K28" s="228" t="s">
        <v>726</v>
      </c>
      <c r="L28" s="227">
        <v>1</v>
      </c>
      <c r="M28" s="245">
        <f>(1+Наценка!$B$7)*VLOOKUP(J28,'Выгрузка артикулов'!A:L,12,0)</f>
        <v>9.3213749999999997</v>
      </c>
      <c r="O28" s="482"/>
      <c r="P28" s="228">
        <v>238680</v>
      </c>
      <c r="Q28" s="228" t="s">
        <v>726</v>
      </c>
      <c r="R28" s="227">
        <v>1</v>
      </c>
      <c r="S28" s="245">
        <f>(1+Наценка!$B$7)*VLOOKUP(P28,'Выгрузка артикулов'!A:L,12,0)</f>
        <v>9.3213749999999997</v>
      </c>
      <c r="T28" s="220"/>
      <c r="U28" s="482"/>
      <c r="V28" s="228">
        <v>238680</v>
      </c>
      <c r="W28" s="228" t="s">
        <v>726</v>
      </c>
      <c r="X28" s="227">
        <v>1</v>
      </c>
      <c r="Y28" s="245">
        <f>(1+Наценка!$B$7)*VLOOKUP(V28,'Выгрузка артикулов'!A:L,12,0)</f>
        <v>9.3213749999999997</v>
      </c>
      <c r="Z28" s="220"/>
      <c r="AA28" s="482"/>
      <c r="AB28" s="228">
        <v>238680</v>
      </c>
      <c r="AC28" s="228" t="s">
        <v>726</v>
      </c>
      <c r="AD28" s="227">
        <v>1</v>
      </c>
      <c r="AE28" s="245">
        <f>(1+Наценка!$B$7)*VLOOKUP(AB28,'Выгрузка артикулов'!A:L,12,0)</f>
        <v>9.3213749999999997</v>
      </c>
      <c r="AG28" s="482"/>
      <c r="AH28" s="228">
        <v>238680</v>
      </c>
      <c r="AI28" s="228" t="s">
        <v>726</v>
      </c>
      <c r="AJ28" s="227">
        <v>1</v>
      </c>
      <c r="AK28" s="245">
        <f>(1+Наценка!$B$7)*VLOOKUP(AH28,'Выгрузка артикулов'!A:L,12,0)</f>
        <v>9.3213749999999997</v>
      </c>
    </row>
    <row r="29" spans="1:37" x14ac:dyDescent="0.3">
      <c r="A29" s="474"/>
      <c r="B29" s="477"/>
      <c r="C29" s="282">
        <v>377477</v>
      </c>
      <c r="D29" s="282" t="s">
        <v>724</v>
      </c>
      <c r="E29" s="227">
        <v>1</v>
      </c>
      <c r="F29" s="245">
        <f>(1+Наценка!$B$7)*VLOOKUP(C29,'Выгрузка артикулов'!A:L,12,0)</f>
        <v>7.0212500000000002</v>
      </c>
      <c r="H29" s="474"/>
      <c r="I29" s="477"/>
      <c r="J29" s="228">
        <v>377477</v>
      </c>
      <c r="K29" s="228" t="s">
        <v>724</v>
      </c>
      <c r="L29" s="227">
        <v>1</v>
      </c>
      <c r="M29" s="245">
        <f>(1+Наценка!$B$7)*VLOOKUP(J29,'Выгрузка артикулов'!A:L,12,0)</f>
        <v>7.0212500000000002</v>
      </c>
      <c r="O29" s="482"/>
      <c r="P29" s="228">
        <v>377477</v>
      </c>
      <c r="Q29" s="228" t="s">
        <v>724</v>
      </c>
      <c r="R29" s="227">
        <v>1</v>
      </c>
      <c r="S29" s="245">
        <f>(1+Наценка!$B$7)*VLOOKUP(P29,'Выгрузка артикулов'!A:L,12,0)</f>
        <v>7.0212500000000002</v>
      </c>
      <c r="T29" s="220"/>
      <c r="U29" s="482"/>
      <c r="V29" s="228">
        <v>377477</v>
      </c>
      <c r="W29" s="228" t="s">
        <v>724</v>
      </c>
      <c r="X29" s="227">
        <v>1</v>
      </c>
      <c r="Y29" s="245">
        <f>(1+Наценка!$B$7)*VLOOKUP(V29,'Выгрузка артикулов'!A:L,12,0)</f>
        <v>7.0212500000000002</v>
      </c>
      <c r="Z29" s="220"/>
      <c r="AA29" s="482"/>
      <c r="AB29" s="228">
        <v>377477</v>
      </c>
      <c r="AC29" s="228" t="s">
        <v>724</v>
      </c>
      <c r="AD29" s="227">
        <v>1</v>
      </c>
      <c r="AE29" s="245">
        <f>(1+Наценка!$B$7)*VLOOKUP(AB29,'Выгрузка артикулов'!A:L,12,0)</f>
        <v>7.0212500000000002</v>
      </c>
      <c r="AG29" s="482"/>
      <c r="AH29" s="228">
        <v>377477</v>
      </c>
      <c r="AI29" s="228" t="s">
        <v>724</v>
      </c>
      <c r="AJ29" s="227">
        <v>1</v>
      </c>
      <c r="AK29" s="245">
        <f>(1+Наценка!$B$7)*VLOOKUP(AH29,'Выгрузка артикулов'!A:L,12,0)</f>
        <v>7.0212500000000002</v>
      </c>
    </row>
    <row r="30" spans="1:37" x14ac:dyDescent="0.3">
      <c r="A30" s="474"/>
      <c r="B30" s="282" t="s">
        <v>702</v>
      </c>
      <c r="C30" s="283">
        <v>770712</v>
      </c>
      <c r="D30" s="283"/>
      <c r="E30" s="227">
        <v>1</v>
      </c>
      <c r="F30" s="245">
        <f>(1+Наценка!$B$7)*VLOOKUP(C30,'Выгрузка артикулов'!A:L,12,0)</f>
        <v>1.71025</v>
      </c>
      <c r="H30" s="474"/>
      <c r="I30" s="228" t="s">
        <v>702</v>
      </c>
      <c r="J30" s="226">
        <v>770712</v>
      </c>
      <c r="K30" s="226"/>
      <c r="L30" s="227">
        <v>1</v>
      </c>
      <c r="M30" s="245">
        <f>(1+Наценка!$B$7)*VLOOKUP(J30,'Выгрузка артикулов'!A:L,12,0)</f>
        <v>1.71025</v>
      </c>
      <c r="O30" s="229" t="s">
        <v>702</v>
      </c>
      <c r="P30" s="226">
        <v>770712</v>
      </c>
      <c r="Q30" s="226"/>
      <c r="R30" s="227">
        <v>1</v>
      </c>
      <c r="S30" s="245">
        <f>(1+Наценка!$B$7)*VLOOKUP(P30,'Выгрузка артикулов'!A:L,12,0)</f>
        <v>1.71025</v>
      </c>
      <c r="T30" s="220"/>
      <c r="U30" s="229" t="s">
        <v>702</v>
      </c>
      <c r="V30" s="226">
        <v>770712</v>
      </c>
      <c r="W30" s="226"/>
      <c r="X30" s="227">
        <v>1</v>
      </c>
      <c r="Y30" s="245">
        <f>(1+Наценка!$B$7)*VLOOKUP(V30,'Выгрузка артикулов'!A:L,12,0)</f>
        <v>1.71025</v>
      </c>
      <c r="Z30" s="220"/>
      <c r="AA30" s="229" t="s">
        <v>702</v>
      </c>
      <c r="AB30" s="226">
        <v>770712</v>
      </c>
      <c r="AC30" s="226"/>
      <c r="AD30" s="227">
        <v>1</v>
      </c>
      <c r="AE30" s="245">
        <f>(1+Наценка!$B$7)*VLOOKUP(AB30,'Выгрузка артикулов'!A:L,12,0)</f>
        <v>1.71025</v>
      </c>
      <c r="AG30" s="229" t="s">
        <v>702</v>
      </c>
      <c r="AH30" s="226">
        <v>770712</v>
      </c>
      <c r="AI30" s="226"/>
      <c r="AJ30" s="227">
        <v>1</v>
      </c>
      <c r="AK30" s="245">
        <f>(1+Наценка!$B$7)*VLOOKUP(AH30,'Выгрузка артикулов'!A:L,12,0)</f>
        <v>1.71025</v>
      </c>
    </row>
    <row r="31" spans="1:37" x14ac:dyDescent="0.3">
      <c r="A31" s="474"/>
      <c r="B31" s="478" t="s">
        <v>1098</v>
      </c>
      <c r="C31" s="283">
        <v>624973</v>
      </c>
      <c r="D31" s="283" t="s">
        <v>1090</v>
      </c>
      <c r="E31" s="227">
        <v>1</v>
      </c>
      <c r="F31" s="245">
        <f>(1+Наценка!$B$7)*VLOOKUP(C31,'Выгрузка артикулов'!A:L,12,0)</f>
        <v>6.984375</v>
      </c>
      <c r="H31" s="474"/>
      <c r="I31" s="478" t="s">
        <v>1098</v>
      </c>
      <c r="J31" s="226">
        <v>624973</v>
      </c>
      <c r="K31" s="226" t="s">
        <v>1090</v>
      </c>
      <c r="L31" s="227">
        <v>1</v>
      </c>
      <c r="M31" s="245">
        <f>(1+Наценка!$B$7)*VLOOKUP(J31,'Выгрузка артикулов'!A:L,12,0)</f>
        <v>6.984375</v>
      </c>
      <c r="O31" s="483" t="s">
        <v>1098</v>
      </c>
      <c r="P31" s="226">
        <v>624973</v>
      </c>
      <c r="Q31" s="226" t="s">
        <v>1090</v>
      </c>
      <c r="R31" s="227">
        <v>1</v>
      </c>
      <c r="S31" s="245">
        <f>(1+Наценка!$B$7)*VLOOKUP(P31,'Выгрузка артикулов'!A:L,12,0)</f>
        <v>6.984375</v>
      </c>
      <c r="T31" s="220"/>
      <c r="U31" s="483" t="s">
        <v>1098</v>
      </c>
      <c r="V31" s="226">
        <v>624973</v>
      </c>
      <c r="W31" s="226" t="s">
        <v>1090</v>
      </c>
      <c r="X31" s="227">
        <v>1</v>
      </c>
      <c r="Y31" s="245">
        <f>(1+Наценка!$B$7)*VLOOKUP(V31,'Выгрузка артикулов'!A:L,12,0)</f>
        <v>6.984375</v>
      </c>
      <c r="Z31" s="220"/>
      <c r="AA31" s="483" t="s">
        <v>1098</v>
      </c>
      <c r="AB31" s="226">
        <v>624973</v>
      </c>
      <c r="AC31" s="226" t="s">
        <v>1090</v>
      </c>
      <c r="AD31" s="227">
        <v>1</v>
      </c>
      <c r="AE31" s="245">
        <f>(1+Наценка!$B$7)*VLOOKUP(AB31,'Выгрузка артикулов'!A:L,12,0)</f>
        <v>6.984375</v>
      </c>
      <c r="AG31" s="483" t="s">
        <v>1098</v>
      </c>
      <c r="AH31" s="226">
        <v>624973</v>
      </c>
      <c r="AI31" s="226" t="s">
        <v>1090</v>
      </c>
      <c r="AJ31" s="227">
        <v>1</v>
      </c>
      <c r="AK31" s="245">
        <f>(1+Наценка!$B$7)*VLOOKUP(AH31,'Выгрузка артикулов'!A:L,12,0)</f>
        <v>6.984375</v>
      </c>
    </row>
    <row r="32" spans="1:37" x14ac:dyDescent="0.3">
      <c r="A32" s="474"/>
      <c r="B32" s="478"/>
      <c r="C32" s="283">
        <v>624974</v>
      </c>
      <c r="D32" s="283" t="s">
        <v>1091</v>
      </c>
      <c r="E32" s="227">
        <v>1</v>
      </c>
      <c r="F32" s="245">
        <f>(1+Наценка!$B$7)*VLOOKUP(C32,'Выгрузка артикулов'!A:L,12,0)</f>
        <v>7</v>
      </c>
      <c r="H32" s="474"/>
      <c r="I32" s="478"/>
      <c r="J32" s="226">
        <v>624974</v>
      </c>
      <c r="K32" s="226" t="s">
        <v>1091</v>
      </c>
      <c r="L32" s="227">
        <v>1</v>
      </c>
      <c r="M32" s="245">
        <f>(1+Наценка!$B$7)*VLOOKUP(J32,'Выгрузка артикулов'!A:L,12,0)</f>
        <v>7</v>
      </c>
      <c r="O32" s="483"/>
      <c r="P32" s="226">
        <v>624974</v>
      </c>
      <c r="Q32" s="226" t="s">
        <v>1091</v>
      </c>
      <c r="R32" s="227">
        <v>1</v>
      </c>
      <c r="S32" s="245">
        <f>(1+Наценка!$B$7)*VLOOKUP(P32,'Выгрузка артикулов'!A:L,12,0)</f>
        <v>7</v>
      </c>
      <c r="T32" s="220"/>
      <c r="U32" s="483"/>
      <c r="V32" s="226">
        <v>624974</v>
      </c>
      <c r="W32" s="226" t="s">
        <v>1091</v>
      </c>
      <c r="X32" s="227">
        <v>1</v>
      </c>
      <c r="Y32" s="245">
        <f>(1+Наценка!$B$7)*VLOOKUP(V32,'Выгрузка артикулов'!A:L,12,0)</f>
        <v>7</v>
      </c>
      <c r="Z32" s="220"/>
      <c r="AA32" s="483"/>
      <c r="AB32" s="226">
        <v>624974</v>
      </c>
      <c r="AC32" s="226" t="s">
        <v>1091</v>
      </c>
      <c r="AD32" s="227">
        <v>1</v>
      </c>
      <c r="AE32" s="245">
        <f>(1+Наценка!$B$7)*VLOOKUP(AB32,'Выгрузка артикулов'!A:L,12,0)</f>
        <v>7</v>
      </c>
      <c r="AG32" s="483"/>
      <c r="AH32" s="226">
        <v>624974</v>
      </c>
      <c r="AI32" s="226" t="s">
        <v>1091</v>
      </c>
      <c r="AJ32" s="227">
        <v>1</v>
      </c>
      <c r="AK32" s="245">
        <f>(1+Наценка!$B$7)*VLOOKUP(AH32,'Выгрузка артикулов'!A:L,12,0)</f>
        <v>7</v>
      </c>
    </row>
    <row r="33" spans="1:37" x14ac:dyDescent="0.3">
      <c r="A33" s="474"/>
      <c r="B33" s="478" t="s">
        <v>1097</v>
      </c>
      <c r="C33" s="283">
        <v>739699</v>
      </c>
      <c r="D33" s="283" t="s">
        <v>1090</v>
      </c>
      <c r="E33" s="227">
        <v>1</v>
      </c>
      <c r="F33" s="245">
        <f>(1+Наценка!$B$7)*VLOOKUP(C33,'Выгрузка артикулов'!A:L,12,0)</f>
        <v>5.9423750000000002</v>
      </c>
      <c r="H33" s="474"/>
      <c r="I33" s="478" t="s">
        <v>1097</v>
      </c>
      <c r="J33" s="226">
        <v>739699</v>
      </c>
      <c r="K33" s="226" t="s">
        <v>1090</v>
      </c>
      <c r="L33" s="227">
        <v>1</v>
      </c>
      <c r="M33" s="245">
        <f>(1+Наценка!$B$7)*VLOOKUP(J33,'Выгрузка артикулов'!A:L,12,0)</f>
        <v>5.9423750000000002</v>
      </c>
      <c r="O33" s="483" t="s">
        <v>1097</v>
      </c>
      <c r="P33" s="226">
        <v>739699</v>
      </c>
      <c r="Q33" s="226" t="s">
        <v>1090</v>
      </c>
      <c r="R33" s="227">
        <v>1</v>
      </c>
      <c r="S33" s="245">
        <f>(1+Наценка!$B$7)*VLOOKUP(P33,'Выгрузка артикулов'!A:L,12,0)</f>
        <v>5.9423750000000002</v>
      </c>
      <c r="T33" s="220"/>
      <c r="U33" s="483" t="s">
        <v>1097</v>
      </c>
      <c r="V33" s="226">
        <v>739699</v>
      </c>
      <c r="W33" s="226" t="s">
        <v>1090</v>
      </c>
      <c r="X33" s="227">
        <v>1</v>
      </c>
      <c r="Y33" s="245">
        <f>(1+Наценка!$B$7)*VLOOKUP(V33,'Выгрузка артикулов'!A:L,12,0)</f>
        <v>5.9423750000000002</v>
      </c>
      <c r="Z33" s="220"/>
      <c r="AA33" s="483" t="s">
        <v>1097</v>
      </c>
      <c r="AB33" s="226">
        <v>739699</v>
      </c>
      <c r="AC33" s="226" t="s">
        <v>1090</v>
      </c>
      <c r="AD33" s="227">
        <v>1</v>
      </c>
      <c r="AE33" s="245">
        <f>(1+Наценка!$B$7)*VLOOKUP(AB33,'Выгрузка артикулов'!A:L,12,0)</f>
        <v>5.9423750000000002</v>
      </c>
      <c r="AG33" s="483" t="s">
        <v>1097</v>
      </c>
      <c r="AH33" s="226">
        <v>739699</v>
      </c>
      <c r="AI33" s="226" t="s">
        <v>1090</v>
      </c>
      <c r="AJ33" s="227">
        <v>1</v>
      </c>
      <c r="AK33" s="245">
        <f>(1+Наценка!$B$7)*VLOOKUP(AH33,'Выгрузка артикулов'!A:L,12,0)</f>
        <v>5.9423750000000002</v>
      </c>
    </row>
    <row r="34" spans="1:37" x14ac:dyDescent="0.3">
      <c r="A34" s="474"/>
      <c r="B34" s="478"/>
      <c r="C34" s="283">
        <v>739700</v>
      </c>
      <c r="D34" s="283" t="s">
        <v>1091</v>
      </c>
      <c r="E34" s="227">
        <v>1</v>
      </c>
      <c r="F34" s="245">
        <f>(1+Наценка!$B$7)*VLOOKUP(C34,'Выгрузка артикулов'!A:L,12,0)</f>
        <v>5.9423750000000002</v>
      </c>
      <c r="H34" s="474"/>
      <c r="I34" s="478"/>
      <c r="J34" s="226">
        <v>739700</v>
      </c>
      <c r="K34" s="226" t="s">
        <v>1091</v>
      </c>
      <c r="L34" s="227">
        <v>1</v>
      </c>
      <c r="M34" s="245">
        <f>(1+Наценка!$B$7)*VLOOKUP(J34,'Выгрузка артикулов'!A:L,12,0)</f>
        <v>5.9423750000000002</v>
      </c>
      <c r="O34" s="483"/>
      <c r="P34" s="226">
        <v>739700</v>
      </c>
      <c r="Q34" s="226" t="s">
        <v>1091</v>
      </c>
      <c r="R34" s="227">
        <v>1</v>
      </c>
      <c r="S34" s="245">
        <f>(1+Наценка!$B$7)*VLOOKUP(P34,'Выгрузка артикулов'!A:L,12,0)</f>
        <v>5.9423750000000002</v>
      </c>
      <c r="T34" s="220"/>
      <c r="U34" s="483"/>
      <c r="V34" s="226">
        <v>739700</v>
      </c>
      <c r="W34" s="226" t="s">
        <v>1091</v>
      </c>
      <c r="X34" s="227">
        <v>1</v>
      </c>
      <c r="Y34" s="245">
        <f>(1+Наценка!$B$7)*VLOOKUP(V34,'Выгрузка артикулов'!A:L,12,0)</f>
        <v>5.9423750000000002</v>
      </c>
      <c r="Z34" s="220"/>
      <c r="AA34" s="483"/>
      <c r="AB34" s="226">
        <v>739700</v>
      </c>
      <c r="AC34" s="226" t="s">
        <v>1091</v>
      </c>
      <c r="AD34" s="227">
        <v>1</v>
      </c>
      <c r="AE34" s="245">
        <f>(1+Наценка!$B$7)*VLOOKUP(AB34,'Выгрузка артикулов'!A:L,12,0)</f>
        <v>5.9423750000000002</v>
      </c>
      <c r="AG34" s="483"/>
      <c r="AH34" s="226">
        <v>739700</v>
      </c>
      <c r="AI34" s="226" t="s">
        <v>1091</v>
      </c>
      <c r="AJ34" s="227">
        <v>1</v>
      </c>
      <c r="AK34" s="245">
        <f>(1+Наценка!$B$7)*VLOOKUP(AH34,'Выгрузка артикулов'!A:L,12,0)</f>
        <v>5.9423750000000002</v>
      </c>
    </row>
    <row r="35" spans="1:37" x14ac:dyDescent="0.3">
      <c r="A35" s="474"/>
      <c r="B35" s="478" t="s">
        <v>2048</v>
      </c>
      <c r="C35" s="283">
        <v>740856</v>
      </c>
      <c r="D35" s="283" t="s">
        <v>1092</v>
      </c>
      <c r="E35" s="227">
        <v>1</v>
      </c>
      <c r="F35" s="245">
        <f>(1+Наценка!$B$7)*VLOOKUP(C35,'Выгрузка артикулов'!A:L,12,0)</f>
        <v>75.194999999999993</v>
      </c>
      <c r="H35" s="474"/>
      <c r="I35" s="478" t="s">
        <v>1096</v>
      </c>
      <c r="J35" s="226">
        <v>624956</v>
      </c>
      <c r="K35" s="226" t="s">
        <v>1092</v>
      </c>
      <c r="L35" s="227">
        <v>1</v>
      </c>
      <c r="M35" s="245">
        <f>(1+Наценка!$B$7)*VLOOKUP(J35,'Выгрузка артикулов'!A:L,12,0)</f>
        <v>13.751374999999999</v>
      </c>
      <c r="O35" s="483" t="s">
        <v>1100</v>
      </c>
      <c r="P35" s="226">
        <v>624958</v>
      </c>
      <c r="Q35" s="226" t="s">
        <v>1092</v>
      </c>
      <c r="R35" s="227">
        <v>1</v>
      </c>
      <c r="S35" s="245">
        <f>(1+Наценка!$B$7)*VLOOKUP(P35,'Выгрузка артикулов'!A:L,12,0)</f>
        <v>12.059999999999999</v>
      </c>
      <c r="T35" s="220"/>
      <c r="U35" s="483" t="s">
        <v>1100</v>
      </c>
      <c r="V35" s="226">
        <v>624958</v>
      </c>
      <c r="W35" s="226" t="s">
        <v>1092</v>
      </c>
      <c r="X35" s="227">
        <v>1</v>
      </c>
      <c r="Y35" s="245">
        <f>(1+Наценка!$B$7)*VLOOKUP(V35,'Выгрузка артикулов'!A:L,12,0)</f>
        <v>12.059999999999999</v>
      </c>
      <c r="Z35" s="220"/>
      <c r="AA35" s="483" t="s">
        <v>1100</v>
      </c>
      <c r="AB35" s="226">
        <v>624958</v>
      </c>
      <c r="AC35" s="226" t="s">
        <v>1092</v>
      </c>
      <c r="AD35" s="227">
        <v>1</v>
      </c>
      <c r="AE35" s="245">
        <f>(1+Наценка!$B$7)*VLOOKUP(AB35,'Выгрузка артикулов'!A:L,12,0)</f>
        <v>12.059999999999999</v>
      </c>
      <c r="AG35" s="483" t="s">
        <v>1100</v>
      </c>
      <c r="AH35" s="226">
        <v>624958</v>
      </c>
      <c r="AI35" s="226" t="s">
        <v>1092</v>
      </c>
      <c r="AJ35" s="227">
        <v>1</v>
      </c>
      <c r="AK35" s="245">
        <f>(1+Наценка!$B$7)*VLOOKUP(AH35,'Выгрузка артикулов'!A:L,12,0)</f>
        <v>12.059999999999999</v>
      </c>
    </row>
    <row r="36" spans="1:37" x14ac:dyDescent="0.3">
      <c r="A36" s="474"/>
      <c r="B36" s="478"/>
      <c r="C36" s="283">
        <v>740855</v>
      </c>
      <c r="D36" s="283" t="s">
        <v>1093</v>
      </c>
      <c r="E36" s="227">
        <v>1</v>
      </c>
      <c r="F36" s="245">
        <f>(1+Наценка!$B$7)*VLOOKUP(C36,'Выгрузка артикулов'!A:L,12,0)</f>
        <v>75.194999999999993</v>
      </c>
      <c r="H36" s="474"/>
      <c r="I36" s="478"/>
      <c r="J36" s="226">
        <v>624957</v>
      </c>
      <c r="K36" s="226" t="s">
        <v>1093</v>
      </c>
      <c r="L36" s="227">
        <v>1</v>
      </c>
      <c r="M36" s="245">
        <f>(1+Наценка!$B$7)*VLOOKUP(J36,'Выгрузка артикулов'!A:L,12,0)</f>
        <v>19.173999999999999</v>
      </c>
      <c r="O36" s="483"/>
      <c r="P36" s="226">
        <v>624959</v>
      </c>
      <c r="Q36" s="226" t="s">
        <v>1093</v>
      </c>
      <c r="R36" s="227">
        <v>1</v>
      </c>
      <c r="S36" s="245">
        <f>(1+Наценка!$B$7)*VLOOKUP(P36,'Выгрузка артикулов'!A:L,12,0)</f>
        <v>11.490875000000001</v>
      </c>
      <c r="T36" s="220"/>
      <c r="U36" s="483"/>
      <c r="V36" s="226">
        <v>624959</v>
      </c>
      <c r="W36" s="226" t="s">
        <v>1093</v>
      </c>
      <c r="X36" s="227">
        <v>1</v>
      </c>
      <c r="Y36" s="245">
        <f>(1+Наценка!$B$7)*VLOOKUP(V36,'Выгрузка артикулов'!A:L,12,0)</f>
        <v>11.490875000000001</v>
      </c>
      <c r="Z36" s="220"/>
      <c r="AA36" s="483"/>
      <c r="AB36" s="226">
        <v>624959</v>
      </c>
      <c r="AC36" s="226" t="s">
        <v>1093</v>
      </c>
      <c r="AD36" s="227">
        <v>1</v>
      </c>
      <c r="AE36" s="245">
        <f>(1+Наценка!$B$7)*VLOOKUP(AB36,'Выгрузка артикулов'!A:L,12,0)</f>
        <v>11.490875000000001</v>
      </c>
      <c r="AG36" s="483"/>
      <c r="AH36" s="226">
        <v>624959</v>
      </c>
      <c r="AI36" s="226" t="s">
        <v>1093</v>
      </c>
      <c r="AJ36" s="227">
        <v>1</v>
      </c>
      <c r="AK36" s="245">
        <f>(1+Наценка!$B$7)*VLOOKUP(AH36,'Выгрузка артикулов'!A:L,12,0)</f>
        <v>11.490875000000001</v>
      </c>
    </row>
    <row r="37" spans="1:37" x14ac:dyDescent="0.3">
      <c r="A37" s="474"/>
      <c r="B37" s="283"/>
      <c r="C37" s="284"/>
      <c r="D37" s="283"/>
      <c r="E37" s="227"/>
      <c r="F37" s="245"/>
      <c r="H37" s="474"/>
      <c r="I37" s="226" t="s">
        <v>1099</v>
      </c>
      <c r="J37" s="226">
        <v>740836</v>
      </c>
      <c r="K37" s="226"/>
      <c r="L37" s="227">
        <v>1</v>
      </c>
      <c r="M37" s="245">
        <f>(1+Наценка!$B$7)*VLOOKUP(J37,'Выгрузка артикулов'!A:L,12,0)</f>
        <v>9.5557499999999997</v>
      </c>
      <c r="O37" s="225" t="s">
        <v>1101</v>
      </c>
      <c r="P37" s="226">
        <v>740838</v>
      </c>
      <c r="Q37" s="226"/>
      <c r="R37" s="227">
        <v>1</v>
      </c>
      <c r="S37" s="245">
        <f>(1+Наценка!$B$7)*VLOOKUP(P37,'Выгрузка артикулов'!A:L,12,0)</f>
        <v>9.6756250000000001</v>
      </c>
      <c r="T37" s="220"/>
      <c r="U37" s="225" t="s">
        <v>1101</v>
      </c>
      <c r="V37" s="226">
        <v>740838</v>
      </c>
      <c r="W37" s="226"/>
      <c r="X37" s="227">
        <v>1</v>
      </c>
      <c r="Y37" s="245">
        <f>(1+Наценка!$B$7)*VLOOKUP(V37,'Выгрузка артикулов'!A:L,12,0)</f>
        <v>9.6756250000000001</v>
      </c>
      <c r="Z37" s="220"/>
      <c r="AA37" s="225" t="s">
        <v>1101</v>
      </c>
      <c r="AB37" s="226">
        <v>740838</v>
      </c>
      <c r="AC37" s="226"/>
      <c r="AD37" s="227">
        <v>1</v>
      </c>
      <c r="AE37" s="245">
        <f>(1+Наценка!$B$7)*VLOOKUP(AB37,'Выгрузка артикулов'!A:L,12,0)</f>
        <v>9.6756250000000001</v>
      </c>
      <c r="AG37" s="225" t="s">
        <v>1101</v>
      </c>
      <c r="AH37" s="226">
        <v>740838</v>
      </c>
      <c r="AI37" s="226"/>
      <c r="AJ37" s="227">
        <v>1</v>
      </c>
      <c r="AK37" s="245">
        <f>(1+Наценка!$B$7)*VLOOKUP(AH37,'Выгрузка артикулов'!A:L,12,0)</f>
        <v>9.6756250000000001</v>
      </c>
    </row>
    <row r="38" spans="1:37" x14ac:dyDescent="0.3">
      <c r="A38" s="474"/>
      <c r="B38" s="283" t="s">
        <v>1094</v>
      </c>
      <c r="C38" s="283">
        <v>728804</v>
      </c>
      <c r="D38" s="283"/>
      <c r="E38" s="227">
        <v>1</v>
      </c>
      <c r="F38" s="245">
        <f>(1+Наценка!$B$7)*VLOOKUP(C38,'Выгрузка артикулов'!A:L,12,0)</f>
        <v>8.3163750000000007</v>
      </c>
      <c r="H38" s="474"/>
      <c r="I38" s="226" t="s">
        <v>1094</v>
      </c>
      <c r="J38" s="226">
        <v>728804</v>
      </c>
      <c r="K38" s="226"/>
      <c r="L38" s="227">
        <v>1</v>
      </c>
      <c r="M38" s="245">
        <f>(1+Наценка!$B$7)*VLOOKUP(J38,'Выгрузка артикулов'!A:L,12,0)</f>
        <v>8.3163750000000007</v>
      </c>
      <c r="O38" s="225" t="s">
        <v>1094</v>
      </c>
      <c r="P38" s="226">
        <v>728804</v>
      </c>
      <c r="Q38" s="226"/>
      <c r="R38" s="227">
        <v>1</v>
      </c>
      <c r="S38" s="245">
        <f>(1+Наценка!$B$7)*VLOOKUP(P38,'Выгрузка артикулов'!A:L,12,0)</f>
        <v>8.3163750000000007</v>
      </c>
      <c r="T38" s="220"/>
      <c r="U38" s="225" t="s">
        <v>1094</v>
      </c>
      <c r="V38" s="226">
        <v>728804</v>
      </c>
      <c r="W38" s="226"/>
      <c r="X38" s="227">
        <v>1</v>
      </c>
      <c r="Y38" s="245">
        <f>(1+Наценка!$B$7)*VLOOKUP(V38,'Выгрузка артикулов'!A:L,12,0)</f>
        <v>8.3163750000000007</v>
      </c>
      <c r="Z38" s="220"/>
      <c r="AA38" s="225" t="s">
        <v>1094</v>
      </c>
      <c r="AB38" s="226">
        <v>728804</v>
      </c>
      <c r="AC38" s="226"/>
      <c r="AD38" s="227">
        <v>1</v>
      </c>
      <c r="AE38" s="245">
        <f>(1+Наценка!$B$7)*VLOOKUP(AB38,'Выгрузка артикулов'!A:L,12,0)</f>
        <v>8.3163750000000007</v>
      </c>
      <c r="AG38" s="225" t="s">
        <v>1094</v>
      </c>
      <c r="AH38" s="226">
        <v>728804</v>
      </c>
      <c r="AI38" s="226"/>
      <c r="AJ38" s="227">
        <v>1</v>
      </c>
      <c r="AK38" s="245">
        <f>(1+Наценка!$B$7)*VLOOKUP(AH38,'Выгрузка артикулов'!A:L,12,0)</f>
        <v>8.3163750000000007</v>
      </c>
    </row>
    <row r="39" spans="1:37" x14ac:dyDescent="0.3">
      <c r="A39" s="474"/>
      <c r="B39" s="283" t="s">
        <v>1095</v>
      </c>
      <c r="C39" s="283">
        <v>728842</v>
      </c>
      <c r="D39" s="283"/>
      <c r="E39" s="227">
        <v>1</v>
      </c>
      <c r="F39" s="245">
        <f>(1+Наценка!$B$7)*VLOOKUP(C39,'Выгрузка артикулов'!A:L,12,0)</f>
        <v>5.3893749999999994</v>
      </c>
      <c r="H39" s="474"/>
      <c r="I39" s="226" t="s">
        <v>1095</v>
      </c>
      <c r="J39" s="226">
        <v>728842</v>
      </c>
      <c r="K39" s="226"/>
      <c r="L39" s="227">
        <v>1</v>
      </c>
      <c r="M39" s="245">
        <f>(1+Наценка!$B$7)*VLOOKUP(J39,'Выгрузка артикулов'!A:L,12,0)</f>
        <v>5.3893749999999994</v>
      </c>
      <c r="O39" s="225" t="s">
        <v>1095</v>
      </c>
      <c r="P39" s="226">
        <v>728842</v>
      </c>
      <c r="Q39" s="226"/>
      <c r="R39" s="227">
        <v>1</v>
      </c>
      <c r="S39" s="245">
        <f>(1+Наценка!$B$7)*VLOOKUP(P39,'Выгрузка артикулов'!A:L,12,0)</f>
        <v>5.3893749999999994</v>
      </c>
      <c r="T39" s="220"/>
      <c r="U39" s="225" t="s">
        <v>1095</v>
      </c>
      <c r="V39" s="226">
        <v>728842</v>
      </c>
      <c r="W39" s="226"/>
      <c r="X39" s="227">
        <v>2</v>
      </c>
      <c r="Y39" s="245">
        <f>(1+Наценка!$B$7)*VLOOKUP(V39,'Выгрузка артикулов'!A:L,12,0)</f>
        <v>5.3893749999999994</v>
      </c>
      <c r="Z39" s="220"/>
      <c r="AA39" s="225" t="s">
        <v>1095</v>
      </c>
      <c r="AB39" s="226">
        <v>728842</v>
      </c>
      <c r="AC39" s="226"/>
      <c r="AD39" s="227">
        <v>2</v>
      </c>
      <c r="AE39" s="245">
        <f>(1+Наценка!$B$7)*VLOOKUP(AB39,'Выгрузка артикулов'!A:L,12,0)</f>
        <v>5.3893749999999994</v>
      </c>
      <c r="AG39" s="225" t="s">
        <v>1095</v>
      </c>
      <c r="AH39" s="226">
        <v>728842</v>
      </c>
      <c r="AI39" s="226"/>
      <c r="AJ39" s="227">
        <v>2</v>
      </c>
      <c r="AK39" s="245">
        <f>(1+Наценка!$B$7)*VLOOKUP(AH39,'Выгрузка артикулов'!A:L,12,0)</f>
        <v>5.3893749999999994</v>
      </c>
    </row>
    <row r="40" spans="1:37" x14ac:dyDescent="0.3">
      <c r="A40" s="474"/>
      <c r="B40" s="283" t="s">
        <v>705</v>
      </c>
      <c r="C40" s="283">
        <v>728918</v>
      </c>
      <c r="D40" s="283"/>
      <c r="E40" s="227">
        <v>1</v>
      </c>
      <c r="F40" s="245">
        <f>(1+Наценка!$B$7)*VLOOKUP(C40,'Выгрузка артикулов'!A:L,12,0)</f>
        <v>0.53087499999999999</v>
      </c>
      <c r="H40" s="474"/>
      <c r="I40" s="226" t="s">
        <v>705</v>
      </c>
      <c r="J40" s="226">
        <v>728918</v>
      </c>
      <c r="K40" s="226"/>
      <c r="L40" s="227">
        <v>1</v>
      </c>
      <c r="M40" s="245">
        <f>(1+Наценка!$B$7)*VLOOKUP(J40,'Выгрузка артикулов'!A:L,12,0)</f>
        <v>0.53087499999999999</v>
      </c>
      <c r="O40" s="225" t="s">
        <v>705</v>
      </c>
      <c r="P40" s="226">
        <v>728918</v>
      </c>
      <c r="Q40" s="226"/>
      <c r="R40" s="227">
        <v>1</v>
      </c>
      <c r="S40" s="245">
        <f>(1+Наценка!$B$7)*VLOOKUP(P40,'Выгрузка артикулов'!A:L,12,0)</f>
        <v>0.53087499999999999</v>
      </c>
      <c r="U40" s="225" t="s">
        <v>705</v>
      </c>
      <c r="V40" s="226">
        <v>728918</v>
      </c>
      <c r="W40" s="226"/>
      <c r="X40" s="227">
        <v>1</v>
      </c>
      <c r="Y40" s="245">
        <f>(1+Наценка!$B$7)*VLOOKUP(V40,'Выгрузка артикулов'!A:L,12,0)</f>
        <v>0.53087499999999999</v>
      </c>
      <c r="AA40" s="225" t="s">
        <v>705</v>
      </c>
      <c r="AB40" s="226">
        <v>728918</v>
      </c>
      <c r="AC40" s="226"/>
      <c r="AD40" s="227">
        <v>1</v>
      </c>
      <c r="AE40" s="245">
        <f>(1+Наценка!$B$7)*VLOOKUP(AB40,'Выгрузка артикулов'!A:L,12,0)</f>
        <v>0.53087499999999999</v>
      </c>
      <c r="AG40" s="225" t="s">
        <v>705</v>
      </c>
      <c r="AH40" s="226">
        <v>728918</v>
      </c>
      <c r="AI40" s="226"/>
      <c r="AJ40" s="227">
        <v>1</v>
      </c>
      <c r="AK40" s="245">
        <f>(1+Наценка!$B$7)*VLOOKUP(AH40,'Выгрузка артикулов'!A:L,12,0)</f>
        <v>0.53087499999999999</v>
      </c>
    </row>
    <row r="41" spans="1:37" x14ac:dyDescent="0.3">
      <c r="A41" s="474"/>
      <c r="B41" s="283" t="s">
        <v>1102</v>
      </c>
      <c r="C41" s="283">
        <v>334671</v>
      </c>
      <c r="D41" s="283"/>
      <c r="E41" s="227">
        <v>1</v>
      </c>
      <c r="F41" s="245">
        <f>(1+Наценка!$B$7)*VLOOKUP(C41,'Выгрузка артикулов'!A:L,12,0)</f>
        <v>0.51512500000000006</v>
      </c>
      <c r="H41" s="474"/>
      <c r="I41" s="226" t="s">
        <v>1102</v>
      </c>
      <c r="J41" s="226">
        <v>334671</v>
      </c>
      <c r="K41" s="226"/>
      <c r="L41" s="227">
        <v>1</v>
      </c>
      <c r="M41" s="245">
        <f>(1+Наценка!$B$7)*VLOOKUP(J41,'Выгрузка артикулов'!A:L,12,0)</f>
        <v>0.51512500000000006</v>
      </c>
      <c r="O41" s="225" t="s">
        <v>1102</v>
      </c>
      <c r="P41" s="226">
        <v>334671</v>
      </c>
      <c r="Q41" s="226"/>
      <c r="R41" s="227">
        <v>1</v>
      </c>
      <c r="S41" s="245">
        <f>(1+Наценка!$B$7)*VLOOKUP(P41,'Выгрузка артикулов'!A:L,12,0)</f>
        <v>0.51512500000000006</v>
      </c>
      <c r="U41" s="225" t="s">
        <v>1102</v>
      </c>
      <c r="V41" s="226">
        <v>334671</v>
      </c>
      <c r="W41" s="226"/>
      <c r="X41" s="227">
        <v>1</v>
      </c>
      <c r="Y41" s="245">
        <f>(1+Наценка!$B$7)*VLOOKUP(V41,'Выгрузка артикулов'!A:L,12,0)</f>
        <v>0.51512500000000006</v>
      </c>
      <c r="AA41" s="225" t="s">
        <v>1102</v>
      </c>
      <c r="AB41" s="226">
        <v>334671</v>
      </c>
      <c r="AC41" s="226"/>
      <c r="AD41" s="227">
        <v>1</v>
      </c>
      <c r="AE41" s="245">
        <f>(1+Наценка!$B$7)*VLOOKUP(AB41,'Выгрузка артикулов'!A:L,12,0)</f>
        <v>0.51512500000000006</v>
      </c>
      <c r="AG41" s="225" t="s">
        <v>1102</v>
      </c>
      <c r="AH41" s="226">
        <v>334671</v>
      </c>
      <c r="AI41" s="226"/>
      <c r="AJ41" s="227">
        <v>1</v>
      </c>
      <c r="AK41" s="245">
        <f>(1+Наценка!$B$7)*VLOOKUP(AH41,'Выгрузка артикулов'!A:L,12,0)</f>
        <v>0.51512500000000006</v>
      </c>
    </row>
    <row r="42" spans="1:37" x14ac:dyDescent="0.3">
      <c r="A42" s="474"/>
      <c r="B42" s="479" t="s">
        <v>1103</v>
      </c>
      <c r="C42" s="322">
        <v>739693</v>
      </c>
      <c r="D42" s="322" t="s">
        <v>1122</v>
      </c>
      <c r="E42" s="322">
        <v>1</v>
      </c>
      <c r="F42" s="245">
        <f>(1+Наценка!$B$7)*VLOOKUP(C42,'Выгрузка артикулов'!A:L,12,0)</f>
        <v>16.611249999999998</v>
      </c>
      <c r="H42" s="474"/>
      <c r="I42" s="479" t="s">
        <v>1103</v>
      </c>
      <c r="J42" s="322">
        <v>739693</v>
      </c>
      <c r="K42" s="322" t="s">
        <v>1122</v>
      </c>
      <c r="L42" s="322">
        <v>1</v>
      </c>
      <c r="M42" s="245">
        <f>(1+Наценка!$B$7)*VLOOKUP(J42,'Выгрузка артикулов'!A:L,12,0)</f>
        <v>16.611249999999998</v>
      </c>
      <c r="O42" s="479" t="s">
        <v>1103</v>
      </c>
      <c r="P42" s="322">
        <v>739693</v>
      </c>
      <c r="Q42" s="322" t="s">
        <v>1122</v>
      </c>
      <c r="R42" s="322">
        <v>1</v>
      </c>
      <c r="S42" s="245">
        <f>(1+Наценка!$B$7)*VLOOKUP(P42,'Выгрузка артикулов'!A:L,12,0)</f>
        <v>16.611249999999998</v>
      </c>
      <c r="U42" s="479" t="s">
        <v>1103</v>
      </c>
      <c r="V42" s="322">
        <v>739693</v>
      </c>
      <c r="W42" s="322" t="s">
        <v>1122</v>
      </c>
      <c r="X42" s="322">
        <v>1</v>
      </c>
      <c r="Y42" s="245">
        <f>(1+Наценка!$B$7)*VLOOKUP(V42,'Выгрузка артикулов'!A:L,12,0)</f>
        <v>16.611249999999998</v>
      </c>
      <c r="AA42" s="225" t="s">
        <v>1085</v>
      </c>
      <c r="AB42" s="226">
        <v>740814</v>
      </c>
      <c r="AC42" s="226"/>
      <c r="AD42" s="227">
        <v>1</v>
      </c>
      <c r="AE42" s="245">
        <f>(1+Наценка!$B$7)*VLOOKUP(AB42,'Выгрузка артикулов'!A:L,12,0)</f>
        <v>5.891</v>
      </c>
      <c r="AG42" s="225" t="s">
        <v>1085</v>
      </c>
      <c r="AH42" s="226">
        <v>740814</v>
      </c>
      <c r="AI42" s="226"/>
      <c r="AJ42" s="227">
        <v>1</v>
      </c>
      <c r="AK42" s="245">
        <f>(1+Наценка!$B$7)*VLOOKUP(AH42,'Выгрузка артикулов'!A:L,12,0)</f>
        <v>5.891</v>
      </c>
    </row>
    <row r="43" spans="1:37" x14ac:dyDescent="0.3">
      <c r="A43" s="474"/>
      <c r="B43" s="480"/>
      <c r="C43" s="322">
        <v>739694</v>
      </c>
      <c r="D43" s="322" t="s">
        <v>1123</v>
      </c>
      <c r="E43" s="227">
        <v>1</v>
      </c>
      <c r="F43" s="245"/>
      <c r="H43" s="474"/>
      <c r="I43" s="480"/>
      <c r="J43" s="322">
        <v>739694</v>
      </c>
      <c r="K43" s="322" t="s">
        <v>1123</v>
      </c>
      <c r="L43" s="227">
        <v>1</v>
      </c>
      <c r="M43" s="245"/>
      <c r="O43" s="480"/>
      <c r="P43" s="322">
        <v>739694</v>
      </c>
      <c r="Q43" s="322" t="s">
        <v>1123</v>
      </c>
      <c r="R43" s="227">
        <v>1</v>
      </c>
      <c r="S43" s="245"/>
      <c r="U43" s="480"/>
      <c r="V43" s="322">
        <v>739694</v>
      </c>
      <c r="W43" s="322" t="s">
        <v>1123</v>
      </c>
      <c r="X43" s="227">
        <v>1</v>
      </c>
      <c r="Y43" s="245"/>
      <c r="AA43" s="479" t="s">
        <v>1103</v>
      </c>
      <c r="AB43" s="322">
        <v>739693</v>
      </c>
      <c r="AC43" s="322" t="s">
        <v>1122</v>
      </c>
      <c r="AD43" s="322">
        <v>1</v>
      </c>
      <c r="AE43" s="245">
        <f>(1+Наценка!$B$7)*VLOOKUP(AB43,'Выгрузка артикулов'!A:L,12,0)</f>
        <v>16.611249999999998</v>
      </c>
      <c r="AG43" s="225" t="s">
        <v>1084</v>
      </c>
      <c r="AH43" s="226">
        <v>728806</v>
      </c>
      <c r="AI43" s="226"/>
      <c r="AJ43" s="226">
        <v>1</v>
      </c>
      <c r="AK43" s="245">
        <f>(1+Наценка!$B$7)*VLOOKUP(AH43,'Выгрузка артикулов'!A:L,12,0)</f>
        <v>12.813749999999999</v>
      </c>
    </row>
    <row r="44" spans="1:37" x14ac:dyDescent="0.3">
      <c r="A44" s="474"/>
      <c r="B44" s="283"/>
      <c r="C44" s="283"/>
      <c r="D44" s="283"/>
      <c r="E44" s="227"/>
      <c r="F44" s="245"/>
      <c r="H44" s="474"/>
      <c r="I44" s="255"/>
      <c r="J44" s="255"/>
      <c r="K44" s="255"/>
      <c r="L44" s="227"/>
      <c r="M44" s="245"/>
      <c r="O44" s="253"/>
      <c r="P44" s="255"/>
      <c r="Q44" s="255"/>
      <c r="R44" s="227"/>
      <c r="S44" s="245"/>
      <c r="U44" s="253"/>
      <c r="V44" s="255"/>
      <c r="W44" s="255"/>
      <c r="X44" s="227"/>
      <c r="Y44" s="245"/>
      <c r="AA44" s="480"/>
      <c r="AB44" s="322">
        <v>739694</v>
      </c>
      <c r="AC44" s="322" t="s">
        <v>1123</v>
      </c>
      <c r="AD44" s="227">
        <v>1</v>
      </c>
      <c r="AE44" s="245"/>
      <c r="AG44" s="479" t="s">
        <v>1103</v>
      </c>
      <c r="AH44" s="322">
        <v>739693</v>
      </c>
      <c r="AI44" s="322" t="s">
        <v>1122</v>
      </c>
      <c r="AJ44" s="322">
        <v>1</v>
      </c>
      <c r="AK44" s="245">
        <f>(1+Наценка!$B$7)*VLOOKUP(AH44,'Выгрузка артикулов'!A:L,12,0)</f>
        <v>16.611249999999998</v>
      </c>
    </row>
    <row r="45" spans="1:37" x14ac:dyDescent="0.3">
      <c r="A45" s="474"/>
      <c r="B45" s="322"/>
      <c r="C45" s="322"/>
      <c r="D45" s="322"/>
      <c r="E45" s="227"/>
      <c r="F45" s="245"/>
      <c r="H45" s="474"/>
      <c r="I45" s="322"/>
      <c r="J45" s="322"/>
      <c r="K45" s="322"/>
      <c r="L45" s="227"/>
      <c r="M45" s="245"/>
      <c r="O45" s="323"/>
      <c r="P45" s="322"/>
      <c r="Q45" s="322"/>
      <c r="R45" s="227"/>
      <c r="S45" s="245"/>
      <c r="U45" s="323"/>
      <c r="V45" s="322"/>
      <c r="W45" s="322"/>
      <c r="X45" s="227"/>
      <c r="Y45" s="245"/>
      <c r="AA45" s="323"/>
      <c r="AB45" s="322"/>
      <c r="AC45" s="322"/>
      <c r="AD45" s="227"/>
      <c r="AE45" s="245"/>
      <c r="AG45" s="480"/>
      <c r="AH45" s="322">
        <v>739694</v>
      </c>
      <c r="AI45" s="322" t="s">
        <v>1123</v>
      </c>
      <c r="AJ45" s="227">
        <v>1</v>
      </c>
      <c r="AK45" s="245"/>
    </row>
    <row r="46" spans="1:37" s="256" customFormat="1" x14ac:dyDescent="0.3">
      <c r="A46" s="474"/>
      <c r="B46" s="230" t="s">
        <v>1104</v>
      </c>
      <c r="C46" s="230"/>
      <c r="D46" s="230"/>
      <c r="E46" s="230"/>
      <c r="F46" s="257">
        <f>E26*F26+E27*F27+E30*F30+E31*F31+E33*F33+E35*F35+E37*F37+E38*F38+E39*F39+E40*F40+E41*F41</f>
        <v>112.5735</v>
      </c>
      <c r="G46" s="281"/>
      <c r="H46" s="474"/>
      <c r="I46" s="230" t="s">
        <v>1104</v>
      </c>
      <c r="J46" s="230"/>
      <c r="K46" s="230"/>
      <c r="L46" s="230"/>
      <c r="M46" s="257">
        <f>L26*M26+L27*M27+L30*M30+L31*M31+L33*M33+L35*M35+L37*M37+L38*M38+L39*M39+L40*M40+L41*M41</f>
        <v>60.685625000000002</v>
      </c>
      <c r="O46" s="250" t="s">
        <v>1104</v>
      </c>
      <c r="P46" s="230"/>
      <c r="Q46" s="230"/>
      <c r="R46" s="258"/>
      <c r="S46" s="257">
        <f>R26*S26+R27*S27+R30*S30+R31*S31+R33*S33+R35*S35+R37*S37+R38*S38+R39*S39+R40*S40+R41*S41</f>
        <v>59.114125000000001</v>
      </c>
      <c r="U46" s="250" t="s">
        <v>1104</v>
      </c>
      <c r="V46" s="230"/>
      <c r="W46" s="230"/>
      <c r="X46" s="258"/>
      <c r="Y46" s="257">
        <f>X26*Y26+X27*Y27+X30*Y30+X31*Y31+X33*Y33+X35*Y35+X37*Y37+X38*Y38+X39*Y39+X40*Y40+X41*Y41</f>
        <v>64.503500000000003</v>
      </c>
      <c r="AA46" s="250" t="s">
        <v>1104</v>
      </c>
      <c r="AB46" s="230"/>
      <c r="AC46" s="230"/>
      <c r="AD46" s="258"/>
      <c r="AE46" s="257">
        <f>AD26*AE26+AD27*AE27+AD30*AE30+AD31*AE31+AD33*AE33+AD35*AE35+AD37*AE37+AD38*AE38+AD39*AE39+AD40*AE40+AD41*AE41+AD42*AE42</f>
        <v>70.394500000000008</v>
      </c>
      <c r="AF46" s="224"/>
      <c r="AG46" s="250" t="s">
        <v>1104</v>
      </c>
      <c r="AH46" s="230"/>
      <c r="AI46" s="230"/>
      <c r="AJ46" s="230"/>
      <c r="AK46" s="257">
        <f>AJ26*AK26+AJ27*AK27+AJ30*AK30+AJ31*AK31+AJ33*AK33+AJ35*AK35+AJ37*AK37+AJ38*AK38+AJ39*AK39+AJ40*AK40+AJ41*AK41+AJ42*AK42+AJ43*AK43</f>
        <v>83.208250000000007</v>
      </c>
    </row>
    <row r="47" spans="1:37" s="222" customFormat="1" x14ac:dyDescent="0.3">
      <c r="A47" s="475"/>
      <c r="B47" s="232" t="s">
        <v>1105</v>
      </c>
      <c r="C47" s="232"/>
      <c r="D47" s="232"/>
      <c r="E47" s="232"/>
      <c r="F47" s="247">
        <f>F46+F42</f>
        <v>129.18475000000001</v>
      </c>
      <c r="G47" s="281"/>
      <c r="H47" s="475"/>
      <c r="I47" s="232" t="s">
        <v>1105</v>
      </c>
      <c r="J47" s="232"/>
      <c r="K47" s="232"/>
      <c r="L47" s="232"/>
      <c r="M47" s="247">
        <f>M46+M42</f>
        <v>77.296875</v>
      </c>
      <c r="O47" s="233" t="s">
        <v>1105</v>
      </c>
      <c r="P47" s="232"/>
      <c r="Q47" s="232"/>
      <c r="R47" s="232"/>
      <c r="S47" s="247">
        <f>S46+S42</f>
        <v>75.725375</v>
      </c>
      <c r="U47" s="233" t="s">
        <v>1105</v>
      </c>
      <c r="V47" s="232"/>
      <c r="W47" s="232"/>
      <c r="X47" s="232"/>
      <c r="Y47" s="247">
        <f>Y46+Y42</f>
        <v>81.114750000000001</v>
      </c>
      <c r="AA47" s="233" t="s">
        <v>1105</v>
      </c>
      <c r="AB47" s="232"/>
      <c r="AC47" s="232"/>
      <c r="AD47" s="232"/>
      <c r="AE47" s="247">
        <f>AE46+AE43</f>
        <v>87.005750000000006</v>
      </c>
      <c r="AF47" s="224"/>
      <c r="AG47" s="233" t="s">
        <v>1105</v>
      </c>
      <c r="AH47" s="232"/>
      <c r="AI47" s="234"/>
      <c r="AJ47" s="232"/>
      <c r="AK47" s="247">
        <f>AK46+AK44</f>
        <v>99.819500000000005</v>
      </c>
    </row>
    <row r="48" spans="1:37" x14ac:dyDescent="0.3">
      <c r="A48" s="281" t="s">
        <v>1081</v>
      </c>
      <c r="C48" s="472" t="s">
        <v>1076</v>
      </c>
      <c r="D48" s="472"/>
      <c r="E48" s="472"/>
      <c r="F48" s="244"/>
      <c r="H48" s="256" t="s">
        <v>1081</v>
      </c>
      <c r="J48" s="472" t="s">
        <v>1076</v>
      </c>
      <c r="K48" s="472"/>
      <c r="L48" s="472"/>
      <c r="M48" s="244"/>
      <c r="P48" s="472" t="s">
        <v>1077</v>
      </c>
      <c r="Q48" s="472"/>
      <c r="R48" s="472"/>
      <c r="S48" s="244"/>
      <c r="T48" s="256"/>
      <c r="U48" s="256"/>
      <c r="V48" s="472" t="s">
        <v>1078</v>
      </c>
      <c r="W48" s="472"/>
      <c r="X48" s="472"/>
      <c r="Y48" s="244"/>
      <c r="Z48" s="256"/>
      <c r="AA48" s="256"/>
      <c r="AB48" s="472" t="s">
        <v>1079</v>
      </c>
      <c r="AC48" s="472"/>
      <c r="AD48" s="472"/>
      <c r="AE48" s="244"/>
      <c r="AH48" s="472" t="s">
        <v>1080</v>
      </c>
      <c r="AI48" s="472"/>
      <c r="AJ48" s="472"/>
      <c r="AK48" s="244"/>
    </row>
    <row r="49" spans="1:37" s="238" customFormat="1" ht="43.2" x14ac:dyDescent="0.3">
      <c r="A49" s="473" t="s">
        <v>1087</v>
      </c>
      <c r="B49" s="235" t="s">
        <v>16</v>
      </c>
      <c r="C49" s="236" t="s">
        <v>17</v>
      </c>
      <c r="D49" s="236" t="s">
        <v>1089</v>
      </c>
      <c r="E49" s="236" t="s">
        <v>39</v>
      </c>
      <c r="F49" s="237" t="s">
        <v>678</v>
      </c>
      <c r="H49" s="473" t="s">
        <v>1087</v>
      </c>
      <c r="I49" s="235" t="s">
        <v>16</v>
      </c>
      <c r="J49" s="236" t="s">
        <v>17</v>
      </c>
      <c r="K49" s="236" t="s">
        <v>1089</v>
      </c>
      <c r="L49" s="236" t="s">
        <v>39</v>
      </c>
      <c r="M49" s="237" t="s">
        <v>678</v>
      </c>
      <c r="O49" s="235" t="s">
        <v>16</v>
      </c>
      <c r="P49" s="236" t="s">
        <v>17</v>
      </c>
      <c r="Q49" s="236" t="s">
        <v>1089</v>
      </c>
      <c r="R49" s="236" t="s">
        <v>39</v>
      </c>
      <c r="S49" s="237" t="s">
        <v>678</v>
      </c>
      <c r="T49" s="240"/>
      <c r="U49" s="235" t="s">
        <v>16</v>
      </c>
      <c r="V49" s="236" t="s">
        <v>17</v>
      </c>
      <c r="W49" s="236" t="s">
        <v>1089</v>
      </c>
      <c r="X49" s="236" t="s">
        <v>39</v>
      </c>
      <c r="Y49" s="237" t="s">
        <v>678</v>
      </c>
      <c r="Z49" s="240"/>
      <c r="AA49" s="235" t="s">
        <v>16</v>
      </c>
      <c r="AB49" s="236" t="s">
        <v>17</v>
      </c>
      <c r="AC49" s="236" t="s">
        <v>1089</v>
      </c>
      <c r="AD49" s="236" t="s">
        <v>39</v>
      </c>
      <c r="AE49" s="237" t="s">
        <v>678</v>
      </c>
      <c r="AF49" s="241"/>
      <c r="AG49" s="235" t="s">
        <v>16</v>
      </c>
      <c r="AH49" s="236" t="s">
        <v>17</v>
      </c>
      <c r="AI49" s="236" t="s">
        <v>1089</v>
      </c>
      <c r="AJ49" s="236" t="s">
        <v>39</v>
      </c>
      <c r="AK49" s="237" t="s">
        <v>678</v>
      </c>
    </row>
    <row r="50" spans="1:37" x14ac:dyDescent="0.3">
      <c r="A50" s="474"/>
      <c r="B50" s="283" t="s">
        <v>1083</v>
      </c>
      <c r="C50" s="283">
        <v>334754</v>
      </c>
      <c r="D50" s="283"/>
      <c r="E50" s="227">
        <v>1</v>
      </c>
      <c r="F50" s="245">
        <f>(1+Наценка!$B$7)*VLOOKUP(C50,'Выгрузка артикулов'!A:L,12,0)</f>
        <v>0.62812499999999993</v>
      </c>
      <c r="H50" s="474"/>
      <c r="I50" s="226" t="s">
        <v>1083</v>
      </c>
      <c r="J50" s="226">
        <v>334754</v>
      </c>
      <c r="K50" s="226"/>
      <c r="L50" s="227">
        <v>1</v>
      </c>
      <c r="M50" s="245">
        <f>(1+Наценка!$B$7)*VLOOKUP(J50,'Выгрузка артикулов'!A:L,12,0)</f>
        <v>0.62812499999999993</v>
      </c>
      <c r="O50" s="225" t="s">
        <v>1083</v>
      </c>
      <c r="P50" s="226">
        <v>334754</v>
      </c>
      <c r="Q50" s="226"/>
      <c r="R50" s="227">
        <v>1</v>
      </c>
      <c r="S50" s="245">
        <f>(1+Наценка!$B$7)*VLOOKUP(P50,'Выгрузка артикулов'!A:L,12,0)</f>
        <v>0.62812499999999993</v>
      </c>
      <c r="T50" s="220"/>
      <c r="U50" s="225" t="s">
        <v>1083</v>
      </c>
      <c r="V50" s="226">
        <v>334754</v>
      </c>
      <c r="W50" s="226"/>
      <c r="X50" s="227">
        <v>1</v>
      </c>
      <c r="Y50" s="245">
        <f>(1+Наценка!$B$7)*VLOOKUP(V50,'Выгрузка артикулов'!A:L,12,0)</f>
        <v>0.62812499999999993</v>
      </c>
      <c r="Z50" s="220"/>
      <c r="AA50" s="225" t="s">
        <v>1083</v>
      </c>
      <c r="AB50" s="226">
        <v>334754</v>
      </c>
      <c r="AC50" s="226"/>
      <c r="AD50" s="227">
        <v>1</v>
      </c>
      <c r="AE50" s="245">
        <f>(1+Наценка!$B$7)*VLOOKUP(AB50,'Выгрузка артикулов'!A:L,12,0)</f>
        <v>0.62812499999999993</v>
      </c>
      <c r="AG50" s="225" t="s">
        <v>1083</v>
      </c>
      <c r="AH50" s="226">
        <v>334754</v>
      </c>
      <c r="AI50" s="226"/>
      <c r="AJ50" s="227">
        <v>1</v>
      </c>
      <c r="AK50" s="245">
        <f>(1+Наценка!$B$7)*VLOOKUP(AH50,'Выгрузка артикулов'!A:L,12,0)</f>
        <v>0.62812499999999993</v>
      </c>
    </row>
    <row r="51" spans="1:37" x14ac:dyDescent="0.3">
      <c r="A51" s="474"/>
      <c r="B51" s="476" t="s">
        <v>740</v>
      </c>
      <c r="C51" s="282">
        <v>377474</v>
      </c>
      <c r="D51" s="282" t="s">
        <v>694</v>
      </c>
      <c r="E51" s="227">
        <v>1</v>
      </c>
      <c r="F51" s="245">
        <f>(1+Наценка!$B$7)*VLOOKUP(C51,'Выгрузка артикулов'!A:L,12,0)</f>
        <v>7.3616250000000001</v>
      </c>
      <c r="H51" s="474"/>
      <c r="I51" s="476" t="s">
        <v>740</v>
      </c>
      <c r="J51" s="228">
        <v>377474</v>
      </c>
      <c r="K51" s="228" t="s">
        <v>694</v>
      </c>
      <c r="L51" s="227">
        <v>1</v>
      </c>
      <c r="M51" s="245">
        <f>(1+Наценка!$B$7)*VLOOKUP(J51,'Выгрузка артикулов'!A:L,12,0)</f>
        <v>7.3616250000000001</v>
      </c>
      <c r="O51" s="481" t="s">
        <v>740</v>
      </c>
      <c r="P51" s="228">
        <v>377474</v>
      </c>
      <c r="Q51" s="228" t="s">
        <v>694</v>
      </c>
      <c r="R51" s="227">
        <v>1</v>
      </c>
      <c r="S51" s="245">
        <f>(1+Наценка!$B$7)*VLOOKUP(P51,'Выгрузка артикулов'!A:L,12,0)</f>
        <v>7.3616250000000001</v>
      </c>
      <c r="T51" s="220"/>
      <c r="U51" s="481" t="s">
        <v>740</v>
      </c>
      <c r="V51" s="228">
        <v>377474</v>
      </c>
      <c r="W51" s="228" t="s">
        <v>694</v>
      </c>
      <c r="X51" s="227">
        <v>1</v>
      </c>
      <c r="Y51" s="245">
        <f>(1+Наценка!$B$7)*VLOOKUP(V51,'Выгрузка артикулов'!A:L,12,0)</f>
        <v>7.3616250000000001</v>
      </c>
      <c r="Z51" s="220"/>
      <c r="AA51" s="481" t="s">
        <v>740</v>
      </c>
      <c r="AB51" s="228">
        <v>377474</v>
      </c>
      <c r="AC51" s="228" t="s">
        <v>694</v>
      </c>
      <c r="AD51" s="227">
        <v>1</v>
      </c>
      <c r="AE51" s="245">
        <f>(1+Наценка!$B$7)*VLOOKUP(AB51,'Выгрузка артикулов'!A:L,12,0)</f>
        <v>7.3616250000000001</v>
      </c>
      <c r="AG51" s="481" t="s">
        <v>740</v>
      </c>
      <c r="AH51" s="228">
        <v>377474</v>
      </c>
      <c r="AI51" s="228" t="s">
        <v>694</v>
      </c>
      <c r="AJ51" s="227">
        <v>1</v>
      </c>
      <c r="AK51" s="245">
        <f>(1+Наценка!$B$7)*VLOOKUP(AH51,'Выгрузка артикулов'!A:L,12,0)</f>
        <v>7.3616250000000001</v>
      </c>
    </row>
    <row r="52" spans="1:37" x14ac:dyDescent="0.3">
      <c r="A52" s="474"/>
      <c r="B52" s="477"/>
      <c r="C52" s="282">
        <v>238680</v>
      </c>
      <c r="D52" s="282" t="s">
        <v>726</v>
      </c>
      <c r="E52" s="227">
        <v>1</v>
      </c>
      <c r="F52" s="245">
        <f>(1+Наценка!$B$7)*VLOOKUP(C52,'Выгрузка артикулов'!A:L,12,0)</f>
        <v>9.3213749999999997</v>
      </c>
      <c r="H52" s="474"/>
      <c r="I52" s="477"/>
      <c r="J52" s="228">
        <v>238680</v>
      </c>
      <c r="K52" s="228" t="s">
        <v>726</v>
      </c>
      <c r="L52" s="227">
        <v>1</v>
      </c>
      <c r="M52" s="245">
        <f>(1+Наценка!$B$7)*VLOOKUP(J52,'Выгрузка артикулов'!A:L,12,0)</f>
        <v>9.3213749999999997</v>
      </c>
      <c r="O52" s="482"/>
      <c r="P52" s="228">
        <v>238680</v>
      </c>
      <c r="Q52" s="228" t="s">
        <v>726</v>
      </c>
      <c r="R52" s="227">
        <v>1</v>
      </c>
      <c r="S52" s="245">
        <f>(1+Наценка!$B$7)*VLOOKUP(P52,'Выгрузка артикулов'!A:L,12,0)</f>
        <v>9.3213749999999997</v>
      </c>
      <c r="T52" s="220"/>
      <c r="U52" s="482"/>
      <c r="V52" s="228">
        <v>238680</v>
      </c>
      <c r="W52" s="228" t="s">
        <v>726</v>
      </c>
      <c r="X52" s="227">
        <v>1</v>
      </c>
      <c r="Y52" s="245">
        <f>(1+Наценка!$B$7)*VLOOKUP(V52,'Выгрузка артикулов'!A:L,12,0)</f>
        <v>9.3213749999999997</v>
      </c>
      <c r="Z52" s="220"/>
      <c r="AA52" s="482"/>
      <c r="AB52" s="228">
        <v>238680</v>
      </c>
      <c r="AC52" s="228" t="s">
        <v>726</v>
      </c>
      <c r="AD52" s="227">
        <v>1</v>
      </c>
      <c r="AE52" s="245">
        <f>(1+Наценка!$B$7)*VLOOKUP(AB52,'Выгрузка артикулов'!A:L,12,0)</f>
        <v>9.3213749999999997</v>
      </c>
      <c r="AG52" s="482"/>
      <c r="AH52" s="228">
        <v>238680</v>
      </c>
      <c r="AI52" s="228" t="s">
        <v>726</v>
      </c>
      <c r="AJ52" s="227">
        <v>1</v>
      </c>
      <c r="AK52" s="245">
        <f>(1+Наценка!$B$7)*VLOOKUP(AH52,'Выгрузка артикулов'!A:L,12,0)</f>
        <v>9.3213749999999997</v>
      </c>
    </row>
    <row r="53" spans="1:37" x14ac:dyDescent="0.3">
      <c r="A53" s="474"/>
      <c r="B53" s="477"/>
      <c r="C53" s="282">
        <v>377477</v>
      </c>
      <c r="D53" s="282" t="s">
        <v>724</v>
      </c>
      <c r="E53" s="227">
        <v>1</v>
      </c>
      <c r="F53" s="245">
        <f>(1+Наценка!$B$7)*VLOOKUP(C53,'Выгрузка артикулов'!A:L,12,0)</f>
        <v>7.0212500000000002</v>
      </c>
      <c r="H53" s="474"/>
      <c r="I53" s="477"/>
      <c r="J53" s="228">
        <v>377477</v>
      </c>
      <c r="K53" s="228" t="s">
        <v>724</v>
      </c>
      <c r="L53" s="227">
        <v>1</v>
      </c>
      <c r="M53" s="245">
        <f>(1+Наценка!$B$7)*VLOOKUP(J53,'Выгрузка артикулов'!A:L,12,0)</f>
        <v>7.0212500000000002</v>
      </c>
      <c r="O53" s="482"/>
      <c r="P53" s="228">
        <v>377477</v>
      </c>
      <c r="Q53" s="228" t="s">
        <v>724</v>
      </c>
      <c r="R53" s="227">
        <v>1</v>
      </c>
      <c r="S53" s="245">
        <f>(1+Наценка!$B$7)*VLOOKUP(P53,'Выгрузка артикулов'!A:L,12,0)</f>
        <v>7.0212500000000002</v>
      </c>
      <c r="T53" s="220"/>
      <c r="U53" s="482"/>
      <c r="V53" s="228">
        <v>377477</v>
      </c>
      <c r="W53" s="228" t="s">
        <v>724</v>
      </c>
      <c r="X53" s="227">
        <v>1</v>
      </c>
      <c r="Y53" s="245">
        <f>(1+Наценка!$B$7)*VLOOKUP(V53,'Выгрузка артикулов'!A:L,12,0)</f>
        <v>7.0212500000000002</v>
      </c>
      <c r="Z53" s="220"/>
      <c r="AA53" s="482"/>
      <c r="AB53" s="228">
        <v>377477</v>
      </c>
      <c r="AC53" s="228" t="s">
        <v>724</v>
      </c>
      <c r="AD53" s="227">
        <v>1</v>
      </c>
      <c r="AE53" s="245">
        <f>(1+Наценка!$B$7)*VLOOKUP(AB53,'Выгрузка артикулов'!A:L,12,0)</f>
        <v>7.0212500000000002</v>
      </c>
      <c r="AG53" s="482"/>
      <c r="AH53" s="228">
        <v>377477</v>
      </c>
      <c r="AI53" s="228" t="s">
        <v>724</v>
      </c>
      <c r="AJ53" s="227">
        <v>1</v>
      </c>
      <c r="AK53" s="245">
        <f>(1+Наценка!$B$7)*VLOOKUP(AH53,'Выгрузка артикулов'!A:L,12,0)</f>
        <v>7.0212500000000002</v>
      </c>
    </row>
    <row r="54" spans="1:37" x14ac:dyDescent="0.3">
      <c r="A54" s="474"/>
      <c r="B54" s="282" t="s">
        <v>702</v>
      </c>
      <c r="C54" s="283">
        <v>770712</v>
      </c>
      <c r="D54" s="283"/>
      <c r="E54" s="227">
        <v>1</v>
      </c>
      <c r="F54" s="245">
        <f>(1+Наценка!$B$7)*VLOOKUP(C54,'Выгрузка артикулов'!A:L,12,0)</f>
        <v>1.71025</v>
      </c>
      <c r="H54" s="474"/>
      <c r="I54" s="228" t="s">
        <v>702</v>
      </c>
      <c r="J54" s="226">
        <v>770712</v>
      </c>
      <c r="K54" s="226"/>
      <c r="L54" s="227">
        <v>1</v>
      </c>
      <c r="M54" s="245">
        <f>(1+Наценка!$B$7)*VLOOKUP(J54,'Выгрузка артикулов'!A:L,12,0)</f>
        <v>1.71025</v>
      </c>
      <c r="O54" s="229" t="s">
        <v>702</v>
      </c>
      <c r="P54" s="226">
        <v>770712</v>
      </c>
      <c r="Q54" s="226"/>
      <c r="R54" s="227">
        <v>1</v>
      </c>
      <c r="S54" s="245">
        <f>(1+Наценка!$B$7)*VLOOKUP(P54,'Выгрузка артикулов'!A:L,12,0)</f>
        <v>1.71025</v>
      </c>
      <c r="T54" s="220"/>
      <c r="U54" s="229" t="s">
        <v>702</v>
      </c>
      <c r="V54" s="226">
        <v>770712</v>
      </c>
      <c r="W54" s="226"/>
      <c r="X54" s="227">
        <v>1</v>
      </c>
      <c r="Y54" s="245">
        <f>(1+Наценка!$B$7)*VLOOKUP(V54,'Выгрузка артикулов'!A:L,12,0)</f>
        <v>1.71025</v>
      </c>
      <c r="Z54" s="220"/>
      <c r="AA54" s="229" t="s">
        <v>702</v>
      </c>
      <c r="AB54" s="226">
        <v>770712</v>
      </c>
      <c r="AC54" s="226"/>
      <c r="AD54" s="227">
        <v>1</v>
      </c>
      <c r="AE54" s="245">
        <f>(1+Наценка!$B$7)*VLOOKUP(AB54,'Выгрузка артикулов'!A:L,12,0)</f>
        <v>1.71025</v>
      </c>
      <c r="AG54" s="229" t="s">
        <v>702</v>
      </c>
      <c r="AH54" s="226">
        <v>770712</v>
      </c>
      <c r="AI54" s="226"/>
      <c r="AJ54" s="227">
        <v>1</v>
      </c>
      <c r="AK54" s="245">
        <f>(1+Наценка!$B$7)*VLOOKUP(AH54,'Выгрузка артикулов'!A:L,12,0)</f>
        <v>1.71025</v>
      </c>
    </row>
    <row r="55" spans="1:37" x14ac:dyDescent="0.3">
      <c r="A55" s="474"/>
      <c r="B55" s="478" t="s">
        <v>1098</v>
      </c>
      <c r="C55" s="283">
        <v>624973</v>
      </c>
      <c r="D55" s="283" t="s">
        <v>1090</v>
      </c>
      <c r="E55" s="227">
        <v>1</v>
      </c>
      <c r="F55" s="245">
        <f>(1+Наценка!$B$7)*VLOOKUP(C55,'Выгрузка артикулов'!A:L,12,0)</f>
        <v>6.984375</v>
      </c>
      <c r="H55" s="474"/>
      <c r="I55" s="478" t="s">
        <v>1098</v>
      </c>
      <c r="J55" s="226">
        <v>624973</v>
      </c>
      <c r="K55" s="226" t="s">
        <v>1090</v>
      </c>
      <c r="L55" s="227">
        <v>1</v>
      </c>
      <c r="M55" s="245">
        <f>(1+Наценка!$B$7)*VLOOKUP(J55,'Выгрузка артикулов'!A:L,12,0)</f>
        <v>6.984375</v>
      </c>
      <c r="O55" s="483" t="s">
        <v>1098</v>
      </c>
      <c r="P55" s="226">
        <v>624973</v>
      </c>
      <c r="Q55" s="226" t="s">
        <v>1090</v>
      </c>
      <c r="R55" s="227">
        <v>1</v>
      </c>
      <c r="S55" s="245">
        <f>(1+Наценка!$B$7)*VLOOKUP(P55,'Выгрузка артикулов'!A:L,12,0)</f>
        <v>6.984375</v>
      </c>
      <c r="T55" s="220"/>
      <c r="U55" s="483" t="s">
        <v>1098</v>
      </c>
      <c r="V55" s="226">
        <v>624973</v>
      </c>
      <c r="W55" s="226" t="s">
        <v>1090</v>
      </c>
      <c r="X55" s="227">
        <v>1</v>
      </c>
      <c r="Y55" s="245">
        <f>(1+Наценка!$B$7)*VLOOKUP(V55,'Выгрузка артикулов'!A:L,12,0)</f>
        <v>6.984375</v>
      </c>
      <c r="Z55" s="220"/>
      <c r="AA55" s="483" t="s">
        <v>1098</v>
      </c>
      <c r="AB55" s="226">
        <v>624973</v>
      </c>
      <c r="AC55" s="226" t="s">
        <v>1090</v>
      </c>
      <c r="AD55" s="227">
        <v>1</v>
      </c>
      <c r="AE55" s="245">
        <f>(1+Наценка!$B$7)*VLOOKUP(AB55,'Выгрузка артикулов'!A:L,12,0)</f>
        <v>6.984375</v>
      </c>
      <c r="AG55" s="483" t="s">
        <v>1098</v>
      </c>
      <c r="AH55" s="226">
        <v>624973</v>
      </c>
      <c r="AI55" s="226" t="s">
        <v>1090</v>
      </c>
      <c r="AJ55" s="227">
        <v>1</v>
      </c>
      <c r="AK55" s="245">
        <f>(1+Наценка!$B$7)*VLOOKUP(AH55,'Выгрузка артикулов'!A:L,12,0)</f>
        <v>6.984375</v>
      </c>
    </row>
    <row r="56" spans="1:37" x14ac:dyDescent="0.3">
      <c r="A56" s="474"/>
      <c r="B56" s="478"/>
      <c r="C56" s="283">
        <v>624974</v>
      </c>
      <c r="D56" s="283" t="s">
        <v>1091</v>
      </c>
      <c r="E56" s="227">
        <v>1</v>
      </c>
      <c r="F56" s="245">
        <f>(1+Наценка!$B$7)*VLOOKUP(C56,'Выгрузка артикулов'!A:L,12,0)</f>
        <v>7</v>
      </c>
      <c r="H56" s="474"/>
      <c r="I56" s="478"/>
      <c r="J56" s="226">
        <v>624974</v>
      </c>
      <c r="K56" s="226" t="s">
        <v>1091</v>
      </c>
      <c r="L56" s="227">
        <v>1</v>
      </c>
      <c r="M56" s="245">
        <f>(1+Наценка!$B$7)*VLOOKUP(J56,'Выгрузка артикулов'!A:L,12,0)</f>
        <v>7</v>
      </c>
      <c r="O56" s="483"/>
      <c r="P56" s="226">
        <v>624974</v>
      </c>
      <c r="Q56" s="226" t="s">
        <v>1091</v>
      </c>
      <c r="R56" s="227">
        <v>1</v>
      </c>
      <c r="S56" s="245">
        <f>(1+Наценка!$B$7)*VLOOKUP(P56,'Выгрузка артикулов'!A:L,12,0)</f>
        <v>7</v>
      </c>
      <c r="T56" s="220"/>
      <c r="U56" s="483"/>
      <c r="V56" s="226">
        <v>624974</v>
      </c>
      <c r="W56" s="226" t="s">
        <v>1091</v>
      </c>
      <c r="X56" s="227">
        <v>1</v>
      </c>
      <c r="Y56" s="245">
        <f>(1+Наценка!$B$7)*VLOOKUP(V56,'Выгрузка артикулов'!A:L,12,0)</f>
        <v>7</v>
      </c>
      <c r="Z56" s="220"/>
      <c r="AA56" s="483"/>
      <c r="AB56" s="226">
        <v>624974</v>
      </c>
      <c r="AC56" s="226" t="s">
        <v>1091</v>
      </c>
      <c r="AD56" s="227">
        <v>1</v>
      </c>
      <c r="AE56" s="245">
        <f>(1+Наценка!$B$7)*VLOOKUP(AB56,'Выгрузка артикулов'!A:L,12,0)</f>
        <v>7</v>
      </c>
      <c r="AG56" s="483"/>
      <c r="AH56" s="226">
        <v>624974</v>
      </c>
      <c r="AI56" s="226" t="s">
        <v>1091</v>
      </c>
      <c r="AJ56" s="227">
        <v>1</v>
      </c>
      <c r="AK56" s="245">
        <f>(1+Наценка!$B$7)*VLOOKUP(AH56,'Выгрузка артикулов'!A:L,12,0)</f>
        <v>7</v>
      </c>
    </row>
    <row r="57" spans="1:37" x14ac:dyDescent="0.3">
      <c r="A57" s="474"/>
      <c r="B57" s="478" t="s">
        <v>1097</v>
      </c>
      <c r="C57" s="283">
        <v>739699</v>
      </c>
      <c r="D57" s="283" t="s">
        <v>1090</v>
      </c>
      <c r="E57" s="227">
        <v>1</v>
      </c>
      <c r="F57" s="245">
        <f>(1+Наценка!$B$7)*VLOOKUP(C57,'Выгрузка артикулов'!A:L,12,0)</f>
        <v>5.9423750000000002</v>
      </c>
      <c r="H57" s="474"/>
      <c r="I57" s="478" t="s">
        <v>1097</v>
      </c>
      <c r="J57" s="226">
        <v>739699</v>
      </c>
      <c r="K57" s="226" t="s">
        <v>1090</v>
      </c>
      <c r="L57" s="227">
        <v>1</v>
      </c>
      <c r="M57" s="245">
        <f>(1+Наценка!$B$7)*VLOOKUP(J57,'Выгрузка артикулов'!A:L,12,0)</f>
        <v>5.9423750000000002</v>
      </c>
      <c r="O57" s="483" t="s">
        <v>1097</v>
      </c>
      <c r="P57" s="226">
        <v>739699</v>
      </c>
      <c r="Q57" s="226" t="s">
        <v>1090</v>
      </c>
      <c r="R57" s="227">
        <v>1</v>
      </c>
      <c r="S57" s="245">
        <f>(1+Наценка!$B$7)*VLOOKUP(P57,'Выгрузка артикулов'!A:L,12,0)</f>
        <v>5.9423750000000002</v>
      </c>
      <c r="T57" s="220"/>
      <c r="U57" s="483" t="s">
        <v>1097</v>
      </c>
      <c r="V57" s="226">
        <v>739699</v>
      </c>
      <c r="W57" s="226" t="s">
        <v>1090</v>
      </c>
      <c r="X57" s="227">
        <v>1</v>
      </c>
      <c r="Y57" s="245">
        <f>(1+Наценка!$B$7)*VLOOKUP(V57,'Выгрузка артикулов'!A:L,12,0)</f>
        <v>5.9423750000000002</v>
      </c>
      <c r="Z57" s="220"/>
      <c r="AA57" s="483" t="s">
        <v>1097</v>
      </c>
      <c r="AB57" s="226">
        <v>739699</v>
      </c>
      <c r="AC57" s="226" t="s">
        <v>1090</v>
      </c>
      <c r="AD57" s="227">
        <v>1</v>
      </c>
      <c r="AE57" s="245">
        <f>(1+Наценка!$B$7)*VLOOKUP(AB57,'Выгрузка артикулов'!A:L,12,0)</f>
        <v>5.9423750000000002</v>
      </c>
      <c r="AG57" s="483" t="s">
        <v>1097</v>
      </c>
      <c r="AH57" s="226">
        <v>739699</v>
      </c>
      <c r="AI57" s="226" t="s">
        <v>1090</v>
      </c>
      <c r="AJ57" s="227">
        <v>1</v>
      </c>
      <c r="AK57" s="245">
        <f>(1+Наценка!$B$7)*VLOOKUP(AH57,'Выгрузка артикулов'!A:L,12,0)</f>
        <v>5.9423750000000002</v>
      </c>
    </row>
    <row r="58" spans="1:37" x14ac:dyDescent="0.3">
      <c r="A58" s="474"/>
      <c r="B58" s="478"/>
      <c r="C58" s="283">
        <v>739700</v>
      </c>
      <c r="D58" s="283" t="s">
        <v>1091</v>
      </c>
      <c r="E58" s="227">
        <v>1</v>
      </c>
      <c r="F58" s="245">
        <f>(1+Наценка!$B$7)*VLOOKUP(C58,'Выгрузка артикулов'!A:L,12,0)</f>
        <v>5.9423750000000002</v>
      </c>
      <c r="H58" s="474"/>
      <c r="I58" s="478"/>
      <c r="J58" s="226">
        <v>739700</v>
      </c>
      <c r="K58" s="226" t="s">
        <v>1091</v>
      </c>
      <c r="L58" s="227">
        <v>1</v>
      </c>
      <c r="M58" s="245">
        <f>(1+Наценка!$B$7)*VLOOKUP(J58,'Выгрузка артикулов'!A:L,12,0)</f>
        <v>5.9423750000000002</v>
      </c>
      <c r="O58" s="483"/>
      <c r="P58" s="226">
        <v>739700</v>
      </c>
      <c r="Q58" s="226" t="s">
        <v>1091</v>
      </c>
      <c r="R58" s="227">
        <v>1</v>
      </c>
      <c r="S58" s="245">
        <f>(1+Наценка!$B$7)*VLOOKUP(P58,'Выгрузка артикулов'!A:L,12,0)</f>
        <v>5.9423750000000002</v>
      </c>
      <c r="T58" s="220"/>
      <c r="U58" s="483"/>
      <c r="V58" s="226">
        <v>739700</v>
      </c>
      <c r="W58" s="226" t="s">
        <v>1091</v>
      </c>
      <c r="X58" s="227">
        <v>1</v>
      </c>
      <c r="Y58" s="245">
        <f>(1+Наценка!$B$7)*VLOOKUP(V58,'Выгрузка артикулов'!A:L,12,0)</f>
        <v>5.9423750000000002</v>
      </c>
      <c r="Z58" s="220"/>
      <c r="AA58" s="483"/>
      <c r="AB58" s="226">
        <v>739700</v>
      </c>
      <c r="AC58" s="226" t="s">
        <v>1091</v>
      </c>
      <c r="AD58" s="227">
        <v>1</v>
      </c>
      <c r="AE58" s="245">
        <f>(1+Наценка!$B$7)*VLOOKUP(AB58,'Выгрузка артикулов'!A:L,12,0)</f>
        <v>5.9423750000000002</v>
      </c>
      <c r="AG58" s="483"/>
      <c r="AH58" s="226">
        <v>739700</v>
      </c>
      <c r="AI58" s="226" t="s">
        <v>1091</v>
      </c>
      <c r="AJ58" s="227">
        <v>1</v>
      </c>
      <c r="AK58" s="245">
        <f>(1+Наценка!$B$7)*VLOOKUP(AH58,'Выгрузка артикулов'!A:L,12,0)</f>
        <v>5.9423750000000002</v>
      </c>
    </row>
    <row r="59" spans="1:37" x14ac:dyDescent="0.3">
      <c r="A59" s="474"/>
      <c r="B59" s="478" t="s">
        <v>2048</v>
      </c>
      <c r="C59" s="283">
        <v>740856</v>
      </c>
      <c r="D59" s="283" t="s">
        <v>1092</v>
      </c>
      <c r="E59" s="227">
        <v>1</v>
      </c>
      <c r="F59" s="245">
        <f>(1+Наценка!$B$7)*VLOOKUP(C59,'Выгрузка артикулов'!A:L,12,0)</f>
        <v>75.194999999999993</v>
      </c>
      <c r="H59" s="474"/>
      <c r="I59" s="478" t="s">
        <v>1096</v>
      </c>
      <c r="J59" s="226">
        <v>624956</v>
      </c>
      <c r="K59" s="226" t="s">
        <v>1092</v>
      </c>
      <c r="L59" s="227">
        <v>1</v>
      </c>
      <c r="M59" s="245">
        <f>(1+Наценка!$B$7)*VLOOKUP(J59,'Выгрузка артикулов'!A:L,12,0)</f>
        <v>13.751374999999999</v>
      </c>
      <c r="O59" s="483" t="s">
        <v>1100</v>
      </c>
      <c r="P59" s="226">
        <v>624958</v>
      </c>
      <c r="Q59" s="226" t="s">
        <v>1092</v>
      </c>
      <c r="R59" s="227">
        <v>1</v>
      </c>
      <c r="S59" s="245">
        <f>(1+Наценка!$B$7)*VLOOKUP(P59,'Выгрузка артикулов'!A:L,12,0)</f>
        <v>12.059999999999999</v>
      </c>
      <c r="T59" s="220"/>
      <c r="U59" s="483" t="s">
        <v>1100</v>
      </c>
      <c r="V59" s="226">
        <v>624958</v>
      </c>
      <c r="W59" s="226" t="s">
        <v>1092</v>
      </c>
      <c r="X59" s="227">
        <v>1</v>
      </c>
      <c r="Y59" s="245">
        <f>(1+Наценка!$B$7)*VLOOKUP(V59,'Выгрузка артикулов'!A:L,12,0)</f>
        <v>12.059999999999999</v>
      </c>
      <c r="Z59" s="220"/>
      <c r="AA59" s="483" t="s">
        <v>1100</v>
      </c>
      <c r="AB59" s="226">
        <v>624958</v>
      </c>
      <c r="AC59" s="226" t="s">
        <v>1092</v>
      </c>
      <c r="AD59" s="227">
        <v>1</v>
      </c>
      <c r="AE59" s="245">
        <f>(1+Наценка!$B$7)*VLOOKUP(AB59,'Выгрузка артикулов'!A:L,12,0)</f>
        <v>12.059999999999999</v>
      </c>
      <c r="AG59" s="483" t="s">
        <v>1100</v>
      </c>
      <c r="AH59" s="226">
        <v>624958</v>
      </c>
      <c r="AI59" s="226" t="s">
        <v>1092</v>
      </c>
      <c r="AJ59" s="227">
        <v>1</v>
      </c>
      <c r="AK59" s="245">
        <f>(1+Наценка!$B$7)*VLOOKUP(AH59,'Выгрузка артикулов'!A:L,12,0)</f>
        <v>12.059999999999999</v>
      </c>
    </row>
    <row r="60" spans="1:37" x14ac:dyDescent="0.3">
      <c r="A60" s="474"/>
      <c r="B60" s="478"/>
      <c r="C60" s="283">
        <v>740855</v>
      </c>
      <c r="D60" s="283" t="s">
        <v>1093</v>
      </c>
      <c r="E60" s="227">
        <v>1</v>
      </c>
      <c r="F60" s="245">
        <f>(1+Наценка!$B$7)*VLOOKUP(C60,'Выгрузка артикулов'!A:L,12,0)</f>
        <v>75.194999999999993</v>
      </c>
      <c r="H60" s="474"/>
      <c r="I60" s="478"/>
      <c r="J60" s="226">
        <v>624957</v>
      </c>
      <c r="K60" s="226" t="s">
        <v>1093</v>
      </c>
      <c r="L60" s="227">
        <v>1</v>
      </c>
      <c r="M60" s="245">
        <f>(1+Наценка!$B$7)*VLOOKUP(J60,'Выгрузка артикулов'!A:L,12,0)</f>
        <v>19.173999999999999</v>
      </c>
      <c r="O60" s="483"/>
      <c r="P60" s="226">
        <v>624959</v>
      </c>
      <c r="Q60" s="226" t="s">
        <v>1093</v>
      </c>
      <c r="R60" s="227">
        <v>1</v>
      </c>
      <c r="S60" s="245">
        <f>(1+Наценка!$B$7)*VLOOKUP(P60,'Выгрузка артикулов'!A:L,12,0)</f>
        <v>11.490875000000001</v>
      </c>
      <c r="T60" s="220"/>
      <c r="U60" s="483"/>
      <c r="V60" s="226">
        <v>624959</v>
      </c>
      <c r="W60" s="226" t="s">
        <v>1093</v>
      </c>
      <c r="X60" s="227">
        <v>1</v>
      </c>
      <c r="Y60" s="245">
        <f>(1+Наценка!$B$7)*VLOOKUP(V60,'Выгрузка артикулов'!A:L,12,0)</f>
        <v>11.490875000000001</v>
      </c>
      <c r="Z60" s="220"/>
      <c r="AA60" s="483"/>
      <c r="AB60" s="226">
        <v>624959</v>
      </c>
      <c r="AC60" s="226" t="s">
        <v>1093</v>
      </c>
      <c r="AD60" s="227">
        <v>1</v>
      </c>
      <c r="AE60" s="245">
        <f>(1+Наценка!$B$7)*VLOOKUP(AB60,'Выгрузка артикулов'!A:L,12,0)</f>
        <v>11.490875000000001</v>
      </c>
      <c r="AG60" s="483"/>
      <c r="AH60" s="226">
        <v>624959</v>
      </c>
      <c r="AI60" s="226" t="s">
        <v>1093</v>
      </c>
      <c r="AJ60" s="227">
        <v>1</v>
      </c>
      <c r="AK60" s="245">
        <f>(1+Наценка!$B$7)*VLOOKUP(AH60,'Выгрузка артикулов'!A:L,12,0)</f>
        <v>11.490875000000001</v>
      </c>
    </row>
    <row r="61" spans="1:37" x14ac:dyDescent="0.3">
      <c r="A61" s="474"/>
      <c r="B61" s="283"/>
      <c r="C61" s="284"/>
      <c r="D61" s="283"/>
      <c r="E61" s="227"/>
      <c r="F61" s="245"/>
      <c r="H61" s="474"/>
      <c r="I61" s="226" t="s">
        <v>1099</v>
      </c>
      <c r="J61" s="226">
        <v>740836</v>
      </c>
      <c r="K61" s="226"/>
      <c r="L61" s="227">
        <v>1</v>
      </c>
      <c r="M61" s="245">
        <f>(1+Наценка!$B$7)*VLOOKUP(J61,'Выгрузка артикулов'!A:L,12,0)</f>
        <v>9.5557499999999997</v>
      </c>
      <c r="O61" s="225" t="s">
        <v>1101</v>
      </c>
      <c r="P61" s="226">
        <v>740838</v>
      </c>
      <c r="Q61" s="226"/>
      <c r="R61" s="227">
        <v>1</v>
      </c>
      <c r="S61" s="245">
        <f>(1+Наценка!$B$7)*VLOOKUP(P61,'Выгрузка артикулов'!A:L,12,0)</f>
        <v>9.6756250000000001</v>
      </c>
      <c r="T61" s="220"/>
      <c r="U61" s="225" t="s">
        <v>1101</v>
      </c>
      <c r="V61" s="226">
        <v>740838</v>
      </c>
      <c r="W61" s="226"/>
      <c r="X61" s="227">
        <v>1</v>
      </c>
      <c r="Y61" s="245">
        <f>(1+Наценка!$B$7)*VLOOKUP(V61,'Выгрузка артикулов'!A:L,12,0)</f>
        <v>9.6756250000000001</v>
      </c>
      <c r="Z61" s="220"/>
      <c r="AA61" s="225" t="s">
        <v>1101</v>
      </c>
      <c r="AB61" s="226">
        <v>740838</v>
      </c>
      <c r="AC61" s="226"/>
      <c r="AD61" s="227">
        <v>1</v>
      </c>
      <c r="AE61" s="245">
        <f>(1+Наценка!$B$7)*VLOOKUP(AB61,'Выгрузка артикулов'!A:L,12,0)</f>
        <v>9.6756250000000001</v>
      </c>
      <c r="AG61" s="225" t="s">
        <v>1101</v>
      </c>
      <c r="AH61" s="226">
        <v>740838</v>
      </c>
      <c r="AI61" s="226"/>
      <c r="AJ61" s="227">
        <v>1</v>
      </c>
      <c r="AK61" s="245">
        <f>(1+Наценка!$B$7)*VLOOKUP(AH61,'Выгрузка артикулов'!A:L,12,0)</f>
        <v>9.6756250000000001</v>
      </c>
    </row>
    <row r="62" spans="1:37" x14ac:dyDescent="0.3">
      <c r="A62" s="474"/>
      <c r="B62" s="283" t="s">
        <v>1094</v>
      </c>
      <c r="C62" s="283">
        <v>728804</v>
      </c>
      <c r="D62" s="283"/>
      <c r="E62" s="227">
        <v>1</v>
      </c>
      <c r="F62" s="245">
        <f>(1+Наценка!$B$7)*VLOOKUP(C62,'Выгрузка артикулов'!A:L,12,0)</f>
        <v>8.3163750000000007</v>
      </c>
      <c r="H62" s="474"/>
      <c r="I62" s="226" t="s">
        <v>1094</v>
      </c>
      <c r="J62" s="226">
        <v>728804</v>
      </c>
      <c r="K62" s="226"/>
      <c r="L62" s="227">
        <v>1</v>
      </c>
      <c r="M62" s="245">
        <f>(1+Наценка!$B$7)*VLOOKUP(J62,'Выгрузка артикулов'!A:L,12,0)</f>
        <v>8.3163750000000007</v>
      </c>
      <c r="O62" s="225" t="s">
        <v>1094</v>
      </c>
      <c r="P62" s="226">
        <v>728804</v>
      </c>
      <c r="Q62" s="226"/>
      <c r="R62" s="227">
        <v>1</v>
      </c>
      <c r="S62" s="245">
        <f>(1+Наценка!$B$7)*VLOOKUP(P62,'Выгрузка артикулов'!A:L,12,0)</f>
        <v>8.3163750000000007</v>
      </c>
      <c r="T62" s="220"/>
      <c r="U62" s="225" t="s">
        <v>1094</v>
      </c>
      <c r="V62" s="226">
        <v>728804</v>
      </c>
      <c r="W62" s="226"/>
      <c r="X62" s="227">
        <v>1</v>
      </c>
      <c r="Y62" s="245">
        <f>(1+Наценка!$B$7)*VLOOKUP(V62,'Выгрузка артикулов'!A:L,12,0)</f>
        <v>8.3163750000000007</v>
      </c>
      <c r="Z62" s="220"/>
      <c r="AA62" s="225" t="s">
        <v>1094</v>
      </c>
      <c r="AB62" s="226">
        <v>728804</v>
      </c>
      <c r="AC62" s="226"/>
      <c r="AD62" s="227">
        <v>1</v>
      </c>
      <c r="AE62" s="245">
        <f>(1+Наценка!$B$7)*VLOOKUP(AB62,'Выгрузка артикулов'!A:L,12,0)</f>
        <v>8.3163750000000007</v>
      </c>
      <c r="AG62" s="225" t="s">
        <v>1094</v>
      </c>
      <c r="AH62" s="226">
        <v>728804</v>
      </c>
      <c r="AI62" s="226"/>
      <c r="AJ62" s="227">
        <v>1</v>
      </c>
      <c r="AK62" s="245">
        <f>(1+Наценка!$B$7)*VLOOKUP(AH62,'Выгрузка артикулов'!A:L,12,0)</f>
        <v>8.3163750000000007</v>
      </c>
    </row>
    <row r="63" spans="1:37" x14ac:dyDescent="0.3">
      <c r="A63" s="474"/>
      <c r="B63" s="283" t="s">
        <v>1095</v>
      </c>
      <c r="C63" s="283">
        <v>728842</v>
      </c>
      <c r="D63" s="283"/>
      <c r="E63" s="227">
        <v>1</v>
      </c>
      <c r="F63" s="245">
        <f>(1+Наценка!$B$7)*VLOOKUP(C63,'Выгрузка артикулов'!A:L,12,0)</f>
        <v>5.3893749999999994</v>
      </c>
      <c r="H63" s="474"/>
      <c r="I63" s="226" t="s">
        <v>1095</v>
      </c>
      <c r="J63" s="226">
        <v>728842</v>
      </c>
      <c r="K63" s="226"/>
      <c r="L63" s="227">
        <v>1</v>
      </c>
      <c r="M63" s="245">
        <f>(1+Наценка!$B$7)*VLOOKUP(J63,'Выгрузка артикулов'!A:L,12,0)</f>
        <v>5.3893749999999994</v>
      </c>
      <c r="O63" s="225" t="s">
        <v>1095</v>
      </c>
      <c r="P63" s="226">
        <v>728842</v>
      </c>
      <c r="Q63" s="226"/>
      <c r="R63" s="227">
        <v>1</v>
      </c>
      <c r="S63" s="245">
        <f>(1+Наценка!$B$7)*VLOOKUP(P63,'Выгрузка артикулов'!A:L,12,0)</f>
        <v>5.3893749999999994</v>
      </c>
      <c r="T63" s="220"/>
      <c r="U63" s="225" t="s">
        <v>1095</v>
      </c>
      <c r="V63" s="226">
        <v>728842</v>
      </c>
      <c r="W63" s="226"/>
      <c r="X63" s="227">
        <v>2</v>
      </c>
      <c r="Y63" s="245">
        <f>(1+Наценка!$B$7)*VLOOKUP(V63,'Выгрузка артикулов'!A:L,12,0)</f>
        <v>5.3893749999999994</v>
      </c>
      <c r="Z63" s="220"/>
      <c r="AA63" s="225" t="s">
        <v>1095</v>
      </c>
      <c r="AB63" s="226">
        <v>728842</v>
      </c>
      <c r="AC63" s="226"/>
      <c r="AD63" s="227">
        <v>2</v>
      </c>
      <c r="AE63" s="245">
        <f>(1+Наценка!$B$7)*VLOOKUP(AB63,'Выгрузка артикулов'!A:L,12,0)</f>
        <v>5.3893749999999994</v>
      </c>
      <c r="AG63" s="225" t="s">
        <v>1095</v>
      </c>
      <c r="AH63" s="226">
        <v>728842</v>
      </c>
      <c r="AI63" s="226"/>
      <c r="AJ63" s="227">
        <v>2</v>
      </c>
      <c r="AK63" s="245">
        <f>(1+Наценка!$B$7)*VLOOKUP(AH63,'Выгрузка артикулов'!A:L,12,0)</f>
        <v>5.3893749999999994</v>
      </c>
    </row>
    <row r="64" spans="1:37" x14ac:dyDescent="0.3">
      <c r="A64" s="474"/>
      <c r="B64" s="283" t="s">
        <v>705</v>
      </c>
      <c r="C64" s="283">
        <v>728918</v>
      </c>
      <c r="D64" s="283"/>
      <c r="E64" s="227">
        <v>3</v>
      </c>
      <c r="F64" s="245">
        <f>(1+Наценка!$B$7)*VLOOKUP(C64,'Выгрузка артикулов'!A:L,12,0)</f>
        <v>0.53087499999999999</v>
      </c>
      <c r="H64" s="474"/>
      <c r="I64" s="226" t="s">
        <v>705</v>
      </c>
      <c r="J64" s="226">
        <v>728918</v>
      </c>
      <c r="K64" s="226"/>
      <c r="L64" s="227">
        <v>3</v>
      </c>
      <c r="M64" s="245">
        <f>(1+Наценка!$B$7)*VLOOKUP(J64,'Выгрузка артикулов'!A:L,12,0)</f>
        <v>0.53087499999999999</v>
      </c>
      <c r="O64" s="225" t="s">
        <v>705</v>
      </c>
      <c r="P64" s="226">
        <v>728918</v>
      </c>
      <c r="Q64" s="226"/>
      <c r="R64" s="227">
        <v>3</v>
      </c>
      <c r="S64" s="245">
        <f>(1+Наценка!$B$7)*VLOOKUP(P64,'Выгрузка артикулов'!A:L,12,0)</f>
        <v>0.53087499999999999</v>
      </c>
      <c r="U64" s="225" t="s">
        <v>705</v>
      </c>
      <c r="V64" s="226">
        <v>728918</v>
      </c>
      <c r="W64" s="226"/>
      <c r="X64" s="227">
        <v>3</v>
      </c>
      <c r="Y64" s="245">
        <f>(1+Наценка!$B$7)*VLOOKUP(V64,'Выгрузка артикулов'!A:L,12,0)</f>
        <v>0.53087499999999999</v>
      </c>
      <c r="AA64" s="225" t="s">
        <v>705</v>
      </c>
      <c r="AB64" s="226">
        <v>728918</v>
      </c>
      <c r="AC64" s="226"/>
      <c r="AD64" s="227">
        <v>3</v>
      </c>
      <c r="AE64" s="245">
        <f>(1+Наценка!$B$7)*VLOOKUP(AB64,'Выгрузка артикулов'!A:L,12,0)</f>
        <v>0.53087499999999999</v>
      </c>
      <c r="AG64" s="225" t="s">
        <v>705</v>
      </c>
      <c r="AH64" s="226">
        <v>728918</v>
      </c>
      <c r="AI64" s="226"/>
      <c r="AJ64" s="227">
        <v>2</v>
      </c>
      <c r="AK64" s="245">
        <f>(1+Наценка!$B$7)*VLOOKUP(AH64,'Выгрузка артикулов'!A:L,12,0)</f>
        <v>0.53087499999999999</v>
      </c>
    </row>
    <row r="65" spans="1:37" x14ac:dyDescent="0.3">
      <c r="A65" s="474"/>
      <c r="B65" s="283" t="s">
        <v>1102</v>
      </c>
      <c r="C65" s="283">
        <v>334671</v>
      </c>
      <c r="D65" s="283"/>
      <c r="E65" s="227">
        <v>3</v>
      </c>
      <c r="F65" s="245">
        <f>(1+Наценка!$B$7)*VLOOKUP(C65,'Выгрузка артикулов'!A:L,12,0)</f>
        <v>0.51512500000000006</v>
      </c>
      <c r="H65" s="474"/>
      <c r="I65" s="226" t="s">
        <v>1102</v>
      </c>
      <c r="J65" s="226">
        <v>334671</v>
      </c>
      <c r="K65" s="226"/>
      <c r="L65" s="227">
        <v>3</v>
      </c>
      <c r="M65" s="245">
        <f>(1+Наценка!$B$7)*VLOOKUP(J65,'Выгрузка артикулов'!A:L,12,0)</f>
        <v>0.51512500000000006</v>
      </c>
      <c r="O65" s="225" t="s">
        <v>1102</v>
      </c>
      <c r="P65" s="226">
        <v>334671</v>
      </c>
      <c r="Q65" s="226"/>
      <c r="R65" s="227">
        <v>3</v>
      </c>
      <c r="S65" s="245">
        <f>(1+Наценка!$B$7)*VLOOKUP(P65,'Выгрузка артикулов'!A:L,12,0)</f>
        <v>0.51512500000000006</v>
      </c>
      <c r="U65" s="225" t="s">
        <v>1102</v>
      </c>
      <c r="V65" s="226">
        <v>334671</v>
      </c>
      <c r="W65" s="226"/>
      <c r="X65" s="227">
        <v>3</v>
      </c>
      <c r="Y65" s="245">
        <f>(1+Наценка!$B$7)*VLOOKUP(V65,'Выгрузка артикулов'!A:L,12,0)</f>
        <v>0.51512500000000006</v>
      </c>
      <c r="AA65" s="225" t="s">
        <v>1102</v>
      </c>
      <c r="AB65" s="226">
        <v>334671</v>
      </c>
      <c r="AC65" s="226"/>
      <c r="AD65" s="227">
        <v>3</v>
      </c>
      <c r="AE65" s="245">
        <f>(1+Наценка!$B$7)*VLOOKUP(AB65,'Выгрузка артикулов'!A:L,12,0)</f>
        <v>0.51512500000000006</v>
      </c>
      <c r="AG65" s="225" t="s">
        <v>1102</v>
      </c>
      <c r="AH65" s="226">
        <v>334671</v>
      </c>
      <c r="AI65" s="226"/>
      <c r="AJ65" s="227">
        <v>2</v>
      </c>
      <c r="AK65" s="245">
        <f>(1+Наценка!$B$7)*VLOOKUP(AH65,'Выгрузка артикулов'!A:L,12,0)</f>
        <v>0.51512500000000006</v>
      </c>
    </row>
    <row r="66" spans="1:37" x14ac:dyDescent="0.3">
      <c r="A66" s="474"/>
      <c r="B66" s="479" t="s">
        <v>1103</v>
      </c>
      <c r="C66" s="322">
        <v>739693</v>
      </c>
      <c r="D66" s="322" t="s">
        <v>1122</v>
      </c>
      <c r="E66" s="322">
        <v>1</v>
      </c>
      <c r="F66" s="245">
        <f>(1+Наценка!$B$7)*VLOOKUP(C66,'Выгрузка артикулов'!A:L,12,0)</f>
        <v>16.611249999999998</v>
      </c>
      <c r="H66" s="474"/>
      <c r="I66" s="479" t="s">
        <v>1103</v>
      </c>
      <c r="J66" s="322">
        <v>739693</v>
      </c>
      <c r="K66" s="322" t="s">
        <v>1122</v>
      </c>
      <c r="L66" s="322">
        <v>1</v>
      </c>
      <c r="M66" s="245">
        <f>(1+Наценка!$B$7)*VLOOKUP(J66,'Выгрузка артикулов'!A:L,12,0)</f>
        <v>16.611249999999998</v>
      </c>
      <c r="O66" s="479" t="s">
        <v>1103</v>
      </c>
      <c r="P66" s="322">
        <v>739693</v>
      </c>
      <c r="Q66" s="322" t="s">
        <v>1122</v>
      </c>
      <c r="R66" s="322">
        <v>1</v>
      </c>
      <c r="S66" s="245">
        <f>(1+Наценка!$B$7)*VLOOKUP(P66,'Выгрузка артикулов'!A:L,12,0)</f>
        <v>16.611249999999998</v>
      </c>
      <c r="U66" s="479" t="s">
        <v>1103</v>
      </c>
      <c r="V66" s="322">
        <v>739693</v>
      </c>
      <c r="W66" s="322" t="s">
        <v>1122</v>
      </c>
      <c r="X66" s="322">
        <v>1</v>
      </c>
      <c r="Y66" s="245">
        <f>(1+Наценка!$B$7)*VLOOKUP(V66,'Выгрузка артикулов'!A:L,12,0)</f>
        <v>16.611249999999998</v>
      </c>
      <c r="AA66" s="225" t="s">
        <v>1085</v>
      </c>
      <c r="AB66" s="226">
        <v>740814</v>
      </c>
      <c r="AC66" s="226"/>
      <c r="AD66" s="227">
        <v>1</v>
      </c>
      <c r="AE66" s="245">
        <f>(1+Наценка!$B$7)*VLOOKUP(AB66,'Выгрузка артикулов'!A:L,12,0)</f>
        <v>5.891</v>
      </c>
      <c r="AG66" s="225" t="s">
        <v>1085</v>
      </c>
      <c r="AH66" s="226">
        <v>740814</v>
      </c>
      <c r="AI66" s="226"/>
      <c r="AJ66" s="227">
        <v>1</v>
      </c>
      <c r="AK66" s="245">
        <f>(1+Наценка!$B$7)*VLOOKUP(AH66,'Выгрузка артикулов'!A:L,12,0)</f>
        <v>5.891</v>
      </c>
    </row>
    <row r="67" spans="1:37" x14ac:dyDescent="0.3">
      <c r="A67" s="474"/>
      <c r="B67" s="480"/>
      <c r="C67" s="322">
        <v>739694</v>
      </c>
      <c r="D67" s="322" t="s">
        <v>1123</v>
      </c>
      <c r="E67" s="227">
        <v>1</v>
      </c>
      <c r="F67" s="245"/>
      <c r="H67" s="474"/>
      <c r="I67" s="480"/>
      <c r="J67" s="322">
        <v>739694</v>
      </c>
      <c r="K67" s="322" t="s">
        <v>1123</v>
      </c>
      <c r="L67" s="227">
        <v>1</v>
      </c>
      <c r="M67" s="245"/>
      <c r="O67" s="480"/>
      <c r="P67" s="322">
        <v>739694</v>
      </c>
      <c r="Q67" s="322" t="s">
        <v>1123</v>
      </c>
      <c r="R67" s="227">
        <v>1</v>
      </c>
      <c r="S67" s="245"/>
      <c r="U67" s="480"/>
      <c r="V67" s="322">
        <v>739694</v>
      </c>
      <c r="W67" s="322" t="s">
        <v>1123</v>
      </c>
      <c r="X67" s="227">
        <v>1</v>
      </c>
      <c r="Y67" s="245"/>
      <c r="AA67" s="479" t="s">
        <v>1103</v>
      </c>
      <c r="AB67" s="322">
        <v>739693</v>
      </c>
      <c r="AC67" s="322" t="s">
        <v>1122</v>
      </c>
      <c r="AD67" s="322">
        <v>1</v>
      </c>
      <c r="AE67" s="245">
        <f>(1+Наценка!$B$7)*VLOOKUP(AB67,'Выгрузка артикулов'!A:L,12,0)</f>
        <v>16.611249999999998</v>
      </c>
      <c r="AG67" s="225" t="s">
        <v>1084</v>
      </c>
      <c r="AH67" s="226">
        <v>728806</v>
      </c>
      <c r="AI67" s="226"/>
      <c r="AJ67" s="226">
        <v>1</v>
      </c>
      <c r="AK67" s="245">
        <f>(1+Наценка!$B$7)*VLOOKUP(AH67,'Выгрузка артикулов'!A:L,12,0)</f>
        <v>12.813749999999999</v>
      </c>
    </row>
    <row r="68" spans="1:37" x14ac:dyDescent="0.3">
      <c r="A68" s="474"/>
      <c r="B68" s="283"/>
      <c r="C68" s="283"/>
      <c r="D68" s="283"/>
      <c r="E68" s="227"/>
      <c r="F68" s="245"/>
      <c r="H68" s="474"/>
      <c r="I68" s="255"/>
      <c r="J68" s="255"/>
      <c r="K68" s="255"/>
      <c r="L68" s="227"/>
      <c r="M68" s="245"/>
      <c r="O68" s="253"/>
      <c r="P68" s="255"/>
      <c r="Q68" s="255"/>
      <c r="R68" s="227"/>
      <c r="S68" s="245"/>
      <c r="U68" s="253"/>
      <c r="V68" s="255"/>
      <c r="W68" s="255"/>
      <c r="X68" s="227"/>
      <c r="Y68" s="245"/>
      <c r="AA68" s="480"/>
      <c r="AB68" s="322">
        <v>739694</v>
      </c>
      <c r="AC68" s="322" t="s">
        <v>1123</v>
      </c>
      <c r="AD68" s="227">
        <v>1</v>
      </c>
      <c r="AE68" s="245"/>
      <c r="AG68" s="479" t="s">
        <v>1103</v>
      </c>
      <c r="AH68" s="322">
        <v>739693</v>
      </c>
      <c r="AI68" s="322" t="s">
        <v>1122</v>
      </c>
      <c r="AJ68" s="322">
        <v>1</v>
      </c>
      <c r="AK68" s="245">
        <f>(1+Наценка!$B$7)*VLOOKUP(AH68,'Выгрузка артикулов'!A:L,12,0)</f>
        <v>16.611249999999998</v>
      </c>
    </row>
    <row r="69" spans="1:37" x14ac:dyDescent="0.3">
      <c r="A69" s="474"/>
      <c r="B69" s="322"/>
      <c r="C69" s="322"/>
      <c r="D69" s="322"/>
      <c r="E69" s="227"/>
      <c r="F69" s="245"/>
      <c r="H69" s="474"/>
      <c r="I69" s="322"/>
      <c r="J69" s="322"/>
      <c r="K69" s="322"/>
      <c r="L69" s="227"/>
      <c r="M69" s="245"/>
      <c r="O69" s="323"/>
      <c r="P69" s="322"/>
      <c r="Q69" s="322"/>
      <c r="R69" s="227"/>
      <c r="S69" s="245"/>
      <c r="U69" s="323"/>
      <c r="V69" s="322"/>
      <c r="W69" s="322"/>
      <c r="X69" s="227"/>
      <c r="Y69" s="245"/>
      <c r="AA69" s="323"/>
      <c r="AB69" s="322"/>
      <c r="AC69" s="322"/>
      <c r="AD69" s="227"/>
      <c r="AE69" s="245"/>
      <c r="AG69" s="480"/>
      <c r="AH69" s="322">
        <v>739694</v>
      </c>
      <c r="AI69" s="322" t="s">
        <v>1123</v>
      </c>
      <c r="AJ69" s="227">
        <v>1</v>
      </c>
      <c r="AK69" s="245"/>
    </row>
    <row r="70" spans="1:37" x14ac:dyDescent="0.3">
      <c r="A70" s="474"/>
      <c r="B70" s="230" t="s">
        <v>1104</v>
      </c>
      <c r="C70" s="283"/>
      <c r="D70" s="283"/>
      <c r="E70" s="283"/>
      <c r="F70" s="257">
        <f>E50*F50+E51*F51+E54*F54+E55*F55+E57*F57+E59*F59+E61*F61+E62*F62+E63*F63+E64*F64+E65*F65</f>
        <v>114.66550000000001</v>
      </c>
      <c r="H70" s="474"/>
      <c r="I70" s="230" t="s">
        <v>1104</v>
      </c>
      <c r="J70" s="226"/>
      <c r="K70" s="226"/>
      <c r="L70" s="226"/>
      <c r="M70" s="257">
        <f>L50*M50+L51*M51+L54*M54+L55*M55+L57*M57+L59*M59+L61*M61+L62*M62+L63*M63+L64*M64+L65*M65</f>
        <v>62.777625</v>
      </c>
      <c r="O70" s="231" t="s">
        <v>1104</v>
      </c>
      <c r="P70" s="226"/>
      <c r="Q70" s="226"/>
      <c r="R70" s="227"/>
      <c r="S70" s="257">
        <f>R50*S50+R51*S51+R54*S54+R55*S55+R57*S57+R59*S59+R61*S61+R62*S62+R63*S63+R64*S64+R65*S65</f>
        <v>61.206125</v>
      </c>
      <c r="U70" s="231" t="s">
        <v>1104</v>
      </c>
      <c r="V70" s="226"/>
      <c r="W70" s="226"/>
      <c r="X70" s="227"/>
      <c r="Y70" s="257">
        <f>X50*Y50+X51*Y51+X54*Y54+X55*Y55+X57*Y57+X59*Y59+X61*Y61+X62*Y62+X63*Y63+X64*Y64+X65*Y65</f>
        <v>66.595500000000001</v>
      </c>
      <c r="AA70" s="231" t="s">
        <v>1104</v>
      </c>
      <c r="AB70" s="226"/>
      <c r="AC70" s="226"/>
      <c r="AD70" s="227"/>
      <c r="AE70" s="257">
        <f>AD50*AE50+AD51*AE51+AD54*AE54+AD55*AE55+AD57*AE57+AD59*AE59+AD61*AE61+AD62*AE62+AD63*AE63+AD64*AE64+AD65*AE65+AD66*AE66</f>
        <v>72.486500000000007</v>
      </c>
      <c r="AG70" s="231" t="s">
        <v>1104</v>
      </c>
      <c r="AH70" s="226"/>
      <c r="AI70" s="226"/>
      <c r="AJ70" s="226"/>
      <c r="AK70" s="257">
        <f>AJ50*AK50+AJ51*AK51+AJ54*AK54+AJ55*AK55+AJ57*AK57+AJ59*AK59+AJ61*AK61+AJ62*AK62+AJ63*AK63+AJ64*AK64+AJ65*AK65+AJ66*AK66+AJ67*AK67</f>
        <v>84.254249999999999</v>
      </c>
    </row>
    <row r="71" spans="1:37" s="222" customFormat="1" x14ac:dyDescent="0.3">
      <c r="A71" s="475"/>
      <c r="B71" s="232" t="s">
        <v>1105</v>
      </c>
      <c r="C71" s="232"/>
      <c r="D71" s="232"/>
      <c r="E71" s="232"/>
      <c r="F71" s="247">
        <f>F70+F66</f>
        <v>131.27674999999999</v>
      </c>
      <c r="G71" s="281"/>
      <c r="H71" s="475"/>
      <c r="I71" s="232" t="s">
        <v>1105</v>
      </c>
      <c r="J71" s="232"/>
      <c r="K71" s="232"/>
      <c r="L71" s="232"/>
      <c r="M71" s="247">
        <f>M70+M66</f>
        <v>79.388874999999999</v>
      </c>
      <c r="O71" s="233" t="s">
        <v>1105</v>
      </c>
      <c r="P71" s="232"/>
      <c r="Q71" s="232"/>
      <c r="R71" s="232"/>
      <c r="S71" s="247">
        <f>S70+S66</f>
        <v>77.817374999999998</v>
      </c>
      <c r="U71" s="233" t="s">
        <v>1105</v>
      </c>
      <c r="V71" s="232"/>
      <c r="W71" s="232"/>
      <c r="X71" s="232"/>
      <c r="Y71" s="247">
        <f>Y70+Y66</f>
        <v>83.20675</v>
      </c>
      <c r="AA71" s="233" t="s">
        <v>1105</v>
      </c>
      <c r="AB71" s="232"/>
      <c r="AC71" s="232"/>
      <c r="AD71" s="232"/>
      <c r="AE71" s="247">
        <f>AE70+AE67</f>
        <v>89.097750000000005</v>
      </c>
      <c r="AF71" s="224"/>
      <c r="AG71" s="233" t="s">
        <v>1105</v>
      </c>
      <c r="AH71" s="232"/>
      <c r="AI71" s="234"/>
      <c r="AJ71" s="234"/>
      <c r="AK71" s="247">
        <f>AK70+AK68</f>
        <v>100.8655</v>
      </c>
    </row>
    <row r="72" spans="1:37" x14ac:dyDescent="0.3">
      <c r="A72" s="281" t="s">
        <v>1081</v>
      </c>
      <c r="C72" s="472" t="s">
        <v>1076</v>
      </c>
      <c r="D72" s="472"/>
      <c r="E72" s="472"/>
      <c r="F72" s="244"/>
      <c r="H72" s="256" t="s">
        <v>1081</v>
      </c>
      <c r="J72" s="472" t="s">
        <v>1076</v>
      </c>
      <c r="K72" s="472"/>
      <c r="L72" s="472"/>
      <c r="M72" s="244"/>
      <c r="P72" s="472" t="s">
        <v>1077</v>
      </c>
      <c r="Q72" s="472"/>
      <c r="R72" s="472"/>
      <c r="S72" s="244"/>
      <c r="T72" s="256"/>
      <c r="U72" s="256"/>
      <c r="V72" s="472" t="s">
        <v>1078</v>
      </c>
      <c r="W72" s="472"/>
      <c r="X72" s="472"/>
      <c r="Y72" s="244"/>
      <c r="Z72" s="256"/>
      <c r="AA72" s="256"/>
      <c r="AB72" s="472"/>
      <c r="AC72" s="472"/>
      <c r="AD72" s="472"/>
      <c r="AE72" s="244"/>
      <c r="AH72" s="472"/>
      <c r="AI72" s="472"/>
      <c r="AJ72" s="472"/>
      <c r="AK72" s="244"/>
    </row>
    <row r="73" spans="1:37" s="238" customFormat="1" ht="43.2" x14ac:dyDescent="0.3">
      <c r="A73" s="473" t="s">
        <v>1088</v>
      </c>
      <c r="B73" s="235" t="s">
        <v>16</v>
      </c>
      <c r="C73" s="236" t="s">
        <v>17</v>
      </c>
      <c r="D73" s="236" t="s">
        <v>1089</v>
      </c>
      <c r="E73" s="236" t="s">
        <v>39</v>
      </c>
      <c r="F73" s="237" t="s">
        <v>678</v>
      </c>
      <c r="H73" s="473" t="s">
        <v>1088</v>
      </c>
      <c r="I73" s="235" t="s">
        <v>16</v>
      </c>
      <c r="J73" s="236" t="s">
        <v>17</v>
      </c>
      <c r="K73" s="236" t="s">
        <v>1089</v>
      </c>
      <c r="L73" s="236" t="s">
        <v>39</v>
      </c>
      <c r="M73" s="237" t="s">
        <v>678</v>
      </c>
      <c r="O73" s="235" t="s">
        <v>16</v>
      </c>
      <c r="P73" s="236" t="s">
        <v>17</v>
      </c>
      <c r="Q73" s="236" t="s">
        <v>1089</v>
      </c>
      <c r="R73" s="236" t="s">
        <v>39</v>
      </c>
      <c r="S73" s="237" t="s">
        <v>678</v>
      </c>
      <c r="T73" s="240"/>
      <c r="U73" s="235" t="s">
        <v>16</v>
      </c>
      <c r="V73" s="236" t="s">
        <v>17</v>
      </c>
      <c r="W73" s="236" t="s">
        <v>1089</v>
      </c>
      <c r="X73" s="236" t="s">
        <v>39</v>
      </c>
      <c r="Y73" s="237" t="s">
        <v>678</v>
      </c>
      <c r="Z73" s="240"/>
      <c r="AA73" s="240"/>
      <c r="AB73" s="240"/>
      <c r="AD73" s="242"/>
      <c r="AE73" s="248"/>
      <c r="AF73" s="241"/>
      <c r="AG73" s="241"/>
      <c r="AK73" s="248"/>
    </row>
    <row r="74" spans="1:37" x14ac:dyDescent="0.3">
      <c r="A74" s="474"/>
      <c r="B74" s="283" t="s">
        <v>1083</v>
      </c>
      <c r="C74" s="283">
        <v>334754</v>
      </c>
      <c r="D74" s="283"/>
      <c r="E74" s="227">
        <v>1</v>
      </c>
      <c r="F74" s="245">
        <f>(1+Наценка!$B$7)*VLOOKUP(C74,'Выгрузка артикулов'!A:L,12,0)</f>
        <v>0.62812499999999993</v>
      </c>
      <c r="H74" s="474"/>
      <c r="I74" s="226" t="s">
        <v>1083</v>
      </c>
      <c r="J74" s="226">
        <v>334754</v>
      </c>
      <c r="K74" s="226"/>
      <c r="L74" s="227">
        <v>1</v>
      </c>
      <c r="M74" s="245">
        <f>(1+Наценка!$B$7)*VLOOKUP(J74,'Выгрузка артикулов'!A:L,12,0)</f>
        <v>0.62812499999999993</v>
      </c>
      <c r="O74" s="225" t="s">
        <v>1083</v>
      </c>
      <c r="P74" s="226">
        <v>334754</v>
      </c>
      <c r="Q74" s="226"/>
      <c r="R74" s="227">
        <v>1</v>
      </c>
      <c r="S74" s="245">
        <f>(1+Наценка!$B$7)*VLOOKUP(P74,'Выгрузка артикулов'!A:L,12,0)</f>
        <v>0.62812499999999993</v>
      </c>
      <c r="T74" s="220"/>
      <c r="U74" s="225" t="s">
        <v>1083</v>
      </c>
      <c r="V74" s="226">
        <v>334754</v>
      </c>
      <c r="W74" s="226"/>
      <c r="X74" s="227">
        <v>1</v>
      </c>
      <c r="Y74" s="245">
        <f>(1+Наценка!$B$7)*VLOOKUP(V74,'Выгрузка артикулов'!A:L,12,0)</f>
        <v>0.62812499999999993</v>
      </c>
      <c r="Z74" s="220"/>
      <c r="AA74" s="220"/>
      <c r="AD74" s="220"/>
      <c r="AE74" s="249"/>
      <c r="AK74" s="249"/>
    </row>
    <row r="75" spans="1:37" x14ac:dyDescent="0.3">
      <c r="A75" s="474"/>
      <c r="B75" s="476" t="s">
        <v>740</v>
      </c>
      <c r="C75" s="282">
        <v>377474</v>
      </c>
      <c r="D75" s="282" t="s">
        <v>694</v>
      </c>
      <c r="E75" s="227">
        <v>1</v>
      </c>
      <c r="F75" s="245">
        <f>(1+Наценка!$B$7)*VLOOKUP(C75,'Выгрузка артикулов'!A:L,12,0)</f>
        <v>7.3616250000000001</v>
      </c>
      <c r="H75" s="474"/>
      <c r="I75" s="476" t="s">
        <v>740</v>
      </c>
      <c r="J75" s="228">
        <v>377474</v>
      </c>
      <c r="K75" s="228" t="s">
        <v>694</v>
      </c>
      <c r="L75" s="227">
        <v>1</v>
      </c>
      <c r="M75" s="245">
        <f>(1+Наценка!$B$7)*VLOOKUP(J75,'Выгрузка артикулов'!A:L,12,0)</f>
        <v>7.3616250000000001</v>
      </c>
      <c r="O75" s="481" t="s">
        <v>740</v>
      </c>
      <c r="P75" s="228">
        <v>377474</v>
      </c>
      <c r="Q75" s="228" t="s">
        <v>694</v>
      </c>
      <c r="R75" s="227">
        <v>1</v>
      </c>
      <c r="S75" s="245">
        <f>(1+Наценка!$B$7)*VLOOKUP(P75,'Выгрузка артикулов'!A:L,12,0)</f>
        <v>7.3616250000000001</v>
      </c>
      <c r="T75" s="220"/>
      <c r="U75" s="481" t="s">
        <v>740</v>
      </c>
      <c r="V75" s="228">
        <v>377474</v>
      </c>
      <c r="W75" s="228" t="s">
        <v>694</v>
      </c>
      <c r="X75" s="227">
        <v>1</v>
      </c>
      <c r="Y75" s="245">
        <f>(1+Наценка!$B$7)*VLOOKUP(V75,'Выгрузка артикулов'!A:L,12,0)</f>
        <v>7.3616250000000001</v>
      </c>
      <c r="Z75" s="220"/>
      <c r="AA75" s="220"/>
      <c r="AD75" s="220"/>
      <c r="AE75" s="249"/>
      <c r="AK75" s="249"/>
    </row>
    <row r="76" spans="1:37" x14ac:dyDescent="0.3">
      <c r="A76" s="474"/>
      <c r="B76" s="477"/>
      <c r="C76" s="282">
        <v>238680</v>
      </c>
      <c r="D76" s="282" t="s">
        <v>726</v>
      </c>
      <c r="E76" s="227">
        <v>1</v>
      </c>
      <c r="F76" s="245">
        <f>(1+Наценка!$B$7)*VLOOKUP(C76,'Выгрузка артикулов'!A:L,12,0)</f>
        <v>9.3213749999999997</v>
      </c>
      <c r="H76" s="474"/>
      <c r="I76" s="477"/>
      <c r="J76" s="228">
        <v>238680</v>
      </c>
      <c r="K76" s="228" t="s">
        <v>726</v>
      </c>
      <c r="L76" s="227">
        <v>1</v>
      </c>
      <c r="M76" s="245">
        <f>(1+Наценка!$B$7)*VLOOKUP(J76,'Выгрузка артикулов'!A:L,12,0)</f>
        <v>9.3213749999999997</v>
      </c>
      <c r="O76" s="482"/>
      <c r="P76" s="228">
        <v>238680</v>
      </c>
      <c r="Q76" s="228" t="s">
        <v>726</v>
      </c>
      <c r="R76" s="227">
        <v>1</v>
      </c>
      <c r="S76" s="245">
        <f>(1+Наценка!$B$7)*VLOOKUP(P76,'Выгрузка артикулов'!A:L,12,0)</f>
        <v>9.3213749999999997</v>
      </c>
      <c r="T76" s="220"/>
      <c r="U76" s="482"/>
      <c r="V76" s="228">
        <v>238680</v>
      </c>
      <c r="W76" s="228" t="s">
        <v>726</v>
      </c>
      <c r="X76" s="227">
        <v>1</v>
      </c>
      <c r="Y76" s="245">
        <f>(1+Наценка!$B$7)*VLOOKUP(V76,'Выгрузка артикулов'!A:L,12,0)</f>
        <v>9.3213749999999997</v>
      </c>
      <c r="Z76" s="220"/>
      <c r="AA76" s="220"/>
      <c r="AD76" s="220"/>
      <c r="AE76" s="249"/>
      <c r="AK76" s="249"/>
    </row>
    <row r="77" spans="1:37" x14ac:dyDescent="0.3">
      <c r="A77" s="474"/>
      <c r="B77" s="477"/>
      <c r="C77" s="282">
        <v>377477</v>
      </c>
      <c r="D77" s="282" t="s">
        <v>724</v>
      </c>
      <c r="E77" s="227">
        <v>1</v>
      </c>
      <c r="F77" s="245">
        <f>(1+Наценка!$B$7)*VLOOKUP(C77,'Выгрузка артикулов'!A:L,12,0)</f>
        <v>7.0212500000000002</v>
      </c>
      <c r="H77" s="474"/>
      <c r="I77" s="477"/>
      <c r="J77" s="228">
        <v>377477</v>
      </c>
      <c r="K77" s="228" t="s">
        <v>724</v>
      </c>
      <c r="L77" s="227">
        <v>1</v>
      </c>
      <c r="M77" s="245">
        <f>(1+Наценка!$B$7)*VLOOKUP(J77,'Выгрузка артикулов'!A:L,12,0)</f>
        <v>7.0212500000000002</v>
      </c>
      <c r="O77" s="482"/>
      <c r="P77" s="228">
        <v>377477</v>
      </c>
      <c r="Q77" s="228" t="s">
        <v>724</v>
      </c>
      <c r="R77" s="227">
        <v>1</v>
      </c>
      <c r="S77" s="245">
        <f>(1+Наценка!$B$7)*VLOOKUP(P77,'Выгрузка артикулов'!A:L,12,0)</f>
        <v>7.0212500000000002</v>
      </c>
      <c r="T77" s="220"/>
      <c r="U77" s="482"/>
      <c r="V77" s="228">
        <v>377477</v>
      </c>
      <c r="W77" s="228" t="s">
        <v>724</v>
      </c>
      <c r="X77" s="227">
        <v>1</v>
      </c>
      <c r="Y77" s="245">
        <f>(1+Наценка!$B$7)*VLOOKUP(V77,'Выгрузка артикулов'!A:L,12,0)</f>
        <v>7.0212500000000002</v>
      </c>
      <c r="Z77" s="220"/>
      <c r="AA77" s="220"/>
      <c r="AD77" s="220"/>
      <c r="AE77" s="249"/>
      <c r="AK77" s="249"/>
    </row>
    <row r="78" spans="1:37" x14ac:dyDescent="0.3">
      <c r="A78" s="474"/>
      <c r="B78" s="282" t="s">
        <v>702</v>
      </c>
      <c r="C78" s="283">
        <v>770712</v>
      </c>
      <c r="D78" s="283"/>
      <c r="E78" s="227">
        <v>1</v>
      </c>
      <c r="F78" s="245">
        <f>(1+Наценка!$B$7)*VLOOKUP(C78,'Выгрузка артикулов'!A:L,12,0)</f>
        <v>1.71025</v>
      </c>
      <c r="H78" s="474"/>
      <c r="I78" s="228" t="s">
        <v>702</v>
      </c>
      <c r="J78" s="226">
        <v>770712</v>
      </c>
      <c r="K78" s="226"/>
      <c r="L78" s="227">
        <v>1</v>
      </c>
      <c r="M78" s="245">
        <f>(1+Наценка!$B$7)*VLOOKUP(J78,'Выгрузка артикулов'!A:L,12,0)</f>
        <v>1.71025</v>
      </c>
      <c r="O78" s="229" t="s">
        <v>702</v>
      </c>
      <c r="P78" s="226">
        <v>770712</v>
      </c>
      <c r="Q78" s="226"/>
      <c r="R78" s="227">
        <v>1</v>
      </c>
      <c r="S78" s="245">
        <f>(1+Наценка!$B$7)*VLOOKUP(P78,'Выгрузка артикулов'!A:L,12,0)</f>
        <v>1.71025</v>
      </c>
      <c r="T78" s="220"/>
      <c r="U78" s="229" t="s">
        <v>702</v>
      </c>
      <c r="V78" s="226">
        <v>770712</v>
      </c>
      <c r="W78" s="226"/>
      <c r="X78" s="227">
        <v>1</v>
      </c>
      <c r="Y78" s="245">
        <f>(1+Наценка!$B$7)*VLOOKUP(V78,'Выгрузка артикулов'!A:L,12,0)</f>
        <v>1.71025</v>
      </c>
      <c r="Z78" s="220"/>
      <c r="AA78" s="220"/>
      <c r="AD78" s="220"/>
      <c r="AE78" s="249"/>
      <c r="AK78" s="249"/>
    </row>
    <row r="79" spans="1:37" x14ac:dyDescent="0.3">
      <c r="A79" s="474"/>
      <c r="B79" s="478" t="s">
        <v>1098</v>
      </c>
      <c r="C79" s="283">
        <v>624973</v>
      </c>
      <c r="D79" s="283" t="s">
        <v>1090</v>
      </c>
      <c r="E79" s="227">
        <v>1</v>
      </c>
      <c r="F79" s="245">
        <f>(1+Наценка!$B$7)*VLOOKUP(C79,'Выгрузка артикулов'!A:L,12,0)</f>
        <v>6.984375</v>
      </c>
      <c r="H79" s="474"/>
      <c r="I79" s="478" t="s">
        <v>1098</v>
      </c>
      <c r="J79" s="226">
        <v>624973</v>
      </c>
      <c r="K79" s="226" t="s">
        <v>1090</v>
      </c>
      <c r="L79" s="227">
        <v>1</v>
      </c>
      <c r="M79" s="245">
        <f>(1+Наценка!$B$7)*VLOOKUP(J79,'Выгрузка артикулов'!A:L,12,0)</f>
        <v>6.984375</v>
      </c>
      <c r="O79" s="483" t="s">
        <v>1098</v>
      </c>
      <c r="P79" s="226">
        <v>624973</v>
      </c>
      <c r="Q79" s="226" t="s">
        <v>1090</v>
      </c>
      <c r="R79" s="227">
        <v>1</v>
      </c>
      <c r="S79" s="245">
        <f>(1+Наценка!$B$7)*VLOOKUP(P79,'Выгрузка артикулов'!A:L,12,0)</f>
        <v>6.984375</v>
      </c>
      <c r="T79" s="220"/>
      <c r="U79" s="483" t="s">
        <v>1098</v>
      </c>
      <c r="V79" s="226">
        <v>624973</v>
      </c>
      <c r="W79" s="226" t="s">
        <v>1090</v>
      </c>
      <c r="X79" s="227">
        <v>1</v>
      </c>
      <c r="Y79" s="245">
        <f>(1+Наценка!$B$7)*VLOOKUP(V79,'Выгрузка артикулов'!A:L,12,0)</f>
        <v>6.984375</v>
      </c>
      <c r="Z79" s="220"/>
      <c r="AA79" s="220"/>
      <c r="AD79" s="220"/>
      <c r="AE79" s="249"/>
      <c r="AK79" s="249"/>
    </row>
    <row r="80" spans="1:37" x14ac:dyDescent="0.3">
      <c r="A80" s="474"/>
      <c r="B80" s="478"/>
      <c r="C80" s="283">
        <v>624974</v>
      </c>
      <c r="D80" s="283" t="s">
        <v>1091</v>
      </c>
      <c r="E80" s="227">
        <v>1</v>
      </c>
      <c r="F80" s="245">
        <f>(1+Наценка!$B$7)*VLOOKUP(C80,'Выгрузка артикулов'!A:L,12,0)</f>
        <v>7</v>
      </c>
      <c r="H80" s="474"/>
      <c r="I80" s="478"/>
      <c r="J80" s="226">
        <v>624974</v>
      </c>
      <c r="K80" s="226" t="s">
        <v>1091</v>
      </c>
      <c r="L80" s="227">
        <v>1</v>
      </c>
      <c r="M80" s="245">
        <f>(1+Наценка!$B$7)*VLOOKUP(J80,'Выгрузка артикулов'!A:L,12,0)</f>
        <v>7</v>
      </c>
      <c r="O80" s="483"/>
      <c r="P80" s="226">
        <v>624974</v>
      </c>
      <c r="Q80" s="226" t="s">
        <v>1091</v>
      </c>
      <c r="R80" s="227">
        <v>1</v>
      </c>
      <c r="S80" s="245">
        <f>(1+Наценка!$B$7)*VLOOKUP(P80,'Выгрузка артикулов'!A:L,12,0)</f>
        <v>7</v>
      </c>
      <c r="T80" s="220"/>
      <c r="U80" s="483"/>
      <c r="V80" s="226">
        <v>624974</v>
      </c>
      <c r="W80" s="226" t="s">
        <v>1091</v>
      </c>
      <c r="X80" s="227">
        <v>1</v>
      </c>
      <c r="Y80" s="245">
        <f>(1+Наценка!$B$7)*VLOOKUP(V80,'Выгрузка артикулов'!A:L,12,0)</f>
        <v>7</v>
      </c>
      <c r="Z80" s="220"/>
      <c r="AA80" s="220"/>
      <c r="AD80" s="220"/>
      <c r="AE80" s="249"/>
      <c r="AK80" s="249"/>
    </row>
    <row r="81" spans="1:37" x14ac:dyDescent="0.3">
      <c r="A81" s="474"/>
      <c r="B81" s="478" t="s">
        <v>1097</v>
      </c>
      <c r="C81" s="283">
        <v>739699</v>
      </c>
      <c r="D81" s="283" t="s">
        <v>1090</v>
      </c>
      <c r="E81" s="227">
        <v>1</v>
      </c>
      <c r="F81" s="245">
        <f>(1+Наценка!$B$7)*VLOOKUP(C81,'Выгрузка артикулов'!A:L,12,0)</f>
        <v>5.9423750000000002</v>
      </c>
      <c r="H81" s="474"/>
      <c r="I81" s="478" t="s">
        <v>1097</v>
      </c>
      <c r="J81" s="226">
        <v>739699</v>
      </c>
      <c r="K81" s="226" t="s">
        <v>1090</v>
      </c>
      <c r="L81" s="227">
        <v>1</v>
      </c>
      <c r="M81" s="245">
        <f>(1+Наценка!$B$7)*VLOOKUP(J81,'Выгрузка артикулов'!A:L,12,0)</f>
        <v>5.9423750000000002</v>
      </c>
      <c r="O81" s="483" t="s">
        <v>1097</v>
      </c>
      <c r="P81" s="226">
        <v>739699</v>
      </c>
      <c r="Q81" s="226" t="s">
        <v>1090</v>
      </c>
      <c r="R81" s="227">
        <v>1</v>
      </c>
      <c r="S81" s="245">
        <f>(1+Наценка!$B$7)*VLOOKUP(P81,'Выгрузка артикулов'!A:L,12,0)</f>
        <v>5.9423750000000002</v>
      </c>
      <c r="T81" s="220"/>
      <c r="U81" s="483" t="s">
        <v>1097</v>
      </c>
      <c r="V81" s="226">
        <v>739699</v>
      </c>
      <c r="W81" s="226" t="s">
        <v>1090</v>
      </c>
      <c r="X81" s="227">
        <v>1</v>
      </c>
      <c r="Y81" s="245">
        <f>(1+Наценка!$B$7)*VLOOKUP(V81,'Выгрузка артикулов'!A:L,12,0)</f>
        <v>5.9423750000000002</v>
      </c>
      <c r="Z81" s="220"/>
      <c r="AA81" s="220"/>
      <c r="AD81" s="220"/>
      <c r="AE81" s="249"/>
      <c r="AK81" s="249"/>
    </row>
    <row r="82" spans="1:37" x14ac:dyDescent="0.3">
      <c r="A82" s="474"/>
      <c r="B82" s="478"/>
      <c r="C82" s="283">
        <v>739700</v>
      </c>
      <c r="D82" s="283" t="s">
        <v>1091</v>
      </c>
      <c r="E82" s="227">
        <v>1</v>
      </c>
      <c r="F82" s="245">
        <f>(1+Наценка!$B$7)*VLOOKUP(C82,'Выгрузка артикулов'!A:L,12,0)</f>
        <v>5.9423750000000002</v>
      </c>
      <c r="H82" s="474"/>
      <c r="I82" s="478"/>
      <c r="J82" s="226">
        <v>739700</v>
      </c>
      <c r="K82" s="226" t="s">
        <v>1091</v>
      </c>
      <c r="L82" s="227">
        <v>1</v>
      </c>
      <c r="M82" s="245">
        <f>(1+Наценка!$B$7)*VLOOKUP(J82,'Выгрузка артикулов'!A:L,12,0)</f>
        <v>5.9423750000000002</v>
      </c>
      <c r="O82" s="483"/>
      <c r="P82" s="226">
        <v>739700</v>
      </c>
      <c r="Q82" s="226" t="s">
        <v>1091</v>
      </c>
      <c r="R82" s="227">
        <v>1</v>
      </c>
      <c r="S82" s="245">
        <f>(1+Наценка!$B$7)*VLOOKUP(P82,'Выгрузка артикулов'!A:L,12,0)</f>
        <v>5.9423750000000002</v>
      </c>
      <c r="T82" s="220"/>
      <c r="U82" s="483"/>
      <c r="V82" s="226">
        <v>739700</v>
      </c>
      <c r="W82" s="226" t="s">
        <v>1091</v>
      </c>
      <c r="X82" s="227">
        <v>1</v>
      </c>
      <c r="Y82" s="245">
        <f>(1+Наценка!$B$7)*VLOOKUP(V82,'Выгрузка артикулов'!A:L,12,0)</f>
        <v>5.9423750000000002</v>
      </c>
      <c r="Z82" s="220"/>
      <c r="AA82" s="220"/>
      <c r="AD82" s="220"/>
      <c r="AE82" s="249"/>
      <c r="AK82" s="249"/>
    </row>
    <row r="83" spans="1:37" x14ac:dyDescent="0.3">
      <c r="A83" s="474"/>
      <c r="B83" s="478" t="s">
        <v>2048</v>
      </c>
      <c r="C83" s="283">
        <v>740856</v>
      </c>
      <c r="D83" s="283" t="s">
        <v>1092</v>
      </c>
      <c r="E83" s="227">
        <v>1</v>
      </c>
      <c r="F83" s="245">
        <f>(1+Наценка!$B$7)*VLOOKUP(C83,'Выгрузка артикулов'!A:L,12,0)</f>
        <v>75.194999999999993</v>
      </c>
      <c r="H83" s="474"/>
      <c r="I83" s="478" t="s">
        <v>1096</v>
      </c>
      <c r="J83" s="226">
        <v>624956</v>
      </c>
      <c r="K83" s="226" t="s">
        <v>1092</v>
      </c>
      <c r="L83" s="227">
        <v>1</v>
      </c>
      <c r="M83" s="245">
        <f>(1+Наценка!$B$7)*VLOOKUP(J83,'Выгрузка артикулов'!A:L,12,0)</f>
        <v>13.751374999999999</v>
      </c>
      <c r="O83" s="483" t="s">
        <v>1100</v>
      </c>
      <c r="P83" s="226">
        <v>624958</v>
      </c>
      <c r="Q83" s="226" t="s">
        <v>1092</v>
      </c>
      <c r="R83" s="227">
        <v>1</v>
      </c>
      <c r="S83" s="245">
        <f>(1+Наценка!$B$7)*VLOOKUP(P83,'Выгрузка артикулов'!A:L,12,0)</f>
        <v>12.059999999999999</v>
      </c>
      <c r="T83" s="220"/>
      <c r="U83" s="483" t="s">
        <v>1100</v>
      </c>
      <c r="V83" s="226">
        <v>624958</v>
      </c>
      <c r="W83" s="226" t="s">
        <v>1092</v>
      </c>
      <c r="X83" s="227">
        <v>1</v>
      </c>
      <c r="Y83" s="245">
        <f>(1+Наценка!$B$7)*VLOOKUP(V83,'Выгрузка артикулов'!A:L,12,0)</f>
        <v>12.059999999999999</v>
      </c>
      <c r="Z83" s="220"/>
      <c r="AA83" s="220"/>
      <c r="AD83" s="220"/>
      <c r="AE83" s="249"/>
      <c r="AK83" s="249"/>
    </row>
    <row r="84" spans="1:37" x14ac:dyDescent="0.3">
      <c r="A84" s="474"/>
      <c r="B84" s="478"/>
      <c r="C84" s="283">
        <v>740855</v>
      </c>
      <c r="D84" s="283" t="s">
        <v>1093</v>
      </c>
      <c r="E84" s="227">
        <v>1</v>
      </c>
      <c r="F84" s="245">
        <f>(1+Наценка!$B$7)*VLOOKUP(C84,'Выгрузка артикулов'!A:L,12,0)</f>
        <v>75.194999999999993</v>
      </c>
      <c r="H84" s="474"/>
      <c r="I84" s="478"/>
      <c r="J84" s="226">
        <v>624957</v>
      </c>
      <c r="K84" s="226" t="s">
        <v>1093</v>
      </c>
      <c r="L84" s="227">
        <v>1</v>
      </c>
      <c r="M84" s="245">
        <f>(1+Наценка!$B$7)*VLOOKUP(J84,'Выгрузка артикулов'!A:L,12,0)</f>
        <v>19.173999999999999</v>
      </c>
      <c r="O84" s="483"/>
      <c r="P84" s="226">
        <v>624959</v>
      </c>
      <c r="Q84" s="226" t="s">
        <v>1093</v>
      </c>
      <c r="R84" s="227">
        <v>1</v>
      </c>
      <c r="S84" s="245">
        <f>(1+Наценка!$B$7)*VLOOKUP(P84,'Выгрузка артикулов'!A:L,12,0)</f>
        <v>11.490875000000001</v>
      </c>
      <c r="T84" s="220"/>
      <c r="U84" s="483"/>
      <c r="V84" s="226">
        <v>624959</v>
      </c>
      <c r="W84" s="226" t="s">
        <v>1093</v>
      </c>
      <c r="X84" s="227">
        <v>1</v>
      </c>
      <c r="Y84" s="245">
        <f>(1+Наценка!$B$7)*VLOOKUP(V84,'Выгрузка артикулов'!A:L,12,0)</f>
        <v>11.490875000000001</v>
      </c>
      <c r="Z84" s="220"/>
      <c r="AA84" s="220"/>
      <c r="AD84" s="220"/>
      <c r="AE84" s="249"/>
      <c r="AK84" s="249"/>
    </row>
    <row r="85" spans="1:37" x14ac:dyDescent="0.3">
      <c r="A85" s="474"/>
      <c r="B85" s="283"/>
      <c r="C85" s="284"/>
      <c r="D85" s="283"/>
      <c r="E85" s="227"/>
      <c r="F85" s="245"/>
      <c r="H85" s="474"/>
      <c r="I85" s="226" t="s">
        <v>1099</v>
      </c>
      <c r="J85" s="226">
        <v>740836</v>
      </c>
      <c r="K85" s="226"/>
      <c r="L85" s="227">
        <v>1</v>
      </c>
      <c r="M85" s="245">
        <f>(1+Наценка!$B$7)*VLOOKUP(J85,'Выгрузка артикулов'!A:L,12,0)</f>
        <v>9.5557499999999997</v>
      </c>
      <c r="O85" s="225" t="s">
        <v>1101</v>
      </c>
      <c r="P85" s="226">
        <v>740838</v>
      </c>
      <c r="Q85" s="226"/>
      <c r="R85" s="227">
        <v>1</v>
      </c>
      <c r="S85" s="245">
        <f>(1+Наценка!$B$7)*VLOOKUP(P85,'Выгрузка артикулов'!A:L,12,0)</f>
        <v>9.6756250000000001</v>
      </c>
      <c r="T85" s="220"/>
      <c r="U85" s="225" t="s">
        <v>1101</v>
      </c>
      <c r="V85" s="226">
        <v>740838</v>
      </c>
      <c r="W85" s="226"/>
      <c r="X85" s="227">
        <v>1</v>
      </c>
      <c r="Y85" s="245">
        <f>(1+Наценка!$B$7)*VLOOKUP(V85,'Выгрузка артикулов'!A:L,12,0)</f>
        <v>9.6756250000000001</v>
      </c>
      <c r="Z85" s="220"/>
      <c r="AA85" s="220"/>
      <c r="AD85" s="220"/>
      <c r="AE85" s="249"/>
      <c r="AK85" s="249"/>
    </row>
    <row r="86" spans="1:37" x14ac:dyDescent="0.3">
      <c r="A86" s="474"/>
      <c r="B86" s="283" t="s">
        <v>1094</v>
      </c>
      <c r="C86" s="283">
        <v>728804</v>
      </c>
      <c r="D86" s="283"/>
      <c r="E86" s="227">
        <v>1</v>
      </c>
      <c r="F86" s="245">
        <f>(1+Наценка!$B$7)*VLOOKUP(C86,'Выгрузка артикулов'!A:L,12,0)</f>
        <v>8.3163750000000007</v>
      </c>
      <c r="H86" s="474"/>
      <c r="I86" s="226" t="s">
        <v>1094</v>
      </c>
      <c r="J86" s="226">
        <v>728804</v>
      </c>
      <c r="K86" s="226"/>
      <c r="L86" s="227">
        <v>1</v>
      </c>
      <c r="M86" s="245">
        <f>(1+Наценка!$B$7)*VLOOKUP(J86,'Выгрузка артикулов'!A:L,12,0)</f>
        <v>8.3163750000000007</v>
      </c>
      <c r="O86" s="225" t="s">
        <v>1094</v>
      </c>
      <c r="P86" s="226">
        <v>728804</v>
      </c>
      <c r="Q86" s="226"/>
      <c r="R86" s="227">
        <v>1</v>
      </c>
      <c r="S86" s="245">
        <f>(1+Наценка!$B$7)*VLOOKUP(P86,'Выгрузка артикулов'!A:L,12,0)</f>
        <v>8.3163750000000007</v>
      </c>
      <c r="T86" s="220"/>
      <c r="U86" s="225" t="s">
        <v>1094</v>
      </c>
      <c r="V86" s="226">
        <v>728804</v>
      </c>
      <c r="W86" s="226"/>
      <c r="X86" s="227">
        <v>1</v>
      </c>
      <c r="Y86" s="245">
        <f>(1+Наценка!$B$7)*VLOOKUP(V86,'Выгрузка артикулов'!A:L,12,0)</f>
        <v>8.3163750000000007</v>
      </c>
      <c r="Z86" s="220"/>
      <c r="AA86" s="220"/>
      <c r="AD86" s="220"/>
      <c r="AE86" s="249"/>
      <c r="AK86" s="249"/>
    </row>
    <row r="87" spans="1:37" x14ac:dyDescent="0.3">
      <c r="A87" s="474"/>
      <c r="B87" s="283" t="s">
        <v>1095</v>
      </c>
      <c r="C87" s="283">
        <v>728842</v>
      </c>
      <c r="D87" s="283"/>
      <c r="E87" s="227">
        <v>1</v>
      </c>
      <c r="F87" s="245">
        <f>(1+Наценка!$B$7)*VLOOKUP(C87,'Выгрузка артикулов'!A:L,12,0)</f>
        <v>5.3893749999999994</v>
      </c>
      <c r="H87" s="474"/>
      <c r="I87" s="226" t="s">
        <v>1095</v>
      </c>
      <c r="J87" s="226">
        <v>728842</v>
      </c>
      <c r="K87" s="226"/>
      <c r="L87" s="227">
        <v>1</v>
      </c>
      <c r="M87" s="245">
        <f>(1+Наценка!$B$7)*VLOOKUP(J87,'Выгрузка артикулов'!A:L,12,0)</f>
        <v>5.3893749999999994</v>
      </c>
      <c r="O87" s="225" t="s">
        <v>1095</v>
      </c>
      <c r="P87" s="226">
        <v>728842</v>
      </c>
      <c r="Q87" s="226"/>
      <c r="R87" s="227">
        <v>1</v>
      </c>
      <c r="S87" s="245">
        <f>(1+Наценка!$B$7)*VLOOKUP(P87,'Выгрузка артикулов'!A:L,12,0)</f>
        <v>5.3893749999999994</v>
      </c>
      <c r="T87" s="220"/>
      <c r="U87" s="225" t="s">
        <v>1095</v>
      </c>
      <c r="V87" s="226">
        <v>728842</v>
      </c>
      <c r="W87" s="226"/>
      <c r="X87" s="227">
        <v>2</v>
      </c>
      <c r="Y87" s="245">
        <f>(1+Наценка!$B$7)*VLOOKUP(V87,'Выгрузка артикулов'!A:L,12,0)</f>
        <v>5.3893749999999994</v>
      </c>
      <c r="Z87" s="220"/>
      <c r="AA87" s="220"/>
      <c r="AC87" s="220"/>
      <c r="AD87" s="220"/>
      <c r="AE87" s="249"/>
      <c r="AK87" s="249"/>
    </row>
    <row r="88" spans="1:37" x14ac:dyDescent="0.3">
      <c r="A88" s="474"/>
      <c r="B88" s="283" t="s">
        <v>705</v>
      </c>
      <c r="C88" s="283">
        <v>728918</v>
      </c>
      <c r="D88" s="283"/>
      <c r="E88" s="227">
        <v>5</v>
      </c>
      <c r="F88" s="245">
        <f>(1+Наценка!$B$7)*VLOOKUP(C88,'Выгрузка артикулов'!A:L,12,0)</f>
        <v>0.53087499999999999</v>
      </c>
      <c r="H88" s="474"/>
      <c r="I88" s="226" t="s">
        <v>705</v>
      </c>
      <c r="J88" s="226">
        <v>728918</v>
      </c>
      <c r="K88" s="226"/>
      <c r="L88" s="227">
        <v>5</v>
      </c>
      <c r="M88" s="245">
        <f>(1+Наценка!$B$7)*VLOOKUP(J88,'Выгрузка артикулов'!A:L,12,0)</f>
        <v>0.53087499999999999</v>
      </c>
      <c r="O88" s="225" t="s">
        <v>705</v>
      </c>
      <c r="P88" s="226">
        <v>728918</v>
      </c>
      <c r="Q88" s="226"/>
      <c r="R88" s="227">
        <v>5</v>
      </c>
      <c r="S88" s="245">
        <f>(1+Наценка!$B$7)*VLOOKUP(P88,'Выгрузка артикулов'!A:L,12,0)</f>
        <v>0.53087499999999999</v>
      </c>
      <c r="U88" s="225" t="s">
        <v>705</v>
      </c>
      <c r="V88" s="226">
        <v>728918</v>
      </c>
      <c r="W88" s="226"/>
      <c r="X88" s="227">
        <v>5</v>
      </c>
      <c r="Y88" s="245">
        <f>(1+Наценка!$B$7)*VLOOKUP(V88,'Выгрузка артикулов'!A:L,12,0)</f>
        <v>0.53087499999999999</v>
      </c>
      <c r="AD88" s="220"/>
      <c r="AE88" s="249"/>
      <c r="AK88" s="249"/>
    </row>
    <row r="89" spans="1:37" x14ac:dyDescent="0.3">
      <c r="A89" s="474"/>
      <c r="B89" s="283" t="s">
        <v>1102</v>
      </c>
      <c r="C89" s="283">
        <v>334671</v>
      </c>
      <c r="D89" s="283"/>
      <c r="E89" s="227">
        <v>5</v>
      </c>
      <c r="F89" s="245">
        <f>(1+Наценка!$B$7)*VLOOKUP(C89,'Выгрузка артикулов'!A:L,12,0)</f>
        <v>0.51512500000000006</v>
      </c>
      <c r="H89" s="474"/>
      <c r="I89" s="226" t="s">
        <v>1102</v>
      </c>
      <c r="J89" s="226">
        <v>334671</v>
      </c>
      <c r="K89" s="226"/>
      <c r="L89" s="227">
        <v>5</v>
      </c>
      <c r="M89" s="245">
        <f>(1+Наценка!$B$7)*VLOOKUP(J89,'Выгрузка артикулов'!A:L,12,0)</f>
        <v>0.51512500000000006</v>
      </c>
      <c r="O89" s="225" t="s">
        <v>1102</v>
      </c>
      <c r="P89" s="226">
        <v>334671</v>
      </c>
      <c r="Q89" s="226"/>
      <c r="R89" s="227">
        <v>5</v>
      </c>
      <c r="S89" s="245">
        <f>(1+Наценка!$B$7)*VLOOKUP(P89,'Выгрузка артикулов'!A:L,12,0)</f>
        <v>0.51512500000000006</v>
      </c>
      <c r="U89" s="225" t="s">
        <v>1102</v>
      </c>
      <c r="V89" s="226">
        <v>334671</v>
      </c>
      <c r="W89" s="226"/>
      <c r="X89" s="227">
        <v>5</v>
      </c>
      <c r="Y89" s="245">
        <f>(1+Наценка!$B$7)*VLOOKUP(V89,'Выгрузка артикулов'!A:L,12,0)</f>
        <v>0.51512500000000006</v>
      </c>
      <c r="AE89" s="249"/>
      <c r="AF89" s="221"/>
      <c r="AG89" s="221"/>
      <c r="AK89" s="249"/>
    </row>
    <row r="90" spans="1:37" x14ac:dyDescent="0.3">
      <c r="A90" s="474"/>
      <c r="B90" s="479" t="s">
        <v>1103</v>
      </c>
      <c r="C90" s="322">
        <v>739693</v>
      </c>
      <c r="D90" s="322" t="s">
        <v>1122</v>
      </c>
      <c r="E90" s="322">
        <v>1</v>
      </c>
      <c r="F90" s="245">
        <f>(1+Наценка!$B$7)*VLOOKUP(C90,'Выгрузка артикулов'!A:L,12,0)</f>
        <v>16.611249999999998</v>
      </c>
      <c r="H90" s="474"/>
      <c r="I90" s="479" t="s">
        <v>1103</v>
      </c>
      <c r="J90" s="322">
        <v>739693</v>
      </c>
      <c r="K90" s="322" t="s">
        <v>1122</v>
      </c>
      <c r="L90" s="322">
        <v>1</v>
      </c>
      <c r="M90" s="245">
        <f>(1+Наценка!$B$7)*VLOOKUP(J90,'Выгрузка артикулов'!A:L,12,0)</f>
        <v>16.611249999999998</v>
      </c>
      <c r="O90" s="479" t="s">
        <v>1103</v>
      </c>
      <c r="P90" s="322">
        <v>739693</v>
      </c>
      <c r="Q90" s="322" t="s">
        <v>1122</v>
      </c>
      <c r="R90" s="322">
        <v>1</v>
      </c>
      <c r="S90" s="245">
        <f>(1+Наценка!$B$7)*VLOOKUP(P90,'Выгрузка артикулов'!A:L,12,0)</f>
        <v>16.611249999999998</v>
      </c>
      <c r="U90" s="479" t="s">
        <v>1103</v>
      </c>
      <c r="V90" s="322">
        <v>739693</v>
      </c>
      <c r="W90" s="322" t="s">
        <v>1122</v>
      </c>
      <c r="X90" s="322">
        <v>1</v>
      </c>
      <c r="Y90" s="245">
        <f>(1+Наценка!$B$7)*VLOOKUP(V90,'Выгрузка артикулов'!A:L,12,0)</f>
        <v>16.611249999999998</v>
      </c>
      <c r="AE90" s="249"/>
      <c r="AF90" s="221"/>
      <c r="AG90" s="221"/>
      <c r="AK90" s="249"/>
    </row>
    <row r="91" spans="1:37" x14ac:dyDescent="0.3">
      <c r="A91" s="474"/>
      <c r="B91" s="480"/>
      <c r="C91" s="322">
        <v>739694</v>
      </c>
      <c r="D91" s="322" t="s">
        <v>1123</v>
      </c>
      <c r="E91" s="227">
        <v>1</v>
      </c>
      <c r="F91" s="245"/>
      <c r="H91" s="474"/>
      <c r="I91" s="480"/>
      <c r="J91" s="322">
        <v>739694</v>
      </c>
      <c r="K91" s="322" t="s">
        <v>1123</v>
      </c>
      <c r="L91" s="227">
        <v>1</v>
      </c>
      <c r="M91" s="245"/>
      <c r="O91" s="480"/>
      <c r="P91" s="322">
        <v>739694</v>
      </c>
      <c r="Q91" s="322" t="s">
        <v>1123</v>
      </c>
      <c r="R91" s="227">
        <v>1</v>
      </c>
      <c r="S91" s="245"/>
      <c r="U91" s="480"/>
      <c r="V91" s="322">
        <v>739694</v>
      </c>
      <c r="W91" s="322" t="s">
        <v>1123</v>
      </c>
      <c r="X91" s="227">
        <v>1</v>
      </c>
      <c r="Y91" s="245"/>
      <c r="AE91" s="249"/>
      <c r="AF91" s="221"/>
      <c r="AG91" s="221"/>
      <c r="AK91" s="249"/>
    </row>
    <row r="92" spans="1:37" x14ac:dyDescent="0.3">
      <c r="A92" s="474"/>
      <c r="B92" s="230" t="s">
        <v>1104</v>
      </c>
      <c r="C92" s="283"/>
      <c r="D92" s="283"/>
      <c r="E92" s="283"/>
      <c r="F92" s="257">
        <f>E74*F74+E75*F75+E78*F78+E79*F79+E81*F81+E83*F83+E85*F85+E86*F86+E87*F87+E88*F88+E89*F89</f>
        <v>116.75750000000001</v>
      </c>
      <c r="H92" s="474"/>
      <c r="I92" s="230" t="s">
        <v>1104</v>
      </c>
      <c r="J92" s="226"/>
      <c r="K92" s="226"/>
      <c r="L92" s="226"/>
      <c r="M92" s="257">
        <f>L74*M74+L75*M75+L78*M78+L79*M79+L81*M81+L83*M83+L85*M85+L86*M86+L87*M87+L88*M88+L89*M89</f>
        <v>64.869624999999999</v>
      </c>
      <c r="O92" s="231" t="s">
        <v>1104</v>
      </c>
      <c r="P92" s="226"/>
      <c r="Q92" s="226"/>
      <c r="R92" s="227"/>
      <c r="S92" s="257">
        <f>R74*S74+R75*S75+R78*S78+R79*S79+R81*S81+R83*S83+R85*S85+R86*S86+R87*S87+R88*S88+R89*S89</f>
        <v>63.298125000000006</v>
      </c>
      <c r="U92" s="231" t="s">
        <v>1104</v>
      </c>
      <c r="V92" s="226"/>
      <c r="W92" s="226"/>
      <c r="X92" s="227"/>
      <c r="Y92" s="257">
        <f>X74*Y74+X75*Y75+X78*Y78+X79*Y79+X81*Y81+X83*Y83+X85*Y85+X86*Y86+X87*Y87+X88*Y88+X89*Y89</f>
        <v>68.6875</v>
      </c>
      <c r="AF92" s="221"/>
      <c r="AG92" s="221"/>
    </row>
    <row r="93" spans="1:37" s="222" customFormat="1" x14ac:dyDescent="0.3">
      <c r="A93" s="475"/>
      <c r="B93" s="232" t="s">
        <v>1105</v>
      </c>
      <c r="C93" s="232"/>
      <c r="D93" s="232"/>
      <c r="E93" s="232"/>
      <c r="F93" s="247">
        <f>F92+F90</f>
        <v>133.36875000000001</v>
      </c>
      <c r="G93" s="281"/>
      <c r="H93" s="475"/>
      <c r="I93" s="232" t="s">
        <v>1105</v>
      </c>
      <c r="J93" s="232"/>
      <c r="K93" s="232"/>
      <c r="L93" s="232"/>
      <c r="M93" s="247">
        <f>M92+M90</f>
        <v>81.480874999999997</v>
      </c>
      <c r="O93" s="233" t="s">
        <v>1105</v>
      </c>
      <c r="P93" s="232"/>
      <c r="Q93" s="232"/>
      <c r="R93" s="232"/>
      <c r="S93" s="247">
        <f>S92+S90</f>
        <v>79.909375000000011</v>
      </c>
      <c r="U93" s="233" t="s">
        <v>1105</v>
      </c>
      <c r="V93" s="232"/>
      <c r="W93" s="232"/>
      <c r="X93" s="232"/>
      <c r="Y93" s="247">
        <f>Y92+Y90</f>
        <v>85.298749999999998</v>
      </c>
      <c r="AE93" s="244"/>
      <c r="AK93" s="244"/>
    </row>
    <row r="94" spans="1:37" x14ac:dyDescent="0.3">
      <c r="A94" s="281"/>
      <c r="F94" s="243"/>
    </row>
    <row r="95" spans="1:37" ht="15.6" x14ac:dyDescent="0.3">
      <c r="A95" s="157" t="s">
        <v>1109</v>
      </c>
      <c r="F95" s="243"/>
      <c r="H95" s="157" t="s">
        <v>1109</v>
      </c>
    </row>
    <row r="96" spans="1:37" x14ac:dyDescent="0.3">
      <c r="A96" s="281" t="s">
        <v>1081</v>
      </c>
      <c r="C96" s="472" t="s">
        <v>1107</v>
      </c>
      <c r="D96" s="472"/>
      <c r="E96" s="472"/>
      <c r="F96" s="244"/>
      <c r="H96" s="256" t="s">
        <v>1081</v>
      </c>
      <c r="J96" s="472" t="s">
        <v>1107</v>
      </c>
      <c r="K96" s="472"/>
      <c r="L96" s="472"/>
      <c r="M96" s="244"/>
      <c r="P96" s="472" t="s">
        <v>1110</v>
      </c>
      <c r="Q96" s="472"/>
      <c r="R96" s="472"/>
      <c r="S96" s="244"/>
      <c r="V96" s="472" t="s">
        <v>1111</v>
      </c>
      <c r="W96" s="472"/>
      <c r="X96" s="472"/>
      <c r="Y96" s="244"/>
    </row>
    <row r="97" spans="1:25" ht="43.2" x14ac:dyDescent="0.3">
      <c r="A97" s="473" t="s">
        <v>1114</v>
      </c>
      <c r="B97" s="235" t="s">
        <v>16</v>
      </c>
      <c r="C97" s="236" t="s">
        <v>17</v>
      </c>
      <c r="D97" s="236" t="s">
        <v>1089</v>
      </c>
      <c r="E97" s="236" t="s">
        <v>39</v>
      </c>
      <c r="F97" s="237" t="s">
        <v>678</v>
      </c>
      <c r="H97" s="473" t="s">
        <v>1114</v>
      </c>
      <c r="I97" s="235" t="s">
        <v>16</v>
      </c>
      <c r="J97" s="236" t="s">
        <v>17</v>
      </c>
      <c r="K97" s="236" t="s">
        <v>1089</v>
      </c>
      <c r="L97" s="236" t="s">
        <v>39</v>
      </c>
      <c r="M97" s="237" t="s">
        <v>678</v>
      </c>
      <c r="N97" s="238"/>
      <c r="O97" s="239" t="s">
        <v>16</v>
      </c>
      <c r="P97" s="236" t="s">
        <v>17</v>
      </c>
      <c r="Q97" s="236" t="s">
        <v>1089</v>
      </c>
      <c r="R97" s="236" t="s">
        <v>39</v>
      </c>
      <c r="S97" s="237" t="s">
        <v>678</v>
      </c>
      <c r="U97" s="239" t="s">
        <v>16</v>
      </c>
      <c r="V97" s="236" t="s">
        <v>17</v>
      </c>
      <c r="W97" s="236" t="s">
        <v>1089</v>
      </c>
      <c r="X97" s="236" t="s">
        <v>39</v>
      </c>
      <c r="Y97" s="237" t="s">
        <v>678</v>
      </c>
    </row>
    <row r="98" spans="1:25" x14ac:dyDescent="0.3">
      <c r="A98" s="474"/>
      <c r="B98" s="283" t="s">
        <v>1083</v>
      </c>
      <c r="C98" s="283">
        <v>334754</v>
      </c>
      <c r="D98" s="283"/>
      <c r="E98" s="227">
        <v>1</v>
      </c>
      <c r="F98" s="245">
        <f>(1+Наценка!$B$7)*VLOOKUP(C98,'Выгрузка артикулов'!A:L,12,0)</f>
        <v>0.62812499999999993</v>
      </c>
      <c r="H98" s="474"/>
      <c r="I98" s="255" t="s">
        <v>1083</v>
      </c>
      <c r="J98" s="255">
        <v>334754</v>
      </c>
      <c r="K98" s="255"/>
      <c r="L98" s="227">
        <v>1</v>
      </c>
      <c r="M98" s="245">
        <f>(1+Наценка!$B$7)*VLOOKUP(J98,'Выгрузка артикулов'!A:L,12,0)</f>
        <v>0.62812499999999993</v>
      </c>
      <c r="O98" s="253" t="s">
        <v>1083</v>
      </c>
      <c r="P98" s="255">
        <v>334754</v>
      </c>
      <c r="Q98" s="255"/>
      <c r="R98" s="227">
        <v>1</v>
      </c>
      <c r="S98" s="245">
        <f>(1+Наценка!$B$7)*VLOOKUP(P98,'Выгрузка артикулов'!A:L,12,0)</f>
        <v>0.62812499999999993</v>
      </c>
      <c r="U98" s="253" t="s">
        <v>1083</v>
      </c>
      <c r="V98" s="255">
        <v>334754</v>
      </c>
      <c r="W98" s="255"/>
      <c r="X98" s="227">
        <v>1</v>
      </c>
      <c r="Y98" s="245">
        <f>(1+Наценка!$B$7)*VLOOKUP(V98,'Выгрузка артикулов'!A:L,12,0)</f>
        <v>0.62812499999999993</v>
      </c>
    </row>
    <row r="99" spans="1:25" x14ac:dyDescent="0.3">
      <c r="A99" s="474"/>
      <c r="B99" s="476" t="s">
        <v>740</v>
      </c>
      <c r="C99" s="282">
        <v>377474</v>
      </c>
      <c r="D99" s="282" t="s">
        <v>694</v>
      </c>
      <c r="E99" s="227">
        <v>1</v>
      </c>
      <c r="F99" s="245">
        <f>(1+Наценка!$B$7)*VLOOKUP(C99,'Выгрузка артикулов'!A:L,12,0)</f>
        <v>7.3616250000000001</v>
      </c>
      <c r="H99" s="474"/>
      <c r="I99" s="476" t="s">
        <v>740</v>
      </c>
      <c r="J99" s="254">
        <v>377474</v>
      </c>
      <c r="K99" s="254" t="s">
        <v>694</v>
      </c>
      <c r="L99" s="227">
        <v>1</v>
      </c>
      <c r="M99" s="245">
        <f>(1+Наценка!$B$7)*VLOOKUP(J99,'Выгрузка артикулов'!A:L,12,0)</f>
        <v>7.3616250000000001</v>
      </c>
      <c r="O99" s="481" t="s">
        <v>740</v>
      </c>
      <c r="P99" s="254">
        <v>377474</v>
      </c>
      <c r="Q99" s="254" t="s">
        <v>694</v>
      </c>
      <c r="R99" s="227">
        <v>1</v>
      </c>
      <c r="S99" s="245">
        <f>(1+Наценка!$B$7)*VLOOKUP(P99,'Выгрузка артикулов'!A:L,12,0)</f>
        <v>7.3616250000000001</v>
      </c>
      <c r="U99" s="481" t="s">
        <v>740</v>
      </c>
      <c r="V99" s="254">
        <v>377474</v>
      </c>
      <c r="W99" s="254" t="s">
        <v>694</v>
      </c>
      <c r="X99" s="227">
        <v>1</v>
      </c>
      <c r="Y99" s="245">
        <f>(1+Наценка!$B$7)*VLOOKUP(V99,'Выгрузка артикулов'!A:L,12,0)</f>
        <v>7.3616250000000001</v>
      </c>
    </row>
    <row r="100" spans="1:25" x14ac:dyDescent="0.3">
      <c r="A100" s="474"/>
      <c r="B100" s="477"/>
      <c r="C100" s="282">
        <v>238680</v>
      </c>
      <c r="D100" s="282" t="s">
        <v>726</v>
      </c>
      <c r="E100" s="227">
        <v>1</v>
      </c>
      <c r="F100" s="245">
        <f>(1+Наценка!$B$7)*VLOOKUP(C100,'Выгрузка артикулов'!A:L,12,0)</f>
        <v>9.3213749999999997</v>
      </c>
      <c r="H100" s="474"/>
      <c r="I100" s="477"/>
      <c r="J100" s="254">
        <v>238680</v>
      </c>
      <c r="K100" s="254" t="s">
        <v>726</v>
      </c>
      <c r="L100" s="227">
        <v>1</v>
      </c>
      <c r="M100" s="245">
        <f>(1+Наценка!$B$7)*VLOOKUP(J100,'Выгрузка артикулов'!A:L,12,0)</f>
        <v>9.3213749999999997</v>
      </c>
      <c r="O100" s="482"/>
      <c r="P100" s="254">
        <v>238680</v>
      </c>
      <c r="Q100" s="254" t="s">
        <v>726</v>
      </c>
      <c r="R100" s="227">
        <v>1</v>
      </c>
      <c r="S100" s="245">
        <f>(1+Наценка!$B$7)*VLOOKUP(P100,'Выгрузка артикулов'!A:L,12,0)</f>
        <v>9.3213749999999997</v>
      </c>
      <c r="U100" s="482"/>
      <c r="V100" s="254">
        <v>238680</v>
      </c>
      <c r="W100" s="254" t="s">
        <v>726</v>
      </c>
      <c r="X100" s="227">
        <v>1</v>
      </c>
      <c r="Y100" s="245">
        <f>(1+Наценка!$B$7)*VLOOKUP(V100,'Выгрузка артикулов'!A:L,12,0)</f>
        <v>9.3213749999999997</v>
      </c>
    </row>
    <row r="101" spans="1:25" x14ac:dyDescent="0.3">
      <c r="A101" s="474"/>
      <c r="B101" s="477"/>
      <c r="C101" s="282">
        <v>377477</v>
      </c>
      <c r="D101" s="282" t="s">
        <v>724</v>
      </c>
      <c r="E101" s="227">
        <v>1</v>
      </c>
      <c r="F101" s="245">
        <f>(1+Наценка!$B$7)*VLOOKUP(C101,'Выгрузка артикулов'!A:L,12,0)</f>
        <v>7.0212500000000002</v>
      </c>
      <c r="H101" s="474"/>
      <c r="I101" s="477"/>
      <c r="J101" s="254">
        <v>377477</v>
      </c>
      <c r="K101" s="254" t="s">
        <v>724</v>
      </c>
      <c r="L101" s="227">
        <v>1</v>
      </c>
      <c r="M101" s="245">
        <f>(1+Наценка!$B$7)*VLOOKUP(J101,'Выгрузка артикулов'!A:L,12,0)</f>
        <v>7.0212500000000002</v>
      </c>
      <c r="O101" s="482"/>
      <c r="P101" s="254">
        <v>377477</v>
      </c>
      <c r="Q101" s="254" t="s">
        <v>724</v>
      </c>
      <c r="R101" s="227">
        <v>1</v>
      </c>
      <c r="S101" s="245">
        <f>(1+Наценка!$B$7)*VLOOKUP(P101,'Выгрузка артикулов'!A:L,12,0)</f>
        <v>7.0212500000000002</v>
      </c>
      <c r="U101" s="482"/>
      <c r="V101" s="254">
        <v>377477</v>
      </c>
      <c r="W101" s="254" t="s">
        <v>724</v>
      </c>
      <c r="X101" s="227">
        <v>1</v>
      </c>
      <c r="Y101" s="245">
        <f>(1+Наценка!$B$7)*VLOOKUP(V101,'Выгрузка артикулов'!A:L,12,0)</f>
        <v>7.0212500000000002</v>
      </c>
    </row>
    <row r="102" spans="1:25" x14ac:dyDescent="0.3">
      <c r="A102" s="474"/>
      <c r="B102" s="282" t="s">
        <v>702</v>
      </c>
      <c r="C102" s="283">
        <v>770712</v>
      </c>
      <c r="D102" s="283"/>
      <c r="E102" s="227">
        <v>1</v>
      </c>
      <c r="F102" s="245">
        <f>(1+Наценка!$B$7)*VLOOKUP(C102,'Выгрузка артикулов'!A:L,12,0)</f>
        <v>1.71025</v>
      </c>
      <c r="H102" s="474"/>
      <c r="I102" s="254" t="s">
        <v>702</v>
      </c>
      <c r="J102" s="255">
        <v>770712</v>
      </c>
      <c r="K102" s="255"/>
      <c r="L102" s="227">
        <v>1</v>
      </c>
      <c r="M102" s="245">
        <f>(1+Наценка!$B$7)*VLOOKUP(J102,'Выгрузка артикулов'!A:L,12,0)</f>
        <v>1.71025</v>
      </c>
      <c r="O102" s="252" t="s">
        <v>702</v>
      </c>
      <c r="P102" s="255">
        <v>770712</v>
      </c>
      <c r="Q102" s="255"/>
      <c r="R102" s="227">
        <v>1</v>
      </c>
      <c r="S102" s="245">
        <f>(1+Наценка!$B$7)*VLOOKUP(P102,'Выгрузка артикулов'!A:L,12,0)</f>
        <v>1.71025</v>
      </c>
      <c r="U102" s="252" t="s">
        <v>702</v>
      </c>
      <c r="V102" s="255">
        <v>770712</v>
      </c>
      <c r="W102" s="255"/>
      <c r="X102" s="227">
        <v>1</v>
      </c>
      <c r="Y102" s="245">
        <f>(1+Наценка!$B$7)*VLOOKUP(V102,'Выгрузка артикулов'!A:L,12,0)</f>
        <v>1.71025</v>
      </c>
    </row>
    <row r="103" spans="1:25" ht="15" customHeight="1" x14ac:dyDescent="0.3">
      <c r="A103" s="474"/>
      <c r="B103" s="478" t="s">
        <v>1098</v>
      </c>
      <c r="C103" s="283">
        <v>624973</v>
      </c>
      <c r="D103" s="283" t="s">
        <v>1090</v>
      </c>
      <c r="E103" s="227">
        <v>1</v>
      </c>
      <c r="F103" s="245">
        <f>(1+Наценка!$B$7)*VLOOKUP(C103,'Выгрузка артикулов'!A:L,12,0)</f>
        <v>6.984375</v>
      </c>
      <c r="H103" s="474"/>
      <c r="I103" s="478" t="s">
        <v>1098</v>
      </c>
      <c r="J103" s="255">
        <v>624973</v>
      </c>
      <c r="K103" s="255" t="s">
        <v>1090</v>
      </c>
      <c r="L103" s="227">
        <v>1</v>
      </c>
      <c r="M103" s="245">
        <f>(1+Наценка!$B$7)*VLOOKUP(J103,'Выгрузка артикулов'!A:L,12,0)</f>
        <v>6.984375</v>
      </c>
      <c r="O103" s="483" t="s">
        <v>1098</v>
      </c>
      <c r="P103" s="255">
        <v>624973</v>
      </c>
      <c r="Q103" s="255" t="s">
        <v>1090</v>
      </c>
      <c r="R103" s="227">
        <v>1</v>
      </c>
      <c r="S103" s="245">
        <f>(1+Наценка!$B$7)*VLOOKUP(P103,'Выгрузка артикулов'!A:L,12,0)</f>
        <v>6.984375</v>
      </c>
      <c r="U103" s="483" t="s">
        <v>1098</v>
      </c>
      <c r="V103" s="255">
        <v>624973</v>
      </c>
      <c r="W103" s="255" t="s">
        <v>1090</v>
      </c>
      <c r="X103" s="227">
        <v>1</v>
      </c>
      <c r="Y103" s="245">
        <f>(1+Наценка!$B$7)*VLOOKUP(V103,'Выгрузка артикулов'!A:L,12,0)</f>
        <v>6.984375</v>
      </c>
    </row>
    <row r="104" spans="1:25" x14ac:dyDescent="0.3">
      <c r="A104" s="474"/>
      <c r="B104" s="478"/>
      <c r="C104" s="283">
        <v>624974</v>
      </c>
      <c r="D104" s="283" t="s">
        <v>1091</v>
      </c>
      <c r="E104" s="227">
        <v>1</v>
      </c>
      <c r="F104" s="245">
        <f>(1+Наценка!$B$7)*VLOOKUP(C104,'Выгрузка артикулов'!A:L,12,0)</f>
        <v>7</v>
      </c>
      <c r="H104" s="474"/>
      <c r="I104" s="478"/>
      <c r="J104" s="255">
        <v>624974</v>
      </c>
      <c r="K104" s="255" t="s">
        <v>1091</v>
      </c>
      <c r="L104" s="227">
        <v>1</v>
      </c>
      <c r="M104" s="245">
        <f>(1+Наценка!$B$7)*VLOOKUP(J104,'Выгрузка артикулов'!A:L,12,0)</f>
        <v>7</v>
      </c>
      <c r="O104" s="483"/>
      <c r="P104" s="255">
        <v>624974</v>
      </c>
      <c r="Q104" s="255" t="s">
        <v>1091</v>
      </c>
      <c r="R104" s="227">
        <v>1</v>
      </c>
      <c r="S104" s="245">
        <f>(1+Наценка!$B$7)*VLOOKUP(P104,'Выгрузка артикулов'!A:L,12,0)</f>
        <v>7</v>
      </c>
      <c r="U104" s="483"/>
      <c r="V104" s="255">
        <v>624974</v>
      </c>
      <c r="W104" s="255" t="s">
        <v>1091</v>
      </c>
      <c r="X104" s="227">
        <v>1</v>
      </c>
      <c r="Y104" s="245">
        <f>(1+Наценка!$B$7)*VLOOKUP(V104,'Выгрузка артикулов'!A:L,12,0)</f>
        <v>7</v>
      </c>
    </row>
    <row r="105" spans="1:25" ht="15" customHeight="1" x14ac:dyDescent="0.3">
      <c r="A105" s="474"/>
      <c r="B105" s="478" t="s">
        <v>1097</v>
      </c>
      <c r="C105" s="283">
        <v>739699</v>
      </c>
      <c r="D105" s="283" t="s">
        <v>1090</v>
      </c>
      <c r="E105" s="227">
        <v>1</v>
      </c>
      <c r="F105" s="245">
        <f>(1+Наценка!$B$7)*VLOOKUP(C105,'Выгрузка артикулов'!A:L,12,0)</f>
        <v>5.9423750000000002</v>
      </c>
      <c r="H105" s="474"/>
      <c r="I105" s="478" t="s">
        <v>1097</v>
      </c>
      <c r="J105" s="255">
        <v>739699</v>
      </c>
      <c r="K105" s="255" t="s">
        <v>1090</v>
      </c>
      <c r="L105" s="227">
        <v>1</v>
      </c>
      <c r="M105" s="245">
        <f>(1+Наценка!$B$7)*VLOOKUP(J105,'Выгрузка артикулов'!A:L,12,0)</f>
        <v>5.9423750000000002</v>
      </c>
      <c r="O105" s="483" t="s">
        <v>1097</v>
      </c>
      <c r="P105" s="255">
        <v>739699</v>
      </c>
      <c r="Q105" s="255" t="s">
        <v>1090</v>
      </c>
      <c r="R105" s="227">
        <v>1</v>
      </c>
      <c r="S105" s="245">
        <f>(1+Наценка!$B$7)*VLOOKUP(P105,'Выгрузка артикулов'!A:L,12,0)</f>
        <v>5.9423750000000002</v>
      </c>
      <c r="U105" s="483" t="s">
        <v>1097</v>
      </c>
      <c r="V105" s="255">
        <v>739699</v>
      </c>
      <c r="W105" s="255" t="s">
        <v>1090</v>
      </c>
      <c r="X105" s="227">
        <v>1</v>
      </c>
      <c r="Y105" s="245">
        <f>(1+Наценка!$B$7)*VLOOKUP(V105,'Выгрузка артикулов'!A:L,12,0)</f>
        <v>5.9423750000000002</v>
      </c>
    </row>
    <row r="106" spans="1:25" x14ac:dyDescent="0.3">
      <c r="A106" s="474"/>
      <c r="B106" s="478"/>
      <c r="C106" s="283">
        <v>739700</v>
      </c>
      <c r="D106" s="283" t="s">
        <v>1091</v>
      </c>
      <c r="E106" s="227">
        <v>1</v>
      </c>
      <c r="F106" s="245">
        <f>(1+Наценка!$B$7)*VLOOKUP(C106,'Выгрузка артикулов'!A:L,12,0)</f>
        <v>5.9423750000000002</v>
      </c>
      <c r="H106" s="474"/>
      <c r="I106" s="478"/>
      <c r="J106" s="255">
        <v>739700</v>
      </c>
      <c r="K106" s="255" t="s">
        <v>1091</v>
      </c>
      <c r="L106" s="227">
        <v>1</v>
      </c>
      <c r="M106" s="245">
        <f>(1+Наценка!$B$7)*VLOOKUP(J106,'Выгрузка артикулов'!A:L,12,0)</f>
        <v>5.9423750000000002</v>
      </c>
      <c r="O106" s="483"/>
      <c r="P106" s="255">
        <v>739700</v>
      </c>
      <c r="Q106" s="255" t="s">
        <v>1091</v>
      </c>
      <c r="R106" s="227">
        <v>1</v>
      </c>
      <c r="S106" s="245">
        <f>(1+Наценка!$B$7)*VLOOKUP(P106,'Выгрузка артикулов'!A:L,12,0)</f>
        <v>5.9423750000000002</v>
      </c>
      <c r="U106" s="483"/>
      <c r="V106" s="255">
        <v>739700</v>
      </c>
      <c r="W106" s="255" t="s">
        <v>1091</v>
      </c>
      <c r="X106" s="227">
        <v>1</v>
      </c>
      <c r="Y106" s="245">
        <f>(1+Наценка!$B$7)*VLOOKUP(V106,'Выгрузка артикулов'!A:L,12,0)</f>
        <v>5.9423750000000002</v>
      </c>
    </row>
    <row r="107" spans="1:25" x14ac:dyDescent="0.3">
      <c r="A107" s="474"/>
      <c r="B107" s="478" t="s">
        <v>31</v>
      </c>
      <c r="C107" s="283">
        <v>627259</v>
      </c>
      <c r="D107" s="283" t="s">
        <v>1092</v>
      </c>
      <c r="E107" s="227">
        <v>1</v>
      </c>
      <c r="F107" s="245">
        <f>(1+Наценка!$B$7)*VLOOKUP(C107,'Выгрузка артикулов'!A:L,12,0)</f>
        <v>11.53125</v>
      </c>
      <c r="H107" s="474"/>
      <c r="I107" s="478" t="s">
        <v>31</v>
      </c>
      <c r="J107" s="255">
        <v>627259</v>
      </c>
      <c r="K107" s="255" t="s">
        <v>1092</v>
      </c>
      <c r="L107" s="227">
        <v>1</v>
      </c>
      <c r="M107" s="245">
        <f>(1+Наценка!$B$7)*VLOOKUP(J107,'Выгрузка артикулов'!A:L,12,0)</f>
        <v>11.53125</v>
      </c>
      <c r="O107" s="483" t="s">
        <v>31</v>
      </c>
      <c r="P107" s="255">
        <v>627259</v>
      </c>
      <c r="Q107" s="255" t="s">
        <v>1092</v>
      </c>
      <c r="R107" s="227">
        <v>1</v>
      </c>
      <c r="S107" s="245">
        <f>(1+Наценка!$B$7)*VLOOKUP(P107,'Выгрузка артикулов'!A:L,12,0)</f>
        <v>11.53125</v>
      </c>
      <c r="U107" s="483" t="s">
        <v>31</v>
      </c>
      <c r="V107" s="255">
        <v>627259</v>
      </c>
      <c r="W107" s="255" t="s">
        <v>1092</v>
      </c>
      <c r="X107" s="227">
        <v>1</v>
      </c>
      <c r="Y107" s="245">
        <f>(1+Наценка!$B$7)*VLOOKUP(V107,'Выгрузка артикулов'!A:L,12,0)</f>
        <v>11.53125</v>
      </c>
    </row>
    <row r="108" spans="1:25" x14ac:dyDescent="0.3">
      <c r="A108" s="474"/>
      <c r="B108" s="478"/>
      <c r="C108" s="283">
        <v>627260</v>
      </c>
      <c r="D108" s="283" t="s">
        <v>1093</v>
      </c>
      <c r="E108" s="227">
        <v>1</v>
      </c>
      <c r="F108" s="245">
        <f>(1+Наценка!$B$7)*VLOOKUP(C108,'Выгрузка артикулов'!A:L,12,0)</f>
        <v>11.515625</v>
      </c>
      <c r="H108" s="474"/>
      <c r="I108" s="478"/>
      <c r="J108" s="255">
        <v>627260</v>
      </c>
      <c r="K108" s="255" t="s">
        <v>1093</v>
      </c>
      <c r="L108" s="227">
        <v>1</v>
      </c>
      <c r="M108" s="245">
        <f>(1+Наценка!$B$7)*VLOOKUP(J108,'Выгрузка артикулов'!A:L,12,0)</f>
        <v>11.515625</v>
      </c>
      <c r="O108" s="483"/>
      <c r="P108" s="255">
        <v>627260</v>
      </c>
      <c r="Q108" s="255" t="s">
        <v>1093</v>
      </c>
      <c r="R108" s="227">
        <v>1</v>
      </c>
      <c r="S108" s="245">
        <f>(1+Наценка!$B$7)*VLOOKUP(P108,'Выгрузка артикулов'!A:L,12,0)</f>
        <v>11.515625</v>
      </c>
      <c r="U108" s="483"/>
      <c r="V108" s="255">
        <v>627260</v>
      </c>
      <c r="W108" s="255" t="s">
        <v>1093</v>
      </c>
      <c r="X108" s="227">
        <v>1</v>
      </c>
      <c r="Y108" s="245">
        <f>(1+Наценка!$B$7)*VLOOKUP(V108,'Выгрузка артикулов'!A:L,12,0)</f>
        <v>11.515625</v>
      </c>
    </row>
    <row r="109" spans="1:25" x14ac:dyDescent="0.3">
      <c r="A109" s="474"/>
      <c r="B109" s="283" t="s">
        <v>1112</v>
      </c>
      <c r="C109" s="283">
        <v>212008</v>
      </c>
      <c r="D109" s="283"/>
      <c r="E109" s="227">
        <v>1</v>
      </c>
      <c r="F109" s="245">
        <f>(1+Наценка!$B$7)*VLOOKUP(C109,'Выгрузка артикулов'!A:L,12,0)</f>
        <v>0.25687499999999996</v>
      </c>
      <c r="H109" s="474"/>
      <c r="I109" s="255" t="s">
        <v>1112</v>
      </c>
      <c r="J109" s="255">
        <v>212008</v>
      </c>
      <c r="K109" s="255"/>
      <c r="L109" s="227">
        <v>1</v>
      </c>
      <c r="M109" s="245">
        <f>(1+Наценка!$B$7)*VLOOKUP(J109,'Выгрузка артикулов'!A:L,12,0)</f>
        <v>0.25687499999999996</v>
      </c>
      <c r="O109" s="253" t="s">
        <v>1112</v>
      </c>
      <c r="P109" s="255">
        <v>212008</v>
      </c>
      <c r="Q109" s="255"/>
      <c r="R109" s="227">
        <v>1</v>
      </c>
      <c r="S109" s="245">
        <f>(1+Наценка!$B$7)*VLOOKUP(P109,'Выгрузка артикулов'!A:L,12,0)</f>
        <v>0.25687499999999996</v>
      </c>
      <c r="U109" s="253" t="s">
        <v>1112</v>
      </c>
      <c r="V109" s="255">
        <v>212008</v>
      </c>
      <c r="W109" s="255"/>
      <c r="X109" s="227">
        <v>1</v>
      </c>
      <c r="Y109" s="245">
        <f>(1+Наценка!$B$7)*VLOOKUP(V109,'Выгрузка артикулов'!A:L,12,0)</f>
        <v>0.25687499999999996</v>
      </c>
    </row>
    <row r="110" spans="1:25" x14ac:dyDescent="0.3">
      <c r="A110" s="474"/>
      <c r="B110" s="283" t="s">
        <v>1094</v>
      </c>
      <c r="C110" s="283">
        <v>728756</v>
      </c>
      <c r="D110" s="283"/>
      <c r="E110" s="227">
        <v>1</v>
      </c>
      <c r="F110" s="245">
        <f>(1+Наценка!$B$7)*VLOOKUP(C110,'Выгрузка артикулов'!A:L,12,0)</f>
        <v>4.0577500000000004</v>
      </c>
      <c r="H110" s="474"/>
      <c r="I110" s="255" t="s">
        <v>1094</v>
      </c>
      <c r="J110" s="255">
        <v>728756</v>
      </c>
      <c r="K110" s="255"/>
      <c r="L110" s="227">
        <v>1</v>
      </c>
      <c r="M110" s="245">
        <f>(1+Наценка!$B$7)*VLOOKUP(J110,'Выгрузка артикулов'!A:L,12,0)</f>
        <v>4.0577500000000004</v>
      </c>
      <c r="O110" s="253" t="s">
        <v>1094</v>
      </c>
      <c r="P110" s="255">
        <v>728743</v>
      </c>
      <c r="Q110" s="255"/>
      <c r="R110" s="227">
        <v>1</v>
      </c>
      <c r="S110" s="245">
        <f>(1+Наценка!$B$7)*VLOOKUP(P110,'Выгрузка артикулов'!A:L,12,0)</f>
        <v>15.200625</v>
      </c>
      <c r="U110" s="253" t="s">
        <v>1094</v>
      </c>
      <c r="V110" s="255">
        <v>728743</v>
      </c>
      <c r="W110" s="255"/>
      <c r="X110" s="227">
        <v>1</v>
      </c>
      <c r="Y110" s="245">
        <f>(1+Наценка!$B$7)*VLOOKUP(V110,'Выгрузка артикулов'!A:L,12,0)</f>
        <v>15.200625</v>
      </c>
    </row>
    <row r="111" spans="1:25" x14ac:dyDescent="0.3">
      <c r="A111" s="474"/>
      <c r="B111" s="283" t="s">
        <v>1113</v>
      </c>
      <c r="C111" s="283">
        <v>740811</v>
      </c>
      <c r="D111" s="283"/>
      <c r="E111" s="227">
        <v>1</v>
      </c>
      <c r="F111" s="245">
        <f>(1+Наценка!$B$7)*VLOOKUP(C111,'Выгрузка артикулов'!A:L,12,0)</f>
        <v>8.4449999999999985</v>
      </c>
      <c r="H111" s="474"/>
      <c r="I111" s="255" t="s">
        <v>1113</v>
      </c>
      <c r="J111" s="255">
        <v>740811</v>
      </c>
      <c r="K111" s="255"/>
      <c r="L111" s="227">
        <v>1</v>
      </c>
      <c r="M111" s="245">
        <f>(1+Наценка!$B$7)*VLOOKUP(J111,'Выгрузка артикулов'!A:L,12,0)</f>
        <v>8.4449999999999985</v>
      </c>
      <c r="O111" s="253" t="s">
        <v>1113</v>
      </c>
      <c r="P111" s="255">
        <v>740811</v>
      </c>
      <c r="Q111" s="255"/>
      <c r="R111" s="227">
        <v>1</v>
      </c>
      <c r="S111" s="245">
        <f>(1+Наценка!$B$7)*VLOOKUP(P111,'Выгрузка артикулов'!A:L,12,0)</f>
        <v>8.4449999999999985</v>
      </c>
      <c r="U111" s="253" t="s">
        <v>1113</v>
      </c>
      <c r="V111" s="255">
        <v>740811</v>
      </c>
      <c r="W111" s="255"/>
      <c r="X111" s="227">
        <v>1</v>
      </c>
      <c r="Y111" s="245">
        <f>(1+Наценка!$B$7)*VLOOKUP(V111,'Выгрузка артикулов'!A:L,12,0)</f>
        <v>8.4449999999999985</v>
      </c>
    </row>
    <row r="112" spans="1:25" x14ac:dyDescent="0.3">
      <c r="A112" s="474"/>
      <c r="B112" s="283"/>
      <c r="C112" s="283"/>
      <c r="D112" s="283"/>
      <c r="E112" s="283"/>
      <c r="F112" s="245"/>
      <c r="H112" s="474"/>
      <c r="I112" s="255"/>
      <c r="J112" s="255"/>
      <c r="K112" s="255"/>
      <c r="L112" s="255"/>
      <c r="M112" s="245"/>
      <c r="O112" s="253"/>
      <c r="P112" s="255"/>
      <c r="Q112" s="255"/>
      <c r="R112" s="227"/>
      <c r="S112" s="245"/>
      <c r="U112" s="253" t="s">
        <v>1085</v>
      </c>
      <c r="V112" s="255">
        <v>740814</v>
      </c>
      <c r="W112" s="255"/>
      <c r="X112" s="227">
        <v>1</v>
      </c>
      <c r="Y112" s="245">
        <f>(1+Наценка!$B$7)*VLOOKUP(V112,'Выгрузка артикулов'!A:L,12,0)</f>
        <v>5.891</v>
      </c>
    </row>
    <row r="113" spans="1:37" s="256" customFormat="1" x14ac:dyDescent="0.3">
      <c r="A113" s="475"/>
      <c r="B113" s="232" t="s">
        <v>679</v>
      </c>
      <c r="C113" s="232"/>
      <c r="D113" s="232"/>
      <c r="E113" s="232"/>
      <c r="F113" s="247">
        <f>E98*F98+E99*F99+E102*F102+E103*F103+E105*F105+E107*F107+E109*F109+E110*F110+E111*F111</f>
        <v>46.917625000000001</v>
      </c>
      <c r="G113" s="281"/>
      <c r="H113" s="475"/>
      <c r="I113" s="232" t="s">
        <v>679</v>
      </c>
      <c r="J113" s="232"/>
      <c r="K113" s="232"/>
      <c r="L113" s="232"/>
      <c r="M113" s="247">
        <f>L98*M98+L99*M99+L102*M102+L103*M103+L105*M105+L107*M107+L109*M109+L110*M110+L111*M111</f>
        <v>46.917625000000001</v>
      </c>
      <c r="O113" s="251" t="s">
        <v>679</v>
      </c>
      <c r="P113" s="232"/>
      <c r="Q113" s="232"/>
      <c r="R113" s="234"/>
      <c r="S113" s="247">
        <f>R98*S98+R99*S99+R102*S102+R103*S103+R105*S105+R107*S107+R109*S109+R110*S110+R111*S111+R112*S112</f>
        <v>58.060500000000005</v>
      </c>
      <c r="U113" s="251" t="s">
        <v>679</v>
      </c>
      <c r="V113" s="232"/>
      <c r="W113" s="232"/>
      <c r="X113" s="234"/>
      <c r="Y113" s="247">
        <f>X98*Y98+X99*Y99+X102*Y102+X103*Y103+X105*Y105+X107*Y107+X109*Y109+X110*Y110+X111*Y111+X112*Y112</f>
        <v>63.951500000000003</v>
      </c>
      <c r="AE113" s="244"/>
      <c r="AF113" s="224"/>
      <c r="AG113" s="224"/>
      <c r="AK113" s="244"/>
    </row>
    <row r="114" spans="1:37" x14ac:dyDescent="0.3">
      <c r="A114" s="281" t="s">
        <v>1081</v>
      </c>
      <c r="C114" s="472" t="s">
        <v>1107</v>
      </c>
      <c r="D114" s="472"/>
      <c r="E114" s="472"/>
      <c r="F114" s="244"/>
      <c r="H114" s="256" t="s">
        <v>1081</v>
      </c>
      <c r="J114" s="472" t="s">
        <v>1107</v>
      </c>
      <c r="K114" s="472"/>
      <c r="L114" s="472"/>
      <c r="M114" s="244"/>
      <c r="P114" s="472" t="s">
        <v>1110</v>
      </c>
      <c r="Q114" s="472"/>
      <c r="R114" s="472"/>
      <c r="S114" s="244"/>
      <c r="V114" s="472" t="s">
        <v>1111</v>
      </c>
      <c r="W114" s="472"/>
      <c r="X114" s="472"/>
      <c r="Y114" s="244"/>
    </row>
    <row r="115" spans="1:37" ht="43.2" x14ac:dyDescent="0.3">
      <c r="A115" s="473" t="s">
        <v>1086</v>
      </c>
      <c r="B115" s="235" t="s">
        <v>16</v>
      </c>
      <c r="C115" s="236" t="s">
        <v>17</v>
      </c>
      <c r="D115" s="236" t="s">
        <v>1089</v>
      </c>
      <c r="E115" s="236" t="s">
        <v>39</v>
      </c>
      <c r="F115" s="237" t="s">
        <v>678</v>
      </c>
      <c r="H115" s="473" t="s">
        <v>1086</v>
      </c>
      <c r="I115" s="235" t="s">
        <v>16</v>
      </c>
      <c r="J115" s="236" t="s">
        <v>17</v>
      </c>
      <c r="K115" s="236" t="s">
        <v>1089</v>
      </c>
      <c r="L115" s="236" t="s">
        <v>39</v>
      </c>
      <c r="M115" s="237" t="s">
        <v>678</v>
      </c>
      <c r="N115" s="238"/>
      <c r="O115" s="239" t="s">
        <v>16</v>
      </c>
      <c r="P115" s="236" t="s">
        <v>17</v>
      </c>
      <c r="Q115" s="236" t="s">
        <v>1089</v>
      </c>
      <c r="R115" s="236" t="s">
        <v>39</v>
      </c>
      <c r="S115" s="237" t="s">
        <v>678</v>
      </c>
      <c r="U115" s="239" t="s">
        <v>16</v>
      </c>
      <c r="V115" s="236" t="s">
        <v>17</v>
      </c>
      <c r="W115" s="236" t="s">
        <v>1089</v>
      </c>
      <c r="X115" s="236" t="s">
        <v>39</v>
      </c>
      <c r="Y115" s="237" t="s">
        <v>678</v>
      </c>
    </row>
    <row r="116" spans="1:37" x14ac:dyDescent="0.3">
      <c r="A116" s="474"/>
      <c r="B116" s="283" t="s">
        <v>1083</v>
      </c>
      <c r="C116" s="283">
        <v>334754</v>
      </c>
      <c r="D116" s="283"/>
      <c r="E116" s="227">
        <v>1</v>
      </c>
      <c r="F116" s="245">
        <f>(1+Наценка!$B$7)*VLOOKUP(C116,'Выгрузка артикулов'!A:L,12,0)</f>
        <v>0.62812499999999993</v>
      </c>
      <c r="H116" s="474"/>
      <c r="I116" s="255" t="s">
        <v>1083</v>
      </c>
      <c r="J116" s="255">
        <v>334754</v>
      </c>
      <c r="K116" s="255"/>
      <c r="L116" s="227">
        <v>1</v>
      </c>
      <c r="M116" s="245">
        <f>(1+Наценка!$B$7)*VLOOKUP(J116,'Выгрузка артикулов'!A:L,12,0)</f>
        <v>0.62812499999999993</v>
      </c>
      <c r="O116" s="253" t="s">
        <v>1083</v>
      </c>
      <c r="P116" s="255">
        <v>334754</v>
      </c>
      <c r="Q116" s="255"/>
      <c r="R116" s="227">
        <v>1</v>
      </c>
      <c r="S116" s="245">
        <f>(1+Наценка!$B$7)*VLOOKUP(P116,'Выгрузка артикулов'!A:L,12,0)</f>
        <v>0.62812499999999993</v>
      </c>
      <c r="U116" s="253" t="s">
        <v>1083</v>
      </c>
      <c r="V116" s="255">
        <v>334754</v>
      </c>
      <c r="W116" s="255"/>
      <c r="X116" s="227">
        <v>1</v>
      </c>
      <c r="Y116" s="245">
        <f>(1+Наценка!$B$7)*VLOOKUP(V116,'Выгрузка артикулов'!A:L,12,0)</f>
        <v>0.62812499999999993</v>
      </c>
    </row>
    <row r="117" spans="1:37" x14ac:dyDescent="0.3">
      <c r="A117" s="474"/>
      <c r="B117" s="476" t="s">
        <v>740</v>
      </c>
      <c r="C117" s="282">
        <v>377474</v>
      </c>
      <c r="D117" s="282" t="s">
        <v>694</v>
      </c>
      <c r="E117" s="227">
        <v>1</v>
      </c>
      <c r="F117" s="245">
        <f>(1+Наценка!$B$7)*VLOOKUP(C117,'Выгрузка артикулов'!A:L,12,0)</f>
        <v>7.3616250000000001</v>
      </c>
      <c r="H117" s="474"/>
      <c r="I117" s="476" t="s">
        <v>740</v>
      </c>
      <c r="J117" s="254">
        <v>377474</v>
      </c>
      <c r="K117" s="254" t="s">
        <v>694</v>
      </c>
      <c r="L117" s="227">
        <v>1</v>
      </c>
      <c r="M117" s="245">
        <f>(1+Наценка!$B$7)*VLOOKUP(J117,'Выгрузка артикулов'!A:L,12,0)</f>
        <v>7.3616250000000001</v>
      </c>
      <c r="O117" s="481" t="s">
        <v>740</v>
      </c>
      <c r="P117" s="254">
        <v>377474</v>
      </c>
      <c r="Q117" s="254" t="s">
        <v>694</v>
      </c>
      <c r="R117" s="227">
        <v>1</v>
      </c>
      <c r="S117" s="245">
        <f>(1+Наценка!$B$7)*VLOOKUP(P117,'Выгрузка артикулов'!A:L,12,0)</f>
        <v>7.3616250000000001</v>
      </c>
      <c r="U117" s="481" t="s">
        <v>740</v>
      </c>
      <c r="V117" s="254">
        <v>377474</v>
      </c>
      <c r="W117" s="254" t="s">
        <v>694</v>
      </c>
      <c r="X117" s="227">
        <v>1</v>
      </c>
      <c r="Y117" s="245">
        <f>(1+Наценка!$B$7)*VLOOKUP(V117,'Выгрузка артикулов'!A:L,12,0)</f>
        <v>7.3616250000000001</v>
      </c>
    </row>
    <row r="118" spans="1:37" x14ac:dyDescent="0.3">
      <c r="A118" s="474"/>
      <c r="B118" s="477"/>
      <c r="C118" s="282">
        <v>238680</v>
      </c>
      <c r="D118" s="282" t="s">
        <v>726</v>
      </c>
      <c r="E118" s="227">
        <v>1</v>
      </c>
      <c r="F118" s="245">
        <f>(1+Наценка!$B$7)*VLOOKUP(C118,'Выгрузка артикулов'!A:L,12,0)</f>
        <v>9.3213749999999997</v>
      </c>
      <c r="H118" s="474"/>
      <c r="I118" s="477"/>
      <c r="J118" s="254">
        <v>238680</v>
      </c>
      <c r="K118" s="254" t="s">
        <v>726</v>
      </c>
      <c r="L118" s="227">
        <v>1</v>
      </c>
      <c r="M118" s="245">
        <f>(1+Наценка!$B$7)*VLOOKUP(J118,'Выгрузка артикулов'!A:L,12,0)</f>
        <v>9.3213749999999997</v>
      </c>
      <c r="O118" s="482"/>
      <c r="P118" s="254">
        <v>238680</v>
      </c>
      <c r="Q118" s="254" t="s">
        <v>726</v>
      </c>
      <c r="R118" s="227">
        <v>1</v>
      </c>
      <c r="S118" s="245">
        <f>(1+Наценка!$B$7)*VLOOKUP(P118,'Выгрузка артикулов'!A:L,12,0)</f>
        <v>9.3213749999999997</v>
      </c>
      <c r="U118" s="482"/>
      <c r="V118" s="254">
        <v>238680</v>
      </c>
      <c r="W118" s="254" t="s">
        <v>726</v>
      </c>
      <c r="X118" s="227">
        <v>1</v>
      </c>
      <c r="Y118" s="245">
        <f>(1+Наценка!$B$7)*VLOOKUP(V118,'Выгрузка артикулов'!A:L,12,0)</f>
        <v>9.3213749999999997</v>
      </c>
    </row>
    <row r="119" spans="1:37" x14ac:dyDescent="0.3">
      <c r="A119" s="474"/>
      <c r="B119" s="477"/>
      <c r="C119" s="282">
        <v>377477</v>
      </c>
      <c r="D119" s="282" t="s">
        <v>724</v>
      </c>
      <c r="E119" s="227">
        <v>1</v>
      </c>
      <c r="F119" s="245">
        <f>(1+Наценка!$B$7)*VLOOKUP(C119,'Выгрузка артикулов'!A:L,12,0)</f>
        <v>7.0212500000000002</v>
      </c>
      <c r="H119" s="474"/>
      <c r="I119" s="477"/>
      <c r="J119" s="254">
        <v>377477</v>
      </c>
      <c r="K119" s="254" t="s">
        <v>724</v>
      </c>
      <c r="L119" s="227">
        <v>1</v>
      </c>
      <c r="M119" s="245">
        <f>(1+Наценка!$B$7)*VLOOKUP(J119,'Выгрузка артикулов'!A:L,12,0)</f>
        <v>7.0212500000000002</v>
      </c>
      <c r="O119" s="482"/>
      <c r="P119" s="254">
        <v>377477</v>
      </c>
      <c r="Q119" s="254" t="s">
        <v>724</v>
      </c>
      <c r="R119" s="227">
        <v>1</v>
      </c>
      <c r="S119" s="245">
        <f>(1+Наценка!$B$7)*VLOOKUP(P119,'Выгрузка артикулов'!A:L,12,0)</f>
        <v>7.0212500000000002</v>
      </c>
      <c r="U119" s="482"/>
      <c r="V119" s="254">
        <v>377477</v>
      </c>
      <c r="W119" s="254" t="s">
        <v>724</v>
      </c>
      <c r="X119" s="227">
        <v>1</v>
      </c>
      <c r="Y119" s="245">
        <f>(1+Наценка!$B$7)*VLOOKUP(V119,'Выгрузка артикулов'!A:L,12,0)</f>
        <v>7.0212500000000002</v>
      </c>
    </row>
    <row r="120" spans="1:37" x14ac:dyDescent="0.3">
      <c r="A120" s="474"/>
      <c r="B120" s="282" t="s">
        <v>702</v>
      </c>
      <c r="C120" s="283">
        <v>770712</v>
      </c>
      <c r="D120" s="283"/>
      <c r="E120" s="227">
        <v>1</v>
      </c>
      <c r="F120" s="245">
        <f>(1+Наценка!$B$7)*VLOOKUP(C120,'Выгрузка артикулов'!A:L,12,0)</f>
        <v>1.71025</v>
      </c>
      <c r="H120" s="474"/>
      <c r="I120" s="254" t="s">
        <v>702</v>
      </c>
      <c r="J120" s="255">
        <v>770712</v>
      </c>
      <c r="K120" s="255"/>
      <c r="L120" s="227">
        <v>1</v>
      </c>
      <c r="M120" s="245">
        <f>(1+Наценка!$B$7)*VLOOKUP(J120,'Выгрузка артикулов'!A:L,12,0)</f>
        <v>1.71025</v>
      </c>
      <c r="O120" s="252" t="s">
        <v>702</v>
      </c>
      <c r="P120" s="255">
        <v>770712</v>
      </c>
      <c r="Q120" s="255"/>
      <c r="R120" s="227">
        <v>1</v>
      </c>
      <c r="S120" s="245">
        <f>(1+Наценка!$B$7)*VLOOKUP(P120,'Выгрузка артикулов'!A:L,12,0)</f>
        <v>1.71025</v>
      </c>
      <c r="U120" s="252" t="s">
        <v>702</v>
      </c>
      <c r="V120" s="255">
        <v>770712</v>
      </c>
      <c r="W120" s="255"/>
      <c r="X120" s="227">
        <v>1</v>
      </c>
      <c r="Y120" s="245">
        <f>(1+Наценка!$B$7)*VLOOKUP(V120,'Выгрузка артикулов'!A:L,12,0)</f>
        <v>1.71025</v>
      </c>
    </row>
    <row r="121" spans="1:37" x14ac:dyDescent="0.3">
      <c r="A121" s="474"/>
      <c r="B121" s="478" t="s">
        <v>1098</v>
      </c>
      <c r="C121" s="283">
        <v>624973</v>
      </c>
      <c r="D121" s="283" t="s">
        <v>1090</v>
      </c>
      <c r="E121" s="227">
        <v>1</v>
      </c>
      <c r="F121" s="245">
        <f>(1+Наценка!$B$7)*VLOOKUP(C121,'Выгрузка артикулов'!A:L,12,0)</f>
        <v>6.984375</v>
      </c>
      <c r="H121" s="474"/>
      <c r="I121" s="478" t="s">
        <v>1098</v>
      </c>
      <c r="J121" s="255">
        <v>624973</v>
      </c>
      <c r="K121" s="255" t="s">
        <v>1090</v>
      </c>
      <c r="L121" s="227">
        <v>1</v>
      </c>
      <c r="M121" s="245">
        <f>(1+Наценка!$B$7)*VLOOKUP(J121,'Выгрузка артикулов'!A:L,12,0)</f>
        <v>6.984375</v>
      </c>
      <c r="O121" s="483" t="s">
        <v>1098</v>
      </c>
      <c r="P121" s="255">
        <v>624973</v>
      </c>
      <c r="Q121" s="255" t="s">
        <v>1090</v>
      </c>
      <c r="R121" s="227">
        <v>1</v>
      </c>
      <c r="S121" s="245">
        <f>(1+Наценка!$B$7)*VLOOKUP(P121,'Выгрузка артикулов'!A:L,12,0)</f>
        <v>6.984375</v>
      </c>
      <c r="U121" s="483" t="s">
        <v>1098</v>
      </c>
      <c r="V121" s="255">
        <v>624973</v>
      </c>
      <c r="W121" s="255" t="s">
        <v>1090</v>
      </c>
      <c r="X121" s="227">
        <v>1</v>
      </c>
      <c r="Y121" s="245">
        <f>(1+Наценка!$B$7)*VLOOKUP(V121,'Выгрузка артикулов'!A:L,12,0)</f>
        <v>6.984375</v>
      </c>
    </row>
    <row r="122" spans="1:37" x14ac:dyDescent="0.3">
      <c r="A122" s="474"/>
      <c r="B122" s="478"/>
      <c r="C122" s="283">
        <v>624974</v>
      </c>
      <c r="D122" s="283" t="s">
        <v>1091</v>
      </c>
      <c r="E122" s="227">
        <v>1</v>
      </c>
      <c r="F122" s="245">
        <f>(1+Наценка!$B$7)*VLOOKUP(C122,'Выгрузка артикулов'!A:L,12,0)</f>
        <v>7</v>
      </c>
      <c r="H122" s="474"/>
      <c r="I122" s="478"/>
      <c r="J122" s="255">
        <v>624974</v>
      </c>
      <c r="K122" s="255" t="s">
        <v>1091</v>
      </c>
      <c r="L122" s="227">
        <v>1</v>
      </c>
      <c r="M122" s="245">
        <f>(1+Наценка!$B$7)*VLOOKUP(J122,'Выгрузка артикулов'!A:L,12,0)</f>
        <v>7</v>
      </c>
      <c r="O122" s="483"/>
      <c r="P122" s="255">
        <v>624974</v>
      </c>
      <c r="Q122" s="255" t="s">
        <v>1091</v>
      </c>
      <c r="R122" s="227">
        <v>1</v>
      </c>
      <c r="S122" s="245">
        <f>(1+Наценка!$B$7)*VLOOKUP(P122,'Выгрузка артикулов'!A:L,12,0)</f>
        <v>7</v>
      </c>
      <c r="U122" s="483"/>
      <c r="V122" s="255">
        <v>624974</v>
      </c>
      <c r="W122" s="255" t="s">
        <v>1091</v>
      </c>
      <c r="X122" s="227">
        <v>1</v>
      </c>
      <c r="Y122" s="245">
        <f>(1+Наценка!$B$7)*VLOOKUP(V122,'Выгрузка артикулов'!A:L,12,0)</f>
        <v>7</v>
      </c>
    </row>
    <row r="123" spans="1:37" x14ac:dyDescent="0.3">
      <c r="A123" s="474"/>
      <c r="B123" s="478" t="s">
        <v>1097</v>
      </c>
      <c r="C123" s="283">
        <v>739699</v>
      </c>
      <c r="D123" s="283" t="s">
        <v>1090</v>
      </c>
      <c r="E123" s="227">
        <v>1</v>
      </c>
      <c r="F123" s="245">
        <f>(1+Наценка!$B$7)*VLOOKUP(C123,'Выгрузка артикулов'!A:L,12,0)</f>
        <v>5.9423750000000002</v>
      </c>
      <c r="H123" s="474"/>
      <c r="I123" s="478" t="s">
        <v>1097</v>
      </c>
      <c r="J123" s="255">
        <v>739699</v>
      </c>
      <c r="K123" s="255" t="s">
        <v>1090</v>
      </c>
      <c r="L123" s="227">
        <v>1</v>
      </c>
      <c r="M123" s="245">
        <f>(1+Наценка!$B$7)*VLOOKUP(J123,'Выгрузка артикулов'!A:L,12,0)</f>
        <v>5.9423750000000002</v>
      </c>
      <c r="O123" s="483" t="s">
        <v>1097</v>
      </c>
      <c r="P123" s="255">
        <v>739699</v>
      </c>
      <c r="Q123" s="255" t="s">
        <v>1090</v>
      </c>
      <c r="R123" s="227">
        <v>1</v>
      </c>
      <c r="S123" s="245">
        <f>(1+Наценка!$B$7)*VLOOKUP(P123,'Выгрузка артикулов'!A:L,12,0)</f>
        <v>5.9423750000000002</v>
      </c>
      <c r="U123" s="483" t="s">
        <v>1097</v>
      </c>
      <c r="V123" s="255">
        <v>739699</v>
      </c>
      <c r="W123" s="255" t="s">
        <v>1090</v>
      </c>
      <c r="X123" s="227">
        <v>1</v>
      </c>
      <c r="Y123" s="245">
        <f>(1+Наценка!$B$7)*VLOOKUP(V123,'Выгрузка артикулов'!A:L,12,0)</f>
        <v>5.9423750000000002</v>
      </c>
    </row>
    <row r="124" spans="1:37" x14ac:dyDescent="0.3">
      <c r="A124" s="474"/>
      <c r="B124" s="478"/>
      <c r="C124" s="283">
        <v>739700</v>
      </c>
      <c r="D124" s="283" t="s">
        <v>1091</v>
      </c>
      <c r="E124" s="227">
        <v>1</v>
      </c>
      <c r="F124" s="245">
        <f>(1+Наценка!$B$7)*VLOOKUP(C124,'Выгрузка артикулов'!A:L,12,0)</f>
        <v>5.9423750000000002</v>
      </c>
      <c r="H124" s="474"/>
      <c r="I124" s="478"/>
      <c r="J124" s="255">
        <v>739700</v>
      </c>
      <c r="K124" s="255" t="s">
        <v>1091</v>
      </c>
      <c r="L124" s="227">
        <v>1</v>
      </c>
      <c r="M124" s="245">
        <f>(1+Наценка!$B$7)*VLOOKUP(J124,'Выгрузка артикулов'!A:L,12,0)</f>
        <v>5.9423750000000002</v>
      </c>
      <c r="O124" s="483"/>
      <c r="P124" s="255">
        <v>739700</v>
      </c>
      <c r="Q124" s="255" t="s">
        <v>1091</v>
      </c>
      <c r="R124" s="227">
        <v>1</v>
      </c>
      <c r="S124" s="245">
        <f>(1+Наценка!$B$7)*VLOOKUP(P124,'Выгрузка артикулов'!A:L,12,0)</f>
        <v>5.9423750000000002</v>
      </c>
      <c r="U124" s="483"/>
      <c r="V124" s="255">
        <v>739700</v>
      </c>
      <c r="W124" s="255" t="s">
        <v>1091</v>
      </c>
      <c r="X124" s="227">
        <v>1</v>
      </c>
      <c r="Y124" s="245">
        <f>(1+Наценка!$B$7)*VLOOKUP(V124,'Выгрузка артикулов'!A:L,12,0)</f>
        <v>5.9423750000000002</v>
      </c>
    </row>
    <row r="125" spans="1:37" x14ac:dyDescent="0.3">
      <c r="A125" s="474"/>
      <c r="B125" s="478" t="s">
        <v>31</v>
      </c>
      <c r="C125" s="283">
        <v>627259</v>
      </c>
      <c r="D125" s="283" t="s">
        <v>1092</v>
      </c>
      <c r="E125" s="227">
        <v>1</v>
      </c>
      <c r="F125" s="245">
        <f>(1+Наценка!$B$7)*VLOOKUP(C125,'Выгрузка артикулов'!A:L,12,0)</f>
        <v>11.53125</v>
      </c>
      <c r="H125" s="474"/>
      <c r="I125" s="478" t="s">
        <v>31</v>
      </c>
      <c r="J125" s="255">
        <v>627259</v>
      </c>
      <c r="K125" s="255" t="s">
        <v>1092</v>
      </c>
      <c r="L125" s="227">
        <v>1</v>
      </c>
      <c r="M125" s="245">
        <f>(1+Наценка!$B$7)*VLOOKUP(J125,'Выгрузка артикулов'!A:L,12,0)</f>
        <v>11.53125</v>
      </c>
      <c r="O125" s="483" t="s">
        <v>31</v>
      </c>
      <c r="P125" s="255">
        <v>627259</v>
      </c>
      <c r="Q125" s="255" t="s">
        <v>1092</v>
      </c>
      <c r="R125" s="227">
        <v>1</v>
      </c>
      <c r="S125" s="245">
        <f>(1+Наценка!$B$7)*VLOOKUP(P125,'Выгрузка артикулов'!A:L,12,0)</f>
        <v>11.53125</v>
      </c>
      <c r="U125" s="483" t="s">
        <v>31</v>
      </c>
      <c r="V125" s="255">
        <v>627259</v>
      </c>
      <c r="W125" s="255" t="s">
        <v>1092</v>
      </c>
      <c r="X125" s="227">
        <v>1</v>
      </c>
      <c r="Y125" s="245">
        <f>(1+Наценка!$B$7)*VLOOKUP(V125,'Выгрузка артикулов'!A:L,12,0)</f>
        <v>11.53125</v>
      </c>
    </row>
    <row r="126" spans="1:37" x14ac:dyDescent="0.3">
      <c r="A126" s="474"/>
      <c r="B126" s="478"/>
      <c r="C126" s="283">
        <v>627260</v>
      </c>
      <c r="D126" s="283" t="s">
        <v>1093</v>
      </c>
      <c r="E126" s="227">
        <v>1</v>
      </c>
      <c r="F126" s="245">
        <f>(1+Наценка!$B$7)*VLOOKUP(C126,'Выгрузка артикулов'!A:L,12,0)</f>
        <v>11.515625</v>
      </c>
      <c r="H126" s="474"/>
      <c r="I126" s="478"/>
      <c r="J126" s="255">
        <v>627260</v>
      </c>
      <c r="K126" s="255" t="s">
        <v>1093</v>
      </c>
      <c r="L126" s="227">
        <v>1</v>
      </c>
      <c r="M126" s="245">
        <f>(1+Наценка!$B$7)*VLOOKUP(J126,'Выгрузка артикулов'!A:L,12,0)</f>
        <v>11.515625</v>
      </c>
      <c r="O126" s="483"/>
      <c r="P126" s="255">
        <v>627260</v>
      </c>
      <c r="Q126" s="255" t="s">
        <v>1093</v>
      </c>
      <c r="R126" s="227">
        <v>1</v>
      </c>
      <c r="S126" s="245">
        <f>(1+Наценка!$B$7)*VLOOKUP(P126,'Выгрузка артикулов'!A:L,12,0)</f>
        <v>11.515625</v>
      </c>
      <c r="U126" s="483"/>
      <c r="V126" s="255">
        <v>627260</v>
      </c>
      <c r="W126" s="255" t="s">
        <v>1093</v>
      </c>
      <c r="X126" s="227">
        <v>1</v>
      </c>
      <c r="Y126" s="245">
        <f>(1+Наценка!$B$7)*VLOOKUP(V126,'Выгрузка артикулов'!A:L,12,0)</f>
        <v>11.515625</v>
      </c>
    </row>
    <row r="127" spans="1:37" x14ac:dyDescent="0.3">
      <c r="A127" s="474"/>
      <c r="B127" s="283" t="s">
        <v>1112</v>
      </c>
      <c r="C127" s="283">
        <v>212008</v>
      </c>
      <c r="D127" s="283"/>
      <c r="E127" s="227">
        <v>1</v>
      </c>
      <c r="F127" s="245">
        <f>(1+Наценка!$B$7)*VLOOKUP(C127,'Выгрузка артикулов'!A:L,12,0)</f>
        <v>0.25687499999999996</v>
      </c>
      <c r="H127" s="474"/>
      <c r="I127" s="255" t="s">
        <v>1112</v>
      </c>
      <c r="J127" s="255">
        <v>212008</v>
      </c>
      <c r="K127" s="255"/>
      <c r="L127" s="227">
        <v>1</v>
      </c>
      <c r="M127" s="245">
        <f>(1+Наценка!$B$7)*VLOOKUP(J127,'Выгрузка артикулов'!A:L,12,0)</f>
        <v>0.25687499999999996</v>
      </c>
      <c r="O127" s="253" t="s">
        <v>1112</v>
      </c>
      <c r="P127" s="255">
        <v>212008</v>
      </c>
      <c r="Q127" s="255"/>
      <c r="R127" s="227">
        <v>1</v>
      </c>
      <c r="S127" s="245">
        <f>(1+Наценка!$B$7)*VLOOKUP(P127,'Выгрузка артикулов'!A:L,12,0)</f>
        <v>0.25687499999999996</v>
      </c>
      <c r="U127" s="253" t="s">
        <v>1112</v>
      </c>
      <c r="V127" s="255">
        <v>212008</v>
      </c>
      <c r="W127" s="255"/>
      <c r="X127" s="227">
        <v>1</v>
      </c>
      <c r="Y127" s="245">
        <f>(1+Наценка!$B$7)*VLOOKUP(V127,'Выгрузка артикулов'!A:L,12,0)</f>
        <v>0.25687499999999996</v>
      </c>
    </row>
    <row r="128" spans="1:37" x14ac:dyDescent="0.3">
      <c r="A128" s="474"/>
      <c r="B128" s="283" t="s">
        <v>1094</v>
      </c>
      <c r="C128" s="283">
        <v>728756</v>
      </c>
      <c r="D128" s="283"/>
      <c r="E128" s="227">
        <v>1</v>
      </c>
      <c r="F128" s="245">
        <f>(1+Наценка!$B$7)*VLOOKUP(C128,'Выгрузка артикулов'!A:L,12,0)</f>
        <v>4.0577500000000004</v>
      </c>
      <c r="H128" s="474"/>
      <c r="I128" s="255" t="s">
        <v>1094</v>
      </c>
      <c r="J128" s="255">
        <v>728756</v>
      </c>
      <c r="K128" s="255"/>
      <c r="L128" s="227">
        <v>1</v>
      </c>
      <c r="M128" s="245">
        <f>(1+Наценка!$B$7)*VLOOKUP(J128,'Выгрузка артикулов'!A:L,12,0)</f>
        <v>4.0577500000000004</v>
      </c>
      <c r="O128" s="253" t="s">
        <v>1094</v>
      </c>
      <c r="P128" s="255">
        <v>728743</v>
      </c>
      <c r="Q128" s="255"/>
      <c r="R128" s="227">
        <v>1</v>
      </c>
      <c r="S128" s="245">
        <f>(1+Наценка!$B$7)*VLOOKUP(P128,'Выгрузка артикулов'!A:L,12,0)</f>
        <v>15.200625</v>
      </c>
      <c r="U128" s="253" t="s">
        <v>1094</v>
      </c>
      <c r="V128" s="255">
        <v>728743</v>
      </c>
      <c r="W128" s="255"/>
      <c r="X128" s="227">
        <v>1</v>
      </c>
      <c r="Y128" s="245">
        <f>(1+Наценка!$B$7)*VLOOKUP(V128,'Выгрузка артикулов'!A:L,12,0)</f>
        <v>15.200625</v>
      </c>
    </row>
    <row r="129" spans="1:37" x14ac:dyDescent="0.3">
      <c r="A129" s="474"/>
      <c r="B129" s="283" t="s">
        <v>1113</v>
      </c>
      <c r="C129" s="283">
        <v>740811</v>
      </c>
      <c r="D129" s="283"/>
      <c r="E129" s="227">
        <v>1</v>
      </c>
      <c r="F129" s="245">
        <f>(1+Наценка!$B$7)*VLOOKUP(C129,'Выгрузка артикулов'!A:L,12,0)</f>
        <v>8.4449999999999985</v>
      </c>
      <c r="H129" s="474"/>
      <c r="I129" s="255" t="s">
        <v>1113</v>
      </c>
      <c r="J129" s="255">
        <v>740811</v>
      </c>
      <c r="K129" s="255"/>
      <c r="L129" s="227">
        <v>1</v>
      </c>
      <c r="M129" s="245">
        <f>(1+Наценка!$B$7)*VLOOKUP(J129,'Выгрузка артикулов'!A:L,12,0)</f>
        <v>8.4449999999999985</v>
      </c>
      <c r="O129" s="253" t="s">
        <v>1113</v>
      </c>
      <c r="P129" s="255">
        <v>740811</v>
      </c>
      <c r="Q129" s="255"/>
      <c r="R129" s="227">
        <v>1</v>
      </c>
      <c r="S129" s="245">
        <f>(1+Наценка!$B$7)*VLOOKUP(P129,'Выгрузка артикулов'!A:L,12,0)</f>
        <v>8.4449999999999985</v>
      </c>
      <c r="U129" s="253" t="s">
        <v>1113</v>
      </c>
      <c r="V129" s="255">
        <v>740811</v>
      </c>
      <c r="W129" s="255"/>
      <c r="X129" s="227">
        <v>1</v>
      </c>
      <c r="Y129" s="245">
        <f>(1+Наценка!$B$7)*VLOOKUP(V129,'Выгрузка артикулов'!A:L,12,0)</f>
        <v>8.4449999999999985</v>
      </c>
    </row>
    <row r="130" spans="1:37" x14ac:dyDescent="0.3">
      <c r="A130" s="474"/>
      <c r="B130" s="283" t="s">
        <v>705</v>
      </c>
      <c r="C130" s="283">
        <v>728918</v>
      </c>
      <c r="D130" s="283"/>
      <c r="E130" s="227">
        <v>1</v>
      </c>
      <c r="F130" s="245">
        <f>(1+Наценка!$B$7)*VLOOKUP(C130,'Выгрузка артикулов'!A:L,12,0)</f>
        <v>0.53087499999999999</v>
      </c>
      <c r="H130" s="474"/>
      <c r="I130" s="255" t="s">
        <v>705</v>
      </c>
      <c r="J130" s="255">
        <v>728918</v>
      </c>
      <c r="K130" s="255"/>
      <c r="L130" s="227">
        <v>1</v>
      </c>
      <c r="M130" s="245">
        <f>(1+Наценка!$B$7)*VLOOKUP(J130,'Выгрузка артикулов'!A:L,12,0)</f>
        <v>0.53087499999999999</v>
      </c>
      <c r="O130" s="253" t="s">
        <v>705</v>
      </c>
      <c r="P130" s="255">
        <v>728918</v>
      </c>
      <c r="Q130" s="255"/>
      <c r="R130" s="227">
        <v>1</v>
      </c>
      <c r="S130" s="245">
        <f>(1+Наценка!$B$7)*VLOOKUP(P130,'Выгрузка артикулов'!A:L,12,0)</f>
        <v>0.53087499999999999</v>
      </c>
      <c r="U130" s="253" t="s">
        <v>705</v>
      </c>
      <c r="V130" s="255">
        <v>728918</v>
      </c>
      <c r="W130" s="255"/>
      <c r="X130" s="227">
        <v>1</v>
      </c>
      <c r="Y130" s="245">
        <f>(1+Наценка!$B$7)*VLOOKUP(V130,'Выгрузка артикулов'!A:L,12,0)</f>
        <v>0.53087499999999999</v>
      </c>
    </row>
    <row r="131" spans="1:37" x14ac:dyDescent="0.3">
      <c r="A131" s="474"/>
      <c r="B131" s="283" t="s">
        <v>1102</v>
      </c>
      <c r="C131" s="283">
        <v>334671</v>
      </c>
      <c r="D131" s="283"/>
      <c r="E131" s="227">
        <v>1</v>
      </c>
      <c r="F131" s="245">
        <f>(1+Наценка!$B$7)*VLOOKUP(C131,'Выгрузка артикулов'!A:L,12,0)</f>
        <v>0.51512500000000006</v>
      </c>
      <c r="H131" s="474"/>
      <c r="I131" s="255" t="s">
        <v>1102</v>
      </c>
      <c r="J131" s="255">
        <v>334671</v>
      </c>
      <c r="K131" s="255"/>
      <c r="L131" s="227">
        <v>1</v>
      </c>
      <c r="M131" s="245">
        <f>(1+Наценка!$B$7)*VLOOKUP(J131,'Выгрузка артикулов'!A:L,12,0)</f>
        <v>0.51512500000000006</v>
      </c>
      <c r="O131" s="253" t="s">
        <v>1102</v>
      </c>
      <c r="P131" s="255">
        <v>334671</v>
      </c>
      <c r="Q131" s="255"/>
      <c r="R131" s="227">
        <v>1</v>
      </c>
      <c r="S131" s="245">
        <f>(1+Наценка!$B$7)*VLOOKUP(P131,'Выгрузка артикулов'!A:L,12,0)</f>
        <v>0.51512500000000006</v>
      </c>
      <c r="U131" s="253" t="s">
        <v>1102</v>
      </c>
      <c r="V131" s="255">
        <v>334671</v>
      </c>
      <c r="W131" s="255"/>
      <c r="X131" s="227">
        <v>1</v>
      </c>
      <c r="Y131" s="245">
        <f>(1+Наценка!$B$7)*VLOOKUP(V131,'Выгрузка артикулов'!A:L,12,0)</f>
        <v>0.51512500000000006</v>
      </c>
    </row>
    <row r="132" spans="1:37" x14ac:dyDescent="0.3">
      <c r="A132" s="474"/>
      <c r="B132" s="283" t="s">
        <v>1115</v>
      </c>
      <c r="C132" s="283">
        <v>728885</v>
      </c>
      <c r="D132" s="283"/>
      <c r="E132" s="227">
        <v>1</v>
      </c>
      <c r="F132" s="245">
        <f>(1+Наценка!$B$7)*VLOOKUP(C132,'Выгрузка артикулов'!A:L,12,0)</f>
        <v>1.60975</v>
      </c>
      <c r="H132" s="474"/>
      <c r="I132" s="255" t="s">
        <v>1115</v>
      </c>
      <c r="J132" s="255">
        <v>728885</v>
      </c>
      <c r="K132" s="255"/>
      <c r="L132" s="227">
        <v>1</v>
      </c>
      <c r="M132" s="245">
        <f>(1+Наценка!$B$7)*VLOOKUP(J132,'Выгрузка артикулов'!A:L,12,0)</f>
        <v>1.60975</v>
      </c>
      <c r="O132" s="253" t="s">
        <v>1115</v>
      </c>
      <c r="P132" s="255">
        <v>728885</v>
      </c>
      <c r="Q132" s="255"/>
      <c r="R132" s="227">
        <v>1</v>
      </c>
      <c r="S132" s="245">
        <f>(1+Наценка!$B$7)*VLOOKUP(P132,'Выгрузка артикулов'!A:L,12,0)</f>
        <v>1.60975</v>
      </c>
      <c r="U132" s="253" t="s">
        <v>1115</v>
      </c>
      <c r="V132" s="255">
        <v>728885</v>
      </c>
      <c r="W132" s="255"/>
      <c r="X132" s="227">
        <v>1</v>
      </c>
      <c r="Y132" s="245">
        <f>(1+Наценка!$B$7)*VLOOKUP(V132,'Выгрузка артикулов'!A:L,12,0)</f>
        <v>1.60975</v>
      </c>
    </row>
    <row r="133" spans="1:37" x14ac:dyDescent="0.3">
      <c r="A133" s="474"/>
      <c r="B133" s="283" t="s">
        <v>1116</v>
      </c>
      <c r="C133" s="283">
        <v>728884</v>
      </c>
      <c r="D133" s="283"/>
      <c r="E133" s="227">
        <v>1</v>
      </c>
      <c r="F133" s="245">
        <f>(1+Наценка!$B$7)*VLOOKUP(C133,'Выгрузка артикулов'!A:L,12,0)</f>
        <v>0.99324999999999997</v>
      </c>
      <c r="H133" s="474"/>
      <c r="I133" s="255" t="s">
        <v>1116</v>
      </c>
      <c r="J133" s="255">
        <v>728884</v>
      </c>
      <c r="K133" s="255"/>
      <c r="L133" s="227">
        <v>1</v>
      </c>
      <c r="M133" s="245">
        <f>(1+Наценка!$B$7)*VLOOKUP(J133,'Выгрузка артикулов'!A:L,12,0)</f>
        <v>0.99324999999999997</v>
      </c>
      <c r="O133" s="253" t="s">
        <v>1116</v>
      </c>
      <c r="P133" s="255">
        <v>728884</v>
      </c>
      <c r="Q133" s="255"/>
      <c r="R133" s="227">
        <v>1</v>
      </c>
      <c r="S133" s="245">
        <f>(1+Наценка!$B$7)*VLOOKUP(P133,'Выгрузка артикулов'!A:L,12,0)</f>
        <v>0.99324999999999997</v>
      </c>
      <c r="U133" s="253" t="s">
        <v>1116</v>
      </c>
      <c r="V133" s="255">
        <v>728884</v>
      </c>
      <c r="W133" s="255"/>
      <c r="X133" s="227">
        <v>1</v>
      </c>
      <c r="Y133" s="245">
        <f>(1+Наценка!$B$7)*VLOOKUP(V133,'Выгрузка артикулов'!A:L,12,0)</f>
        <v>0.99324999999999997</v>
      </c>
    </row>
    <row r="134" spans="1:37" x14ac:dyDescent="0.3">
      <c r="A134" s="474"/>
      <c r="B134" s="283"/>
      <c r="C134" s="283"/>
      <c r="D134" s="283"/>
      <c r="E134" s="283"/>
      <c r="F134" s="245"/>
      <c r="H134" s="474"/>
      <c r="I134" s="255"/>
      <c r="J134" s="255"/>
      <c r="K134" s="255"/>
      <c r="L134" s="255"/>
      <c r="M134" s="245"/>
      <c r="O134" s="253"/>
      <c r="P134" s="255"/>
      <c r="Q134" s="255"/>
      <c r="R134" s="227"/>
      <c r="S134" s="245"/>
      <c r="U134" s="253" t="s">
        <v>1085</v>
      </c>
      <c r="V134" s="255">
        <v>740814</v>
      </c>
      <c r="W134" s="255"/>
      <c r="X134" s="227">
        <v>1</v>
      </c>
      <c r="Y134" s="245">
        <f>(1+Наценка!$B$7)*VLOOKUP(V134,'Выгрузка артикулов'!A:L,12,0)</f>
        <v>5.891</v>
      </c>
    </row>
    <row r="135" spans="1:37" s="256" customFormat="1" x14ac:dyDescent="0.3">
      <c r="A135" s="475"/>
      <c r="B135" s="232" t="s">
        <v>679</v>
      </c>
      <c r="C135" s="232"/>
      <c r="D135" s="232"/>
      <c r="E135" s="232"/>
      <c r="F135" s="247">
        <f>E116*F116+E117*F117+E120*F120+E121*F121+E123*F123+E125*F125+E127*F127+E128*F128+E129*F129+E130*F130+E131*F131+E132*F132+E133*F133</f>
        <v>50.566625000000002</v>
      </c>
      <c r="G135" s="281"/>
      <c r="H135" s="475"/>
      <c r="I135" s="232" t="s">
        <v>679</v>
      </c>
      <c r="J135" s="232"/>
      <c r="K135" s="232"/>
      <c r="L135" s="232"/>
      <c r="M135" s="247">
        <f>L116*M116+L117*M117+L120*M120+L121*M121+L123*M123+L125*M125+L127*M127+L128*M128+L129*M129+L130*M130+L131*M131+L132*M132+L133*M133</f>
        <v>50.566625000000002</v>
      </c>
      <c r="O135" s="251" t="s">
        <v>679</v>
      </c>
      <c r="P135" s="232"/>
      <c r="Q135" s="232"/>
      <c r="R135" s="234"/>
      <c r="S135" s="247">
        <f>R116*S116+R117*S117+R120*S120+R121*S121+R123*S123+R125*S125+R127*S127+R128*S128+R129*S129+R130*S130+R131*S131+R132*S132+R133*S133</f>
        <v>61.709500000000006</v>
      </c>
      <c r="U135" s="251" t="s">
        <v>679</v>
      </c>
      <c r="V135" s="232"/>
      <c r="W135" s="232"/>
      <c r="X135" s="234"/>
      <c r="Y135" s="247">
        <f>X116*Y116+X117*Y117+X120*Y120+X121*Y121+X123*Y123+X125*Y125+X127*Y127+X128*Y128+X129*Y129+X130*Y130+X131*Y131+X132*Y132+X133*Y133+X134*Y134</f>
        <v>67.600500000000011</v>
      </c>
      <c r="AE135" s="244"/>
      <c r="AF135" s="224"/>
      <c r="AG135" s="224"/>
      <c r="AK135" s="244"/>
    </row>
    <row r="136" spans="1:37" x14ac:dyDescent="0.3">
      <c r="A136" s="281" t="s">
        <v>1081</v>
      </c>
      <c r="C136" s="472" t="s">
        <v>1107</v>
      </c>
      <c r="D136" s="472"/>
      <c r="E136" s="472"/>
      <c r="F136" s="244"/>
      <c r="H136" s="256" t="s">
        <v>1081</v>
      </c>
      <c r="J136" s="472" t="s">
        <v>1107</v>
      </c>
      <c r="K136" s="472"/>
      <c r="L136" s="472"/>
      <c r="M136" s="244"/>
      <c r="P136" s="472" t="s">
        <v>1110</v>
      </c>
      <c r="Q136" s="472"/>
      <c r="R136" s="472"/>
      <c r="S136" s="244"/>
      <c r="V136" s="472" t="s">
        <v>1111</v>
      </c>
      <c r="W136" s="472"/>
      <c r="X136" s="472"/>
      <c r="Y136" s="244"/>
    </row>
    <row r="137" spans="1:37" ht="43.2" x14ac:dyDescent="0.3">
      <c r="A137" s="473" t="s">
        <v>1117</v>
      </c>
      <c r="B137" s="235" t="s">
        <v>16</v>
      </c>
      <c r="C137" s="236" t="s">
        <v>17</v>
      </c>
      <c r="D137" s="236" t="s">
        <v>1089</v>
      </c>
      <c r="E137" s="236" t="s">
        <v>39</v>
      </c>
      <c r="F137" s="237" t="s">
        <v>678</v>
      </c>
      <c r="H137" s="473" t="s">
        <v>1117</v>
      </c>
      <c r="I137" s="235" t="s">
        <v>16</v>
      </c>
      <c r="J137" s="236" t="s">
        <v>17</v>
      </c>
      <c r="K137" s="236" t="s">
        <v>1089</v>
      </c>
      <c r="L137" s="236" t="s">
        <v>39</v>
      </c>
      <c r="M137" s="237" t="s">
        <v>678</v>
      </c>
      <c r="N137" s="238"/>
      <c r="O137" s="239" t="s">
        <v>16</v>
      </c>
      <c r="P137" s="236" t="s">
        <v>17</v>
      </c>
      <c r="Q137" s="236" t="s">
        <v>1089</v>
      </c>
      <c r="R137" s="236" t="s">
        <v>39</v>
      </c>
      <c r="S137" s="237" t="s">
        <v>678</v>
      </c>
      <c r="U137" s="239" t="s">
        <v>16</v>
      </c>
      <c r="V137" s="236" t="s">
        <v>17</v>
      </c>
      <c r="W137" s="236" t="s">
        <v>1089</v>
      </c>
      <c r="X137" s="236" t="s">
        <v>39</v>
      </c>
      <c r="Y137" s="237" t="s">
        <v>678</v>
      </c>
    </row>
    <row r="138" spans="1:37" x14ac:dyDescent="0.3">
      <c r="A138" s="474"/>
      <c r="B138" s="283" t="s">
        <v>1083</v>
      </c>
      <c r="C138" s="283">
        <v>334754</v>
      </c>
      <c r="D138" s="283"/>
      <c r="E138" s="227">
        <v>1</v>
      </c>
      <c r="F138" s="245">
        <f>(1+Наценка!$B$7)*VLOOKUP(C138,'Выгрузка артикулов'!A:L,12,0)</f>
        <v>0.62812499999999993</v>
      </c>
      <c r="H138" s="474"/>
      <c r="I138" s="255" t="s">
        <v>1083</v>
      </c>
      <c r="J138" s="255">
        <v>334754</v>
      </c>
      <c r="K138" s="255"/>
      <c r="L138" s="227">
        <v>1</v>
      </c>
      <c r="M138" s="245">
        <f>(1+Наценка!$B$7)*VLOOKUP(J138,'Выгрузка артикулов'!A:L,12,0)</f>
        <v>0.62812499999999993</v>
      </c>
      <c r="O138" s="253" t="s">
        <v>1083</v>
      </c>
      <c r="P138" s="255">
        <v>334754</v>
      </c>
      <c r="Q138" s="255"/>
      <c r="R138" s="227">
        <v>1</v>
      </c>
      <c r="S138" s="245">
        <f>(1+Наценка!$B$7)*VLOOKUP(P138,'Выгрузка артикулов'!A:L,12,0)</f>
        <v>0.62812499999999993</v>
      </c>
      <c r="U138" s="253" t="s">
        <v>1083</v>
      </c>
      <c r="V138" s="255">
        <v>334754</v>
      </c>
      <c r="W138" s="255"/>
      <c r="X138" s="227">
        <v>1</v>
      </c>
      <c r="Y138" s="245">
        <f>(1+Наценка!$B$7)*VLOOKUP(V138,'Выгрузка артикулов'!A:L,12,0)</f>
        <v>0.62812499999999993</v>
      </c>
    </row>
    <row r="139" spans="1:37" x14ac:dyDescent="0.3">
      <c r="A139" s="474"/>
      <c r="B139" s="476" t="s">
        <v>740</v>
      </c>
      <c r="C139" s="282">
        <v>377474</v>
      </c>
      <c r="D139" s="282" t="s">
        <v>694</v>
      </c>
      <c r="E139" s="227">
        <v>1</v>
      </c>
      <c r="F139" s="245">
        <f>(1+Наценка!$B$7)*VLOOKUP(C139,'Выгрузка артикулов'!A:L,12,0)</f>
        <v>7.3616250000000001</v>
      </c>
      <c r="H139" s="474"/>
      <c r="I139" s="476" t="s">
        <v>740</v>
      </c>
      <c r="J139" s="254">
        <v>377474</v>
      </c>
      <c r="K139" s="254" t="s">
        <v>694</v>
      </c>
      <c r="L139" s="227">
        <v>1</v>
      </c>
      <c r="M139" s="245">
        <f>(1+Наценка!$B$7)*VLOOKUP(J139,'Выгрузка артикулов'!A:L,12,0)</f>
        <v>7.3616250000000001</v>
      </c>
      <c r="O139" s="481" t="s">
        <v>740</v>
      </c>
      <c r="P139" s="254">
        <v>377474</v>
      </c>
      <c r="Q139" s="254" t="s">
        <v>694</v>
      </c>
      <c r="R139" s="227">
        <v>1</v>
      </c>
      <c r="S139" s="245">
        <f>(1+Наценка!$B$7)*VLOOKUP(P139,'Выгрузка артикулов'!A:L,12,0)</f>
        <v>7.3616250000000001</v>
      </c>
      <c r="U139" s="481" t="s">
        <v>740</v>
      </c>
      <c r="V139" s="254">
        <v>377474</v>
      </c>
      <c r="W139" s="254" t="s">
        <v>694</v>
      </c>
      <c r="X139" s="227">
        <v>1</v>
      </c>
      <c r="Y139" s="245">
        <f>(1+Наценка!$B$7)*VLOOKUP(V139,'Выгрузка артикулов'!A:L,12,0)</f>
        <v>7.3616250000000001</v>
      </c>
    </row>
    <row r="140" spans="1:37" x14ac:dyDescent="0.3">
      <c r="A140" s="474"/>
      <c r="B140" s="477"/>
      <c r="C140" s="282">
        <v>238680</v>
      </c>
      <c r="D140" s="282" t="s">
        <v>726</v>
      </c>
      <c r="E140" s="227">
        <v>1</v>
      </c>
      <c r="F140" s="245">
        <f>(1+Наценка!$B$7)*VLOOKUP(C140,'Выгрузка артикулов'!A:L,12,0)</f>
        <v>9.3213749999999997</v>
      </c>
      <c r="H140" s="474"/>
      <c r="I140" s="477"/>
      <c r="J140" s="254">
        <v>238680</v>
      </c>
      <c r="K140" s="254" t="s">
        <v>726</v>
      </c>
      <c r="L140" s="227">
        <v>1</v>
      </c>
      <c r="M140" s="245">
        <f>(1+Наценка!$B$7)*VLOOKUP(J140,'Выгрузка артикулов'!A:L,12,0)</f>
        <v>9.3213749999999997</v>
      </c>
      <c r="O140" s="482"/>
      <c r="P140" s="254">
        <v>238680</v>
      </c>
      <c r="Q140" s="254" t="s">
        <v>726</v>
      </c>
      <c r="R140" s="227">
        <v>1</v>
      </c>
      <c r="S140" s="245">
        <f>(1+Наценка!$B$7)*VLOOKUP(P140,'Выгрузка артикулов'!A:L,12,0)</f>
        <v>9.3213749999999997</v>
      </c>
      <c r="U140" s="482"/>
      <c r="V140" s="254">
        <v>238680</v>
      </c>
      <c r="W140" s="254" t="s">
        <v>726</v>
      </c>
      <c r="X140" s="227">
        <v>1</v>
      </c>
      <c r="Y140" s="245">
        <f>(1+Наценка!$B$7)*VLOOKUP(V140,'Выгрузка артикулов'!A:L,12,0)</f>
        <v>9.3213749999999997</v>
      </c>
    </row>
    <row r="141" spans="1:37" x14ac:dyDescent="0.3">
      <c r="A141" s="474"/>
      <c r="B141" s="477"/>
      <c r="C141" s="282">
        <v>377477</v>
      </c>
      <c r="D141" s="282" t="s">
        <v>724</v>
      </c>
      <c r="E141" s="227">
        <v>1</v>
      </c>
      <c r="F141" s="245">
        <f>(1+Наценка!$B$7)*VLOOKUP(C141,'Выгрузка артикулов'!A:L,12,0)</f>
        <v>7.0212500000000002</v>
      </c>
      <c r="H141" s="474"/>
      <c r="I141" s="477"/>
      <c r="J141" s="254">
        <v>377477</v>
      </c>
      <c r="K141" s="254" t="s">
        <v>724</v>
      </c>
      <c r="L141" s="227">
        <v>1</v>
      </c>
      <c r="M141" s="245">
        <f>(1+Наценка!$B$7)*VLOOKUP(J141,'Выгрузка артикулов'!A:L,12,0)</f>
        <v>7.0212500000000002</v>
      </c>
      <c r="O141" s="482"/>
      <c r="P141" s="254">
        <v>377477</v>
      </c>
      <c r="Q141" s="254" t="s">
        <v>724</v>
      </c>
      <c r="R141" s="227">
        <v>1</v>
      </c>
      <c r="S141" s="245">
        <f>(1+Наценка!$B$7)*VLOOKUP(P141,'Выгрузка артикулов'!A:L,12,0)</f>
        <v>7.0212500000000002</v>
      </c>
      <c r="U141" s="482"/>
      <c r="V141" s="254">
        <v>377477</v>
      </c>
      <c r="W141" s="254" t="s">
        <v>724</v>
      </c>
      <c r="X141" s="227">
        <v>1</v>
      </c>
      <c r="Y141" s="245">
        <f>(1+Наценка!$B$7)*VLOOKUP(V141,'Выгрузка артикулов'!A:L,12,0)</f>
        <v>7.0212500000000002</v>
      </c>
    </row>
    <row r="142" spans="1:37" x14ac:dyDescent="0.3">
      <c r="A142" s="474"/>
      <c r="B142" s="282" t="s">
        <v>702</v>
      </c>
      <c r="C142" s="283">
        <v>770712</v>
      </c>
      <c r="D142" s="283"/>
      <c r="E142" s="227">
        <v>1</v>
      </c>
      <c r="F142" s="245">
        <f>(1+Наценка!$B$7)*VLOOKUP(C142,'Выгрузка артикулов'!A:L,12,0)</f>
        <v>1.71025</v>
      </c>
      <c r="H142" s="474"/>
      <c r="I142" s="254" t="s">
        <v>702</v>
      </c>
      <c r="J142" s="255">
        <v>770712</v>
      </c>
      <c r="K142" s="255"/>
      <c r="L142" s="227">
        <v>1</v>
      </c>
      <c r="M142" s="245">
        <f>(1+Наценка!$B$7)*VLOOKUP(J142,'Выгрузка артикулов'!A:L,12,0)</f>
        <v>1.71025</v>
      </c>
      <c r="O142" s="252" t="s">
        <v>702</v>
      </c>
      <c r="P142" s="255">
        <v>770712</v>
      </c>
      <c r="Q142" s="255"/>
      <c r="R142" s="227">
        <v>1</v>
      </c>
      <c r="S142" s="245">
        <f>(1+Наценка!$B$7)*VLOOKUP(P142,'Выгрузка артикулов'!A:L,12,0)</f>
        <v>1.71025</v>
      </c>
      <c r="U142" s="252" t="s">
        <v>702</v>
      </c>
      <c r="V142" s="255">
        <v>770712</v>
      </c>
      <c r="W142" s="255"/>
      <c r="X142" s="227">
        <v>1</v>
      </c>
      <c r="Y142" s="245">
        <f>(1+Наценка!$B$7)*VLOOKUP(V142,'Выгрузка артикулов'!A:L,12,0)</f>
        <v>1.71025</v>
      </c>
    </row>
    <row r="143" spans="1:37" x14ac:dyDescent="0.3">
      <c r="A143" s="474"/>
      <c r="B143" s="478" t="s">
        <v>1098</v>
      </c>
      <c r="C143" s="283">
        <v>624973</v>
      </c>
      <c r="D143" s="283" t="s">
        <v>1090</v>
      </c>
      <c r="E143" s="227">
        <v>1</v>
      </c>
      <c r="F143" s="245">
        <f>(1+Наценка!$B$7)*VLOOKUP(C143,'Выгрузка артикулов'!A:L,12,0)</f>
        <v>6.984375</v>
      </c>
      <c r="H143" s="474"/>
      <c r="I143" s="478" t="s">
        <v>1098</v>
      </c>
      <c r="J143" s="255">
        <v>624973</v>
      </c>
      <c r="K143" s="255" t="s">
        <v>1090</v>
      </c>
      <c r="L143" s="227">
        <v>1</v>
      </c>
      <c r="M143" s="245">
        <f>(1+Наценка!$B$7)*VLOOKUP(J143,'Выгрузка артикулов'!A:L,12,0)</f>
        <v>6.984375</v>
      </c>
      <c r="O143" s="483" t="s">
        <v>1098</v>
      </c>
      <c r="P143" s="255">
        <v>624973</v>
      </c>
      <c r="Q143" s="255" t="s">
        <v>1090</v>
      </c>
      <c r="R143" s="227">
        <v>1</v>
      </c>
      <c r="S143" s="245">
        <f>(1+Наценка!$B$7)*VLOOKUP(P143,'Выгрузка артикулов'!A:L,12,0)</f>
        <v>6.984375</v>
      </c>
      <c r="U143" s="483" t="s">
        <v>1098</v>
      </c>
      <c r="V143" s="255">
        <v>624973</v>
      </c>
      <c r="W143" s="255" t="s">
        <v>1090</v>
      </c>
      <c r="X143" s="227">
        <v>1</v>
      </c>
      <c r="Y143" s="245">
        <f>(1+Наценка!$B$7)*VLOOKUP(V143,'Выгрузка артикулов'!A:L,12,0)</f>
        <v>6.984375</v>
      </c>
    </row>
    <row r="144" spans="1:37" x14ac:dyDescent="0.3">
      <c r="A144" s="474"/>
      <c r="B144" s="478"/>
      <c r="C144" s="283">
        <v>624974</v>
      </c>
      <c r="D144" s="283" t="s">
        <v>1091</v>
      </c>
      <c r="E144" s="227">
        <v>1</v>
      </c>
      <c r="F144" s="245">
        <f>(1+Наценка!$B$7)*VLOOKUP(C144,'Выгрузка артикулов'!A:L,12,0)</f>
        <v>7</v>
      </c>
      <c r="H144" s="474"/>
      <c r="I144" s="478"/>
      <c r="J144" s="255">
        <v>624974</v>
      </c>
      <c r="K144" s="255" t="s">
        <v>1091</v>
      </c>
      <c r="L144" s="227">
        <v>1</v>
      </c>
      <c r="M144" s="245">
        <f>(1+Наценка!$B$7)*VLOOKUP(J144,'Выгрузка артикулов'!A:L,12,0)</f>
        <v>7</v>
      </c>
      <c r="O144" s="483"/>
      <c r="P144" s="255">
        <v>624974</v>
      </c>
      <c r="Q144" s="255" t="s">
        <v>1091</v>
      </c>
      <c r="R144" s="227">
        <v>1</v>
      </c>
      <c r="S144" s="245">
        <f>(1+Наценка!$B$7)*VLOOKUP(P144,'Выгрузка артикулов'!A:L,12,0)</f>
        <v>7</v>
      </c>
      <c r="U144" s="483"/>
      <c r="V144" s="255">
        <v>624974</v>
      </c>
      <c r="W144" s="255" t="s">
        <v>1091</v>
      </c>
      <c r="X144" s="227">
        <v>1</v>
      </c>
      <c r="Y144" s="245">
        <f>(1+Наценка!$B$7)*VLOOKUP(V144,'Выгрузка артикулов'!A:L,12,0)</f>
        <v>7</v>
      </c>
    </row>
    <row r="145" spans="1:25" x14ac:dyDescent="0.3">
      <c r="A145" s="474"/>
      <c r="B145" s="478" t="s">
        <v>1097</v>
      </c>
      <c r="C145" s="283">
        <v>739699</v>
      </c>
      <c r="D145" s="283" t="s">
        <v>1090</v>
      </c>
      <c r="E145" s="227">
        <v>1</v>
      </c>
      <c r="F145" s="245">
        <f>(1+Наценка!$B$7)*VLOOKUP(C145,'Выгрузка артикулов'!A:L,12,0)</f>
        <v>5.9423750000000002</v>
      </c>
      <c r="H145" s="474"/>
      <c r="I145" s="478" t="s">
        <v>1097</v>
      </c>
      <c r="J145" s="255">
        <v>739699</v>
      </c>
      <c r="K145" s="255" t="s">
        <v>1090</v>
      </c>
      <c r="L145" s="227">
        <v>1</v>
      </c>
      <c r="M145" s="245">
        <f>(1+Наценка!$B$7)*VLOOKUP(J145,'Выгрузка артикулов'!A:L,12,0)</f>
        <v>5.9423750000000002</v>
      </c>
      <c r="O145" s="483" t="s">
        <v>1097</v>
      </c>
      <c r="P145" s="255">
        <v>739699</v>
      </c>
      <c r="Q145" s="255" t="s">
        <v>1090</v>
      </c>
      <c r="R145" s="227">
        <v>1</v>
      </c>
      <c r="S145" s="245">
        <f>(1+Наценка!$B$7)*VLOOKUP(P145,'Выгрузка артикулов'!A:L,12,0)</f>
        <v>5.9423750000000002</v>
      </c>
      <c r="U145" s="483" t="s">
        <v>1097</v>
      </c>
      <c r="V145" s="255">
        <v>739699</v>
      </c>
      <c r="W145" s="255" t="s">
        <v>1090</v>
      </c>
      <c r="X145" s="227">
        <v>1</v>
      </c>
      <c r="Y145" s="245">
        <f>(1+Наценка!$B$7)*VLOOKUP(V145,'Выгрузка артикулов'!A:L,12,0)</f>
        <v>5.9423750000000002</v>
      </c>
    </row>
    <row r="146" spans="1:25" x14ac:dyDescent="0.3">
      <c r="A146" s="474"/>
      <c r="B146" s="478"/>
      <c r="C146" s="283">
        <v>739700</v>
      </c>
      <c r="D146" s="283" t="s">
        <v>1091</v>
      </c>
      <c r="E146" s="227">
        <v>1</v>
      </c>
      <c r="F146" s="245">
        <f>(1+Наценка!$B$7)*VLOOKUP(C146,'Выгрузка артикулов'!A:L,12,0)</f>
        <v>5.9423750000000002</v>
      </c>
      <c r="H146" s="474"/>
      <c r="I146" s="478"/>
      <c r="J146" s="255">
        <v>739700</v>
      </c>
      <c r="K146" s="255" t="s">
        <v>1091</v>
      </c>
      <c r="L146" s="227">
        <v>1</v>
      </c>
      <c r="M146" s="245">
        <f>(1+Наценка!$B$7)*VLOOKUP(J146,'Выгрузка артикулов'!A:L,12,0)</f>
        <v>5.9423750000000002</v>
      </c>
      <c r="O146" s="483"/>
      <c r="P146" s="255">
        <v>739700</v>
      </c>
      <c r="Q146" s="255" t="s">
        <v>1091</v>
      </c>
      <c r="R146" s="227">
        <v>1</v>
      </c>
      <c r="S146" s="245">
        <f>(1+Наценка!$B$7)*VLOOKUP(P146,'Выгрузка артикулов'!A:L,12,0)</f>
        <v>5.9423750000000002</v>
      </c>
      <c r="U146" s="483"/>
      <c r="V146" s="255">
        <v>739700</v>
      </c>
      <c r="W146" s="255" t="s">
        <v>1091</v>
      </c>
      <c r="X146" s="227">
        <v>1</v>
      </c>
      <c r="Y146" s="245">
        <f>(1+Наценка!$B$7)*VLOOKUP(V146,'Выгрузка артикулов'!A:L,12,0)</f>
        <v>5.9423750000000002</v>
      </c>
    </row>
    <row r="147" spans="1:25" x14ac:dyDescent="0.3">
      <c r="A147" s="474"/>
      <c r="B147" s="478" t="s">
        <v>31</v>
      </c>
      <c r="C147" s="283">
        <v>627259</v>
      </c>
      <c r="D147" s="283" t="s">
        <v>1092</v>
      </c>
      <c r="E147" s="227">
        <v>1</v>
      </c>
      <c r="F147" s="245">
        <f>(1+Наценка!$B$7)*VLOOKUP(C147,'Выгрузка артикулов'!A:L,12,0)</f>
        <v>11.53125</v>
      </c>
      <c r="H147" s="474"/>
      <c r="I147" s="478" t="s">
        <v>31</v>
      </c>
      <c r="J147" s="255">
        <v>627259</v>
      </c>
      <c r="K147" s="255" t="s">
        <v>1092</v>
      </c>
      <c r="L147" s="227">
        <v>1</v>
      </c>
      <c r="M147" s="245">
        <f>(1+Наценка!$B$7)*VLOOKUP(J147,'Выгрузка артикулов'!A:L,12,0)</f>
        <v>11.53125</v>
      </c>
      <c r="O147" s="483" t="s">
        <v>31</v>
      </c>
      <c r="P147" s="255">
        <v>627259</v>
      </c>
      <c r="Q147" s="255" t="s">
        <v>1092</v>
      </c>
      <c r="R147" s="227">
        <v>1</v>
      </c>
      <c r="S147" s="245">
        <f>(1+Наценка!$B$7)*VLOOKUP(P147,'Выгрузка артикулов'!A:L,12,0)</f>
        <v>11.53125</v>
      </c>
      <c r="U147" s="483" t="s">
        <v>31</v>
      </c>
      <c r="V147" s="255">
        <v>627259</v>
      </c>
      <c r="W147" s="255" t="s">
        <v>1092</v>
      </c>
      <c r="X147" s="227">
        <v>1</v>
      </c>
      <c r="Y147" s="245">
        <f>(1+Наценка!$B$7)*VLOOKUP(V147,'Выгрузка артикулов'!A:L,12,0)</f>
        <v>11.53125</v>
      </c>
    </row>
    <row r="148" spans="1:25" x14ac:dyDescent="0.3">
      <c r="A148" s="474"/>
      <c r="B148" s="478"/>
      <c r="C148" s="283">
        <v>627260</v>
      </c>
      <c r="D148" s="283" t="s">
        <v>1093</v>
      </c>
      <c r="E148" s="227">
        <v>1</v>
      </c>
      <c r="F148" s="245">
        <f>(1+Наценка!$B$7)*VLOOKUP(C148,'Выгрузка артикулов'!A:L,12,0)</f>
        <v>11.515625</v>
      </c>
      <c r="H148" s="474"/>
      <c r="I148" s="478"/>
      <c r="J148" s="255">
        <v>627260</v>
      </c>
      <c r="K148" s="255" t="s">
        <v>1093</v>
      </c>
      <c r="L148" s="227">
        <v>1</v>
      </c>
      <c r="M148" s="245">
        <f>(1+Наценка!$B$7)*VLOOKUP(J148,'Выгрузка артикулов'!A:L,12,0)</f>
        <v>11.515625</v>
      </c>
      <c r="O148" s="483"/>
      <c r="P148" s="255">
        <v>627260</v>
      </c>
      <c r="Q148" s="255" t="s">
        <v>1093</v>
      </c>
      <c r="R148" s="227">
        <v>1</v>
      </c>
      <c r="S148" s="245">
        <f>(1+Наценка!$B$7)*VLOOKUP(P148,'Выгрузка артикулов'!A:L,12,0)</f>
        <v>11.515625</v>
      </c>
      <c r="U148" s="483"/>
      <c r="V148" s="255">
        <v>627260</v>
      </c>
      <c r="W148" s="255" t="s">
        <v>1093</v>
      </c>
      <c r="X148" s="227">
        <v>1</v>
      </c>
      <c r="Y148" s="245">
        <f>(1+Наценка!$B$7)*VLOOKUP(V148,'Выгрузка артикулов'!A:L,12,0)</f>
        <v>11.515625</v>
      </c>
    </row>
    <row r="149" spans="1:25" x14ac:dyDescent="0.3">
      <c r="A149" s="474"/>
      <c r="B149" s="283" t="s">
        <v>1112</v>
      </c>
      <c r="C149" s="283">
        <v>212008</v>
      </c>
      <c r="D149" s="283"/>
      <c r="E149" s="227">
        <v>1</v>
      </c>
      <c r="F149" s="245">
        <f>(1+Наценка!$B$7)*VLOOKUP(C149,'Выгрузка артикулов'!A:L,12,0)</f>
        <v>0.25687499999999996</v>
      </c>
      <c r="H149" s="474"/>
      <c r="I149" s="255" t="s">
        <v>1112</v>
      </c>
      <c r="J149" s="255">
        <v>212008</v>
      </c>
      <c r="K149" s="255"/>
      <c r="L149" s="227">
        <v>1</v>
      </c>
      <c r="M149" s="245">
        <f>(1+Наценка!$B$7)*VLOOKUP(J149,'Выгрузка артикулов'!A:L,12,0)</f>
        <v>0.25687499999999996</v>
      </c>
      <c r="O149" s="253" t="s">
        <v>1112</v>
      </c>
      <c r="P149" s="255">
        <v>212008</v>
      </c>
      <c r="Q149" s="255"/>
      <c r="R149" s="227">
        <v>1</v>
      </c>
      <c r="S149" s="245">
        <f>(1+Наценка!$B$7)*VLOOKUP(P149,'Выгрузка артикулов'!A:L,12,0)</f>
        <v>0.25687499999999996</v>
      </c>
      <c r="U149" s="253" t="s">
        <v>1112</v>
      </c>
      <c r="V149" s="255">
        <v>212008</v>
      </c>
      <c r="W149" s="255"/>
      <c r="X149" s="227">
        <v>1</v>
      </c>
      <c r="Y149" s="245">
        <f>(1+Наценка!$B$7)*VLOOKUP(V149,'Выгрузка артикулов'!A:L,12,0)</f>
        <v>0.25687499999999996</v>
      </c>
    </row>
    <row r="150" spans="1:25" x14ac:dyDescent="0.3">
      <c r="A150" s="474"/>
      <c r="B150" s="283" t="s">
        <v>1094</v>
      </c>
      <c r="C150" s="283">
        <v>728756</v>
      </c>
      <c r="D150" s="283"/>
      <c r="E150" s="227">
        <v>1</v>
      </c>
      <c r="F150" s="245">
        <f>(1+Наценка!$B$7)*VLOOKUP(C150,'Выгрузка артикулов'!A:L,12,0)</f>
        <v>4.0577500000000004</v>
      </c>
      <c r="H150" s="474"/>
      <c r="I150" s="255" t="s">
        <v>1094</v>
      </c>
      <c r="J150" s="255">
        <v>728756</v>
      </c>
      <c r="K150" s="255"/>
      <c r="L150" s="227">
        <v>1</v>
      </c>
      <c r="M150" s="245">
        <f>(1+Наценка!$B$7)*VLOOKUP(J150,'Выгрузка артикулов'!A:L,12,0)</f>
        <v>4.0577500000000004</v>
      </c>
      <c r="O150" s="253" t="s">
        <v>1094</v>
      </c>
      <c r="P150" s="255">
        <v>728743</v>
      </c>
      <c r="Q150" s="255"/>
      <c r="R150" s="227">
        <v>1</v>
      </c>
      <c r="S150" s="245">
        <f>(1+Наценка!$B$7)*VLOOKUP(P150,'Выгрузка артикулов'!A:L,12,0)</f>
        <v>15.200625</v>
      </c>
      <c r="U150" s="253" t="s">
        <v>1094</v>
      </c>
      <c r="V150" s="255">
        <v>728743</v>
      </c>
      <c r="W150" s="255"/>
      <c r="X150" s="227">
        <v>1</v>
      </c>
      <c r="Y150" s="245">
        <f>(1+Наценка!$B$7)*VLOOKUP(V150,'Выгрузка артикулов'!A:L,12,0)</f>
        <v>15.200625</v>
      </c>
    </row>
    <row r="151" spans="1:25" x14ac:dyDescent="0.3">
      <c r="A151" s="474"/>
      <c r="B151" s="283" t="s">
        <v>1113</v>
      </c>
      <c r="C151" s="283">
        <v>740811</v>
      </c>
      <c r="D151" s="283"/>
      <c r="E151" s="227">
        <v>1</v>
      </c>
      <c r="F151" s="245">
        <f>(1+Наценка!$B$7)*VLOOKUP(C151,'Выгрузка артикулов'!A:L,12,0)</f>
        <v>8.4449999999999985</v>
      </c>
      <c r="H151" s="474"/>
      <c r="I151" s="255" t="s">
        <v>1113</v>
      </c>
      <c r="J151" s="255">
        <v>740811</v>
      </c>
      <c r="K151" s="255"/>
      <c r="L151" s="227">
        <v>1</v>
      </c>
      <c r="M151" s="245">
        <f>(1+Наценка!$B$7)*VLOOKUP(J151,'Выгрузка артикулов'!A:L,12,0)</f>
        <v>8.4449999999999985</v>
      </c>
      <c r="O151" s="253" t="s">
        <v>1113</v>
      </c>
      <c r="P151" s="255">
        <v>740811</v>
      </c>
      <c r="Q151" s="255"/>
      <c r="R151" s="227">
        <v>1</v>
      </c>
      <c r="S151" s="245">
        <f>(1+Наценка!$B$7)*VLOOKUP(P151,'Выгрузка артикулов'!A:L,12,0)</f>
        <v>8.4449999999999985</v>
      </c>
      <c r="U151" s="253" t="s">
        <v>1113</v>
      </c>
      <c r="V151" s="255">
        <v>740811</v>
      </c>
      <c r="W151" s="255"/>
      <c r="X151" s="227">
        <v>1</v>
      </c>
      <c r="Y151" s="245">
        <f>(1+Наценка!$B$7)*VLOOKUP(V151,'Выгрузка артикулов'!A:L,12,0)</f>
        <v>8.4449999999999985</v>
      </c>
    </row>
    <row r="152" spans="1:25" x14ac:dyDescent="0.3">
      <c r="A152" s="474"/>
      <c r="B152" s="283" t="s">
        <v>705</v>
      </c>
      <c r="C152" s="283">
        <v>728918</v>
      </c>
      <c r="D152" s="283"/>
      <c r="E152" s="227">
        <v>2</v>
      </c>
      <c r="F152" s="245">
        <f>(1+Наценка!$B$7)*VLOOKUP(C152,'Выгрузка артикулов'!A:L,12,0)</f>
        <v>0.53087499999999999</v>
      </c>
      <c r="H152" s="474"/>
      <c r="I152" s="255" t="s">
        <v>705</v>
      </c>
      <c r="J152" s="255">
        <v>728918</v>
      </c>
      <c r="K152" s="255"/>
      <c r="L152" s="227">
        <v>2</v>
      </c>
      <c r="M152" s="245">
        <f>(1+Наценка!$B$7)*VLOOKUP(J152,'Выгрузка артикулов'!A:L,12,0)</f>
        <v>0.53087499999999999</v>
      </c>
      <c r="O152" s="253" t="s">
        <v>705</v>
      </c>
      <c r="P152" s="255">
        <v>728918</v>
      </c>
      <c r="Q152" s="255"/>
      <c r="R152" s="227">
        <v>2</v>
      </c>
      <c r="S152" s="245">
        <f>(1+Наценка!$B$7)*VLOOKUP(P152,'Выгрузка артикулов'!A:L,12,0)</f>
        <v>0.53087499999999999</v>
      </c>
      <c r="U152" s="253" t="s">
        <v>705</v>
      </c>
      <c r="V152" s="255">
        <v>728918</v>
      </c>
      <c r="W152" s="255"/>
      <c r="X152" s="227">
        <v>2</v>
      </c>
      <c r="Y152" s="245">
        <f>(1+Наценка!$B$7)*VLOOKUP(V152,'Выгрузка артикулов'!A:L,12,0)</f>
        <v>0.53087499999999999</v>
      </c>
    </row>
    <row r="153" spans="1:25" x14ac:dyDescent="0.3">
      <c r="A153" s="474"/>
      <c r="B153" s="283" t="s">
        <v>1102</v>
      </c>
      <c r="C153" s="283">
        <v>334671</v>
      </c>
      <c r="D153" s="283"/>
      <c r="E153" s="227">
        <v>2</v>
      </c>
      <c r="F153" s="245">
        <f>(1+Наценка!$B$7)*VLOOKUP(C153,'Выгрузка артикулов'!A:L,12,0)</f>
        <v>0.51512500000000006</v>
      </c>
      <c r="H153" s="474"/>
      <c r="I153" s="255" t="s">
        <v>1102</v>
      </c>
      <c r="J153" s="255">
        <v>334671</v>
      </c>
      <c r="K153" s="255"/>
      <c r="L153" s="227">
        <v>2</v>
      </c>
      <c r="M153" s="245">
        <f>(1+Наценка!$B$7)*VLOOKUP(J153,'Выгрузка артикулов'!A:L,12,0)</f>
        <v>0.51512500000000006</v>
      </c>
      <c r="O153" s="253" t="s">
        <v>1102</v>
      </c>
      <c r="P153" s="255">
        <v>334671</v>
      </c>
      <c r="Q153" s="255"/>
      <c r="R153" s="227">
        <v>2</v>
      </c>
      <c r="S153" s="245">
        <f>(1+Наценка!$B$7)*VLOOKUP(P153,'Выгрузка артикулов'!A:L,12,0)</f>
        <v>0.51512500000000006</v>
      </c>
      <c r="U153" s="253" t="s">
        <v>1102</v>
      </c>
      <c r="V153" s="255">
        <v>334671</v>
      </c>
      <c r="W153" s="255"/>
      <c r="X153" s="227">
        <v>2</v>
      </c>
      <c r="Y153" s="245">
        <f>(1+Наценка!$B$7)*VLOOKUP(V153,'Выгрузка артикулов'!A:L,12,0)</f>
        <v>0.51512500000000006</v>
      </c>
    </row>
    <row r="154" spans="1:25" x14ac:dyDescent="0.3">
      <c r="A154" s="474"/>
      <c r="B154" s="283" t="s">
        <v>1115</v>
      </c>
      <c r="C154" s="283">
        <v>728885</v>
      </c>
      <c r="D154" s="283"/>
      <c r="E154" s="227">
        <v>2</v>
      </c>
      <c r="F154" s="245">
        <f>(1+Наценка!$B$7)*VLOOKUP(C154,'Выгрузка артикулов'!A:L,12,0)</f>
        <v>1.60975</v>
      </c>
      <c r="H154" s="474"/>
      <c r="I154" s="255" t="s">
        <v>1115</v>
      </c>
      <c r="J154" s="255">
        <v>728885</v>
      </c>
      <c r="K154" s="255"/>
      <c r="L154" s="227">
        <v>2</v>
      </c>
      <c r="M154" s="245">
        <f>(1+Наценка!$B$7)*VLOOKUP(J154,'Выгрузка артикулов'!A:L,12,0)</f>
        <v>1.60975</v>
      </c>
      <c r="O154" s="253" t="s">
        <v>1115</v>
      </c>
      <c r="P154" s="255">
        <v>728885</v>
      </c>
      <c r="Q154" s="255"/>
      <c r="R154" s="227">
        <v>2</v>
      </c>
      <c r="S154" s="245">
        <f>(1+Наценка!$B$7)*VLOOKUP(P154,'Выгрузка артикулов'!A:L,12,0)</f>
        <v>1.60975</v>
      </c>
      <c r="U154" s="253" t="s">
        <v>1115</v>
      </c>
      <c r="V154" s="255">
        <v>728885</v>
      </c>
      <c r="W154" s="255"/>
      <c r="X154" s="227">
        <v>2</v>
      </c>
      <c r="Y154" s="245">
        <f>(1+Наценка!$B$7)*VLOOKUP(V154,'Выгрузка артикулов'!A:L,12,0)</f>
        <v>1.60975</v>
      </c>
    </row>
    <row r="155" spans="1:25" x14ac:dyDescent="0.3">
      <c r="A155" s="474"/>
      <c r="B155" s="283" t="s">
        <v>1116</v>
      </c>
      <c r="C155" s="283">
        <v>728884</v>
      </c>
      <c r="D155" s="283"/>
      <c r="E155" s="227">
        <v>2</v>
      </c>
      <c r="F155" s="245">
        <f>(1+Наценка!$B$7)*VLOOKUP(C155,'Выгрузка артикулов'!A:L,12,0)</f>
        <v>0.99324999999999997</v>
      </c>
      <c r="H155" s="474"/>
      <c r="I155" s="255" t="s">
        <v>1116</v>
      </c>
      <c r="J155" s="255">
        <v>728884</v>
      </c>
      <c r="K155" s="255"/>
      <c r="L155" s="227">
        <v>2</v>
      </c>
      <c r="M155" s="245">
        <f>(1+Наценка!$B$7)*VLOOKUP(J155,'Выгрузка артикулов'!A:L,12,0)</f>
        <v>0.99324999999999997</v>
      </c>
      <c r="O155" s="253" t="s">
        <v>1116</v>
      </c>
      <c r="P155" s="255">
        <v>728884</v>
      </c>
      <c r="Q155" s="255"/>
      <c r="R155" s="227">
        <v>2</v>
      </c>
      <c r="S155" s="245">
        <f>(1+Наценка!$B$7)*VLOOKUP(P155,'Выгрузка артикулов'!A:L,12,0)</f>
        <v>0.99324999999999997</v>
      </c>
      <c r="U155" s="253" t="s">
        <v>1116</v>
      </c>
      <c r="V155" s="255">
        <v>728884</v>
      </c>
      <c r="W155" s="255"/>
      <c r="X155" s="227">
        <v>2</v>
      </c>
      <c r="Y155" s="245">
        <f>(1+Наценка!$B$7)*VLOOKUP(V155,'Выгрузка артикулов'!A:L,12,0)</f>
        <v>0.99324999999999997</v>
      </c>
    </row>
    <row r="156" spans="1:25" x14ac:dyDescent="0.3">
      <c r="A156" s="474"/>
      <c r="B156" s="283"/>
      <c r="C156" s="283"/>
      <c r="D156" s="283"/>
      <c r="E156" s="283"/>
      <c r="F156" s="245"/>
      <c r="H156" s="474"/>
      <c r="I156" s="255"/>
      <c r="J156" s="255"/>
      <c r="K156" s="255"/>
      <c r="L156" s="255"/>
      <c r="M156" s="245"/>
      <c r="O156" s="253"/>
      <c r="P156" s="255"/>
      <c r="Q156" s="255"/>
      <c r="R156" s="227"/>
      <c r="S156" s="245"/>
      <c r="U156" s="253" t="s">
        <v>1085</v>
      </c>
      <c r="V156" s="255">
        <v>740814</v>
      </c>
      <c r="W156" s="255"/>
      <c r="X156" s="227">
        <v>1</v>
      </c>
      <c r="Y156" s="245">
        <f>(1+Наценка!$B$7)*VLOOKUP(V156,'Выгрузка артикулов'!A:L,12,0)</f>
        <v>5.891</v>
      </c>
    </row>
    <row r="157" spans="1:25" x14ac:dyDescent="0.3">
      <c r="A157" s="475"/>
      <c r="B157" s="232" t="s">
        <v>679</v>
      </c>
      <c r="C157" s="232"/>
      <c r="D157" s="232"/>
      <c r="E157" s="232"/>
      <c r="F157" s="247">
        <f>E138*F138+E139*F139+E142*F142+E143*F143+E145*F145+E147*F147+E149*F149+E150*F150+E151*F151+E152*F152+E153*F153+E154*F154+E155*F155</f>
        <v>54.21562500000001</v>
      </c>
      <c r="H157" s="475"/>
      <c r="I157" s="232" t="s">
        <v>679</v>
      </c>
      <c r="J157" s="232"/>
      <c r="K157" s="232"/>
      <c r="L157" s="232"/>
      <c r="M157" s="247">
        <f>L138*M138+L139*M139+L142*M142+L143*M143+L145*M145+L147*M147+L149*M149+L150*M150+L151*M151+L152*M152+L153*M153+L154*M154+L155*M155</f>
        <v>54.21562500000001</v>
      </c>
      <c r="N157" s="256"/>
      <c r="O157" s="251" t="s">
        <v>679</v>
      </c>
      <c r="P157" s="232"/>
      <c r="Q157" s="232"/>
      <c r="R157" s="234"/>
      <c r="S157" s="247">
        <f>R138*S138+R139*S139+R142*S142+R143*S143+R145*S145+R147*S147+R149*S149+R150*S150+R151*S151+R152*S152+R153*S153+R154*S154+R155*S155</f>
        <v>65.358500000000021</v>
      </c>
      <c r="T157" s="256"/>
      <c r="U157" s="251" t="s">
        <v>679</v>
      </c>
      <c r="V157" s="232"/>
      <c r="W157" s="232"/>
      <c r="X157" s="234"/>
      <c r="Y157" s="247">
        <f>X138*Y138+X139*Y139+X142*Y142+X143*Y143+X145*Y145+X147*Y147+X149*Y149+X150*Y150+X151*Y151+X152*Y152+X153*Y153+X154*Y154+X155*Y155+X156*Y156</f>
        <v>71.249500000000026</v>
      </c>
    </row>
    <row r="158" spans="1:25" x14ac:dyDescent="0.3">
      <c r="A158" s="281" t="s">
        <v>1081</v>
      </c>
      <c r="C158" s="472" t="s">
        <v>1107</v>
      </c>
      <c r="D158" s="472"/>
      <c r="E158" s="472"/>
      <c r="F158" s="244"/>
      <c r="H158" s="256" t="s">
        <v>1081</v>
      </c>
      <c r="J158" s="472" t="s">
        <v>1107</v>
      </c>
      <c r="K158" s="472"/>
      <c r="L158" s="472"/>
      <c r="M158" s="244"/>
      <c r="P158" s="472" t="s">
        <v>1110</v>
      </c>
      <c r="Q158" s="472"/>
      <c r="R158" s="472"/>
      <c r="S158" s="244"/>
    </row>
    <row r="159" spans="1:25" ht="28.8" x14ac:dyDescent="0.3">
      <c r="A159" s="473" t="s">
        <v>1370</v>
      </c>
      <c r="B159" s="235" t="s">
        <v>16</v>
      </c>
      <c r="C159" s="236" t="s">
        <v>17</v>
      </c>
      <c r="D159" s="236" t="s">
        <v>1089</v>
      </c>
      <c r="E159" s="236" t="s">
        <v>39</v>
      </c>
      <c r="F159" s="237" t="s">
        <v>678</v>
      </c>
      <c r="H159" s="473" t="s">
        <v>1370</v>
      </c>
      <c r="I159" s="235" t="s">
        <v>16</v>
      </c>
      <c r="J159" s="236" t="s">
        <v>17</v>
      </c>
      <c r="K159" s="236" t="s">
        <v>1089</v>
      </c>
      <c r="L159" s="236" t="s">
        <v>39</v>
      </c>
      <c r="M159" s="237" t="s">
        <v>678</v>
      </c>
      <c r="N159" s="238"/>
      <c r="O159" s="239" t="s">
        <v>16</v>
      </c>
      <c r="P159" s="236" t="s">
        <v>17</v>
      </c>
      <c r="Q159" s="236" t="s">
        <v>1089</v>
      </c>
      <c r="R159" s="236" t="s">
        <v>39</v>
      </c>
      <c r="S159" s="237" t="s">
        <v>678</v>
      </c>
    </row>
    <row r="160" spans="1:25" x14ac:dyDescent="0.3">
      <c r="A160" s="474"/>
      <c r="B160" s="283" t="s">
        <v>1083</v>
      </c>
      <c r="C160" s="283">
        <v>334754</v>
      </c>
      <c r="D160" s="283"/>
      <c r="E160" s="227">
        <v>1</v>
      </c>
      <c r="F160" s="245">
        <f>(1+Наценка!$B$7)*VLOOKUP(C160,'Выгрузка артикулов'!A:L,12,0)</f>
        <v>0.62812499999999993</v>
      </c>
      <c r="H160" s="474"/>
      <c r="I160" s="255" t="s">
        <v>1083</v>
      </c>
      <c r="J160" s="255">
        <v>334754</v>
      </c>
      <c r="K160" s="255"/>
      <c r="L160" s="227">
        <v>1</v>
      </c>
      <c r="M160" s="245">
        <f>(1+Наценка!$B$7)*VLOOKUP(J160,'Выгрузка артикулов'!A:L,12,0)</f>
        <v>0.62812499999999993</v>
      </c>
      <c r="O160" s="253" t="s">
        <v>1083</v>
      </c>
      <c r="P160" s="255">
        <v>334754</v>
      </c>
      <c r="Q160" s="255"/>
      <c r="R160" s="227">
        <v>1</v>
      </c>
      <c r="S160" s="245">
        <f>(1+Наценка!$B$7)*VLOOKUP(P160,'Выгрузка артикулов'!A:L,12,0)</f>
        <v>0.62812499999999993</v>
      </c>
    </row>
    <row r="161" spans="1:19" x14ac:dyDescent="0.3">
      <c r="A161" s="474"/>
      <c r="B161" s="476" t="s">
        <v>740</v>
      </c>
      <c r="C161" s="282">
        <v>377474</v>
      </c>
      <c r="D161" s="282" t="s">
        <v>694</v>
      </c>
      <c r="E161" s="227">
        <v>1</v>
      </c>
      <c r="F161" s="245">
        <f>(1+Наценка!$B$7)*VLOOKUP(C161,'Выгрузка артикулов'!A:L,12,0)</f>
        <v>7.3616250000000001</v>
      </c>
      <c r="H161" s="474"/>
      <c r="I161" s="476" t="s">
        <v>740</v>
      </c>
      <c r="J161" s="254">
        <v>377474</v>
      </c>
      <c r="K161" s="254" t="s">
        <v>694</v>
      </c>
      <c r="L161" s="227">
        <v>1</v>
      </c>
      <c r="M161" s="245">
        <f>(1+Наценка!$B$7)*VLOOKUP(J161,'Выгрузка артикулов'!A:L,12,0)</f>
        <v>7.3616250000000001</v>
      </c>
      <c r="O161" s="481" t="s">
        <v>740</v>
      </c>
      <c r="P161" s="254">
        <v>377474</v>
      </c>
      <c r="Q161" s="254" t="s">
        <v>694</v>
      </c>
      <c r="R161" s="227">
        <v>1</v>
      </c>
      <c r="S161" s="245">
        <f>(1+Наценка!$B$7)*VLOOKUP(P161,'Выгрузка артикулов'!A:L,12,0)</f>
        <v>7.3616250000000001</v>
      </c>
    </row>
    <row r="162" spans="1:19" x14ac:dyDescent="0.3">
      <c r="A162" s="474"/>
      <c r="B162" s="477"/>
      <c r="C162" s="282">
        <v>238680</v>
      </c>
      <c r="D162" s="282" t="s">
        <v>726</v>
      </c>
      <c r="E162" s="227">
        <v>1</v>
      </c>
      <c r="F162" s="245">
        <f>(1+Наценка!$B$7)*VLOOKUP(C162,'Выгрузка артикулов'!A:L,12,0)</f>
        <v>9.3213749999999997</v>
      </c>
      <c r="H162" s="474"/>
      <c r="I162" s="477"/>
      <c r="J162" s="254">
        <v>238680</v>
      </c>
      <c r="K162" s="254" t="s">
        <v>726</v>
      </c>
      <c r="L162" s="227">
        <v>1</v>
      </c>
      <c r="M162" s="245">
        <f>(1+Наценка!$B$7)*VLOOKUP(J162,'Выгрузка артикулов'!A:L,12,0)</f>
        <v>9.3213749999999997</v>
      </c>
      <c r="O162" s="482"/>
      <c r="P162" s="254">
        <v>238680</v>
      </c>
      <c r="Q162" s="254" t="s">
        <v>726</v>
      </c>
      <c r="R162" s="227">
        <v>1</v>
      </c>
      <c r="S162" s="245">
        <f>(1+Наценка!$B$7)*VLOOKUP(P162,'Выгрузка артикулов'!A:L,12,0)</f>
        <v>9.3213749999999997</v>
      </c>
    </row>
    <row r="163" spans="1:19" x14ac:dyDescent="0.3">
      <c r="A163" s="474"/>
      <c r="B163" s="477"/>
      <c r="C163" s="282">
        <v>377477</v>
      </c>
      <c r="D163" s="282" t="s">
        <v>724</v>
      </c>
      <c r="E163" s="227">
        <v>1</v>
      </c>
      <c r="F163" s="245">
        <f>(1+Наценка!$B$7)*VLOOKUP(C163,'Выгрузка артикулов'!A:L,12,0)</f>
        <v>7.0212500000000002</v>
      </c>
      <c r="H163" s="474"/>
      <c r="I163" s="477"/>
      <c r="J163" s="254">
        <v>377477</v>
      </c>
      <c r="K163" s="254" t="s">
        <v>724</v>
      </c>
      <c r="L163" s="227">
        <v>1</v>
      </c>
      <c r="M163" s="245">
        <f>(1+Наценка!$B$7)*VLOOKUP(J163,'Выгрузка артикулов'!A:L,12,0)</f>
        <v>7.0212500000000002</v>
      </c>
      <c r="O163" s="482"/>
      <c r="P163" s="254">
        <v>377477</v>
      </c>
      <c r="Q163" s="254" t="s">
        <v>724</v>
      </c>
      <c r="R163" s="227">
        <v>1</v>
      </c>
      <c r="S163" s="245">
        <f>(1+Наценка!$B$7)*VLOOKUP(P163,'Выгрузка артикулов'!A:L,12,0)</f>
        <v>7.0212500000000002</v>
      </c>
    </row>
    <row r="164" spans="1:19" x14ac:dyDescent="0.3">
      <c r="A164" s="474"/>
      <c r="B164" s="282" t="s">
        <v>702</v>
      </c>
      <c r="C164" s="283">
        <v>770712</v>
      </c>
      <c r="D164" s="283"/>
      <c r="E164" s="227">
        <v>1</v>
      </c>
      <c r="F164" s="245">
        <f>(1+Наценка!$B$7)*VLOOKUP(C164,'Выгрузка артикулов'!A:L,12,0)</f>
        <v>1.71025</v>
      </c>
      <c r="H164" s="474"/>
      <c r="I164" s="254" t="s">
        <v>702</v>
      </c>
      <c r="J164" s="255">
        <v>770712</v>
      </c>
      <c r="K164" s="255"/>
      <c r="L164" s="227">
        <v>1</v>
      </c>
      <c r="M164" s="245">
        <f>(1+Наценка!$B$7)*VLOOKUP(J164,'Выгрузка артикулов'!A:L,12,0)</f>
        <v>1.71025</v>
      </c>
      <c r="O164" s="252" t="s">
        <v>702</v>
      </c>
      <c r="P164" s="255">
        <v>770712</v>
      </c>
      <c r="Q164" s="255"/>
      <c r="R164" s="227">
        <v>1</v>
      </c>
      <c r="S164" s="245">
        <f>(1+Наценка!$B$7)*VLOOKUP(P164,'Выгрузка артикулов'!A:L,12,0)</f>
        <v>1.71025</v>
      </c>
    </row>
    <row r="165" spans="1:19" x14ac:dyDescent="0.3">
      <c r="A165" s="474"/>
      <c r="B165" s="478" t="s">
        <v>1098</v>
      </c>
      <c r="C165" s="283">
        <v>624973</v>
      </c>
      <c r="D165" s="283" t="s">
        <v>1090</v>
      </c>
      <c r="E165" s="227">
        <v>1</v>
      </c>
      <c r="F165" s="245">
        <f>(1+Наценка!$B$7)*VLOOKUP(C165,'Выгрузка артикулов'!A:L,12,0)</f>
        <v>6.984375</v>
      </c>
      <c r="H165" s="474"/>
      <c r="I165" s="478" t="s">
        <v>1098</v>
      </c>
      <c r="J165" s="255">
        <v>624973</v>
      </c>
      <c r="K165" s="255" t="s">
        <v>1090</v>
      </c>
      <c r="L165" s="227">
        <v>1</v>
      </c>
      <c r="M165" s="245">
        <f>(1+Наценка!$B$7)*VLOOKUP(J165,'Выгрузка артикулов'!A:L,12,0)</f>
        <v>6.984375</v>
      </c>
      <c r="O165" s="483" t="s">
        <v>1098</v>
      </c>
      <c r="P165" s="255">
        <v>624973</v>
      </c>
      <c r="Q165" s="255" t="s">
        <v>1090</v>
      </c>
      <c r="R165" s="227">
        <v>1</v>
      </c>
      <c r="S165" s="245">
        <f>(1+Наценка!$B$7)*VLOOKUP(P165,'Выгрузка артикулов'!A:L,12,0)</f>
        <v>6.984375</v>
      </c>
    </row>
    <row r="166" spans="1:19" x14ac:dyDescent="0.3">
      <c r="A166" s="474"/>
      <c r="B166" s="478"/>
      <c r="C166" s="283">
        <v>624974</v>
      </c>
      <c r="D166" s="283" t="s">
        <v>1091</v>
      </c>
      <c r="E166" s="227">
        <v>1</v>
      </c>
      <c r="F166" s="245">
        <f>(1+Наценка!$B$7)*VLOOKUP(C166,'Выгрузка артикулов'!A:L,12,0)</f>
        <v>7</v>
      </c>
      <c r="H166" s="474"/>
      <c r="I166" s="478"/>
      <c r="J166" s="255">
        <v>624974</v>
      </c>
      <c r="K166" s="255" t="s">
        <v>1091</v>
      </c>
      <c r="L166" s="227">
        <v>1</v>
      </c>
      <c r="M166" s="245">
        <f>(1+Наценка!$B$7)*VLOOKUP(J166,'Выгрузка артикулов'!A:L,12,0)</f>
        <v>7</v>
      </c>
      <c r="O166" s="483"/>
      <c r="P166" s="255">
        <v>624974</v>
      </c>
      <c r="Q166" s="255" t="s">
        <v>1091</v>
      </c>
      <c r="R166" s="227">
        <v>1</v>
      </c>
      <c r="S166" s="245">
        <f>(1+Наценка!$B$7)*VLOOKUP(P166,'Выгрузка артикулов'!A:L,12,0)</f>
        <v>7</v>
      </c>
    </row>
    <row r="167" spans="1:19" x14ac:dyDescent="0.3">
      <c r="A167" s="474"/>
      <c r="B167" s="478" t="s">
        <v>1097</v>
      </c>
      <c r="C167" s="283">
        <v>739699</v>
      </c>
      <c r="D167" s="283" t="s">
        <v>1090</v>
      </c>
      <c r="E167" s="227">
        <v>1</v>
      </c>
      <c r="F167" s="245">
        <f>(1+Наценка!$B$7)*VLOOKUP(C167,'Выгрузка артикулов'!A:L,12,0)</f>
        <v>5.9423750000000002</v>
      </c>
      <c r="H167" s="474"/>
      <c r="I167" s="478" t="s">
        <v>1097</v>
      </c>
      <c r="J167" s="255">
        <v>739699</v>
      </c>
      <c r="K167" s="255" t="s">
        <v>1090</v>
      </c>
      <c r="L167" s="227">
        <v>1</v>
      </c>
      <c r="M167" s="245">
        <f>(1+Наценка!$B$7)*VLOOKUP(J167,'Выгрузка артикулов'!A:L,12,0)</f>
        <v>5.9423750000000002</v>
      </c>
      <c r="O167" s="483" t="s">
        <v>1097</v>
      </c>
      <c r="P167" s="255">
        <v>739699</v>
      </c>
      <c r="Q167" s="255" t="s">
        <v>1090</v>
      </c>
      <c r="R167" s="227">
        <v>1</v>
      </c>
      <c r="S167" s="245">
        <f>(1+Наценка!$B$7)*VLOOKUP(P167,'Выгрузка артикулов'!A:L,12,0)</f>
        <v>5.9423750000000002</v>
      </c>
    </row>
    <row r="168" spans="1:19" x14ac:dyDescent="0.3">
      <c r="A168" s="474"/>
      <c r="B168" s="478"/>
      <c r="C168" s="283">
        <v>739700</v>
      </c>
      <c r="D168" s="283" t="s">
        <v>1091</v>
      </c>
      <c r="E168" s="227">
        <v>1</v>
      </c>
      <c r="F168" s="245">
        <f>(1+Наценка!$B$7)*VLOOKUP(C168,'Выгрузка артикулов'!A:L,12,0)</f>
        <v>5.9423750000000002</v>
      </c>
      <c r="H168" s="474"/>
      <c r="I168" s="478"/>
      <c r="J168" s="255">
        <v>739700</v>
      </c>
      <c r="K168" s="255" t="s">
        <v>1091</v>
      </c>
      <c r="L168" s="227">
        <v>1</v>
      </c>
      <c r="M168" s="245">
        <f>(1+Наценка!$B$7)*VLOOKUP(J168,'Выгрузка артикулов'!A:L,12,0)</f>
        <v>5.9423750000000002</v>
      </c>
      <c r="O168" s="483"/>
      <c r="P168" s="255">
        <v>739700</v>
      </c>
      <c r="Q168" s="255" t="s">
        <v>1091</v>
      </c>
      <c r="R168" s="227">
        <v>1</v>
      </c>
      <c r="S168" s="245">
        <f>(1+Наценка!$B$7)*VLOOKUP(P168,'Выгрузка артикулов'!A:L,12,0)</f>
        <v>5.9423750000000002</v>
      </c>
    </row>
    <row r="169" spans="1:19" x14ac:dyDescent="0.3">
      <c r="A169" s="474"/>
      <c r="B169" s="478" t="s">
        <v>31</v>
      </c>
      <c r="C169" s="283">
        <v>627259</v>
      </c>
      <c r="D169" s="283" t="s">
        <v>1092</v>
      </c>
      <c r="E169" s="227">
        <v>1</v>
      </c>
      <c r="F169" s="245">
        <f>(1+Наценка!$B$7)*VLOOKUP(C169,'Выгрузка артикулов'!A:L,12,0)</f>
        <v>11.53125</v>
      </c>
      <c r="H169" s="474"/>
      <c r="I169" s="478" t="s">
        <v>31</v>
      </c>
      <c r="J169" s="255">
        <v>627259</v>
      </c>
      <c r="K169" s="255" t="s">
        <v>1092</v>
      </c>
      <c r="L169" s="227">
        <v>1</v>
      </c>
      <c r="M169" s="245">
        <f>(1+Наценка!$B$7)*VLOOKUP(J169,'Выгрузка артикулов'!A:L,12,0)</f>
        <v>11.53125</v>
      </c>
      <c r="O169" s="483" t="s">
        <v>31</v>
      </c>
      <c r="P169" s="255">
        <v>627259</v>
      </c>
      <c r="Q169" s="255" t="s">
        <v>1092</v>
      </c>
      <c r="R169" s="227">
        <v>1</v>
      </c>
      <c r="S169" s="245">
        <f>(1+Наценка!$B$7)*VLOOKUP(P169,'Выгрузка артикулов'!A:L,12,0)</f>
        <v>11.53125</v>
      </c>
    </row>
    <row r="170" spans="1:19" x14ac:dyDescent="0.3">
      <c r="A170" s="474"/>
      <c r="B170" s="478"/>
      <c r="C170" s="283">
        <v>627260</v>
      </c>
      <c r="D170" s="283" t="s">
        <v>1093</v>
      </c>
      <c r="E170" s="227">
        <v>1</v>
      </c>
      <c r="F170" s="245">
        <f>(1+Наценка!$B$7)*VLOOKUP(C170,'Выгрузка артикулов'!A:L,12,0)</f>
        <v>11.515625</v>
      </c>
      <c r="H170" s="474"/>
      <c r="I170" s="478"/>
      <c r="J170" s="255">
        <v>627260</v>
      </c>
      <c r="K170" s="255" t="s">
        <v>1093</v>
      </c>
      <c r="L170" s="227">
        <v>1</v>
      </c>
      <c r="M170" s="245">
        <f>(1+Наценка!$B$7)*VLOOKUP(J170,'Выгрузка артикулов'!A:L,12,0)</f>
        <v>11.515625</v>
      </c>
      <c r="O170" s="483"/>
      <c r="P170" s="255">
        <v>627260</v>
      </c>
      <c r="Q170" s="255" t="s">
        <v>1093</v>
      </c>
      <c r="R170" s="227">
        <v>1</v>
      </c>
      <c r="S170" s="245">
        <f>(1+Наценка!$B$7)*VLOOKUP(P170,'Выгрузка артикулов'!A:L,12,0)</f>
        <v>11.515625</v>
      </c>
    </row>
    <row r="171" spans="1:19" x14ac:dyDescent="0.3">
      <c r="A171" s="474"/>
      <c r="B171" s="283" t="s">
        <v>1112</v>
      </c>
      <c r="C171" s="283">
        <v>212008</v>
      </c>
      <c r="D171" s="283"/>
      <c r="E171" s="227">
        <v>1</v>
      </c>
      <c r="F171" s="245">
        <f>(1+Наценка!$B$7)*VLOOKUP(C171,'Выгрузка артикулов'!A:L,12,0)</f>
        <v>0.25687499999999996</v>
      </c>
      <c r="H171" s="474"/>
      <c r="I171" s="255" t="s">
        <v>1112</v>
      </c>
      <c r="J171" s="255">
        <v>212008</v>
      </c>
      <c r="K171" s="255"/>
      <c r="L171" s="227">
        <v>1</v>
      </c>
      <c r="M171" s="245">
        <f>(1+Наценка!$B$7)*VLOOKUP(J171,'Выгрузка артикулов'!A:L,12,0)</f>
        <v>0.25687499999999996</v>
      </c>
      <c r="O171" s="253" t="s">
        <v>1112</v>
      </c>
      <c r="P171" s="255">
        <v>212008</v>
      </c>
      <c r="Q171" s="255"/>
      <c r="R171" s="227">
        <v>1</v>
      </c>
      <c r="S171" s="245">
        <f>(1+Наценка!$B$7)*VLOOKUP(P171,'Выгрузка артикулов'!A:L,12,0)</f>
        <v>0.25687499999999996</v>
      </c>
    </row>
    <row r="172" spans="1:19" x14ac:dyDescent="0.3">
      <c r="A172" s="474"/>
      <c r="B172" s="283" t="s">
        <v>1094</v>
      </c>
      <c r="C172" s="283">
        <v>728756</v>
      </c>
      <c r="D172" s="283"/>
      <c r="E172" s="227">
        <v>1</v>
      </c>
      <c r="F172" s="245">
        <f>(1+Наценка!$B$7)*VLOOKUP(C172,'Выгрузка артикулов'!A:L,12,0)</f>
        <v>4.0577500000000004</v>
      </c>
      <c r="H172" s="474"/>
      <c r="I172" s="255" t="s">
        <v>1094</v>
      </c>
      <c r="J172" s="255">
        <v>728756</v>
      </c>
      <c r="K172" s="255"/>
      <c r="L172" s="227">
        <v>1</v>
      </c>
      <c r="M172" s="245">
        <f>(1+Наценка!$B$7)*VLOOKUP(J172,'Выгрузка артикулов'!A:L,12,0)</f>
        <v>4.0577500000000004</v>
      </c>
      <c r="O172" s="253" t="s">
        <v>1094</v>
      </c>
      <c r="P172" s="255">
        <v>728743</v>
      </c>
      <c r="Q172" s="255"/>
      <c r="R172" s="227">
        <v>1</v>
      </c>
      <c r="S172" s="245">
        <f>(1+Наценка!$B$7)*VLOOKUP(P172,'Выгрузка артикулов'!A:L,12,0)</f>
        <v>15.200625</v>
      </c>
    </row>
    <row r="173" spans="1:19" x14ac:dyDescent="0.3">
      <c r="A173" s="474"/>
      <c r="B173" s="283" t="s">
        <v>1113</v>
      </c>
      <c r="C173" s="283">
        <v>740811</v>
      </c>
      <c r="D173" s="283"/>
      <c r="E173" s="227">
        <v>1</v>
      </c>
      <c r="F173" s="245">
        <f>(1+Наценка!$B$7)*VLOOKUP(C173,'Выгрузка артикулов'!A:L,12,0)</f>
        <v>8.4449999999999985</v>
      </c>
      <c r="H173" s="474"/>
      <c r="I173" s="255" t="s">
        <v>1113</v>
      </c>
      <c r="J173" s="255">
        <v>740811</v>
      </c>
      <c r="K173" s="255"/>
      <c r="L173" s="227">
        <v>1</v>
      </c>
      <c r="M173" s="245">
        <f>(1+Наценка!$B$7)*VLOOKUP(J173,'Выгрузка артикулов'!A:L,12,0)</f>
        <v>8.4449999999999985</v>
      </c>
      <c r="O173" s="253" t="s">
        <v>1113</v>
      </c>
      <c r="P173" s="255">
        <v>740811</v>
      </c>
      <c r="Q173" s="255"/>
      <c r="R173" s="227">
        <v>1</v>
      </c>
      <c r="S173" s="245">
        <f>(1+Наценка!$B$7)*VLOOKUP(P173,'Выгрузка артикулов'!A:L,12,0)</f>
        <v>8.4449999999999985</v>
      </c>
    </row>
    <row r="174" spans="1:19" x14ac:dyDescent="0.3">
      <c r="A174" s="474"/>
      <c r="B174" s="283" t="s">
        <v>705</v>
      </c>
      <c r="C174" s="283">
        <v>728918</v>
      </c>
      <c r="D174" s="283"/>
      <c r="E174" s="227">
        <v>3</v>
      </c>
      <c r="F174" s="245">
        <f>(1+Наценка!$B$7)*VLOOKUP(C174,'Выгрузка артикулов'!A:L,12,0)</f>
        <v>0.53087499999999999</v>
      </c>
      <c r="H174" s="474"/>
      <c r="I174" s="255" t="s">
        <v>705</v>
      </c>
      <c r="J174" s="255">
        <v>728918</v>
      </c>
      <c r="K174" s="255"/>
      <c r="L174" s="227">
        <v>3</v>
      </c>
      <c r="M174" s="245">
        <f>(1+Наценка!$B$7)*VLOOKUP(J174,'Выгрузка артикулов'!A:L,12,0)</f>
        <v>0.53087499999999999</v>
      </c>
      <c r="O174" s="253" t="s">
        <v>705</v>
      </c>
      <c r="P174" s="255">
        <v>728918</v>
      </c>
      <c r="Q174" s="255"/>
      <c r="R174" s="227">
        <v>3</v>
      </c>
      <c r="S174" s="245">
        <f>(1+Наценка!$B$7)*VLOOKUP(P174,'Выгрузка артикулов'!A:L,12,0)</f>
        <v>0.53087499999999999</v>
      </c>
    </row>
    <row r="175" spans="1:19" x14ac:dyDescent="0.3">
      <c r="A175" s="474"/>
      <c r="B175" s="283" t="s">
        <v>1102</v>
      </c>
      <c r="C175" s="283">
        <v>334671</v>
      </c>
      <c r="D175" s="283"/>
      <c r="E175" s="227">
        <v>3</v>
      </c>
      <c r="F175" s="245">
        <f>(1+Наценка!$B$7)*VLOOKUP(C175,'Выгрузка артикулов'!A:L,12,0)</f>
        <v>0.51512500000000006</v>
      </c>
      <c r="H175" s="474"/>
      <c r="I175" s="255" t="s">
        <v>1102</v>
      </c>
      <c r="J175" s="255">
        <v>334671</v>
      </c>
      <c r="K175" s="255"/>
      <c r="L175" s="227">
        <v>3</v>
      </c>
      <c r="M175" s="245">
        <f>(1+Наценка!$B$7)*VLOOKUP(J175,'Выгрузка артикулов'!A:L,12,0)</f>
        <v>0.51512500000000006</v>
      </c>
      <c r="O175" s="253" t="s">
        <v>1102</v>
      </c>
      <c r="P175" s="255">
        <v>334671</v>
      </c>
      <c r="Q175" s="255"/>
      <c r="R175" s="227">
        <v>3</v>
      </c>
      <c r="S175" s="245">
        <f>(1+Наценка!$B$7)*VLOOKUP(P175,'Выгрузка артикулов'!A:L,12,0)</f>
        <v>0.51512500000000006</v>
      </c>
    </row>
    <row r="176" spans="1:19" x14ac:dyDescent="0.3">
      <c r="A176" s="474"/>
      <c r="B176" s="283" t="s">
        <v>1115</v>
      </c>
      <c r="C176" s="283">
        <v>728885</v>
      </c>
      <c r="D176" s="283"/>
      <c r="E176" s="227">
        <v>3</v>
      </c>
      <c r="F176" s="245">
        <f>(1+Наценка!$B$7)*VLOOKUP(C176,'Выгрузка артикулов'!A:L,12,0)</f>
        <v>1.60975</v>
      </c>
      <c r="H176" s="474"/>
      <c r="I176" s="255" t="s">
        <v>1115</v>
      </c>
      <c r="J176" s="255">
        <v>728885</v>
      </c>
      <c r="K176" s="255"/>
      <c r="L176" s="227">
        <v>3</v>
      </c>
      <c r="M176" s="245">
        <f>(1+Наценка!$B$7)*VLOOKUP(J176,'Выгрузка артикулов'!A:L,12,0)</f>
        <v>1.60975</v>
      </c>
      <c r="O176" s="253" t="s">
        <v>1115</v>
      </c>
      <c r="P176" s="255">
        <v>728885</v>
      </c>
      <c r="Q176" s="255"/>
      <c r="R176" s="227">
        <v>3</v>
      </c>
      <c r="S176" s="245">
        <f>(1+Наценка!$B$7)*VLOOKUP(P176,'Выгрузка артикулов'!A:L,12,0)</f>
        <v>1.60975</v>
      </c>
    </row>
    <row r="177" spans="1:19" x14ac:dyDescent="0.3">
      <c r="A177" s="474"/>
      <c r="B177" s="283" t="s">
        <v>1116</v>
      </c>
      <c r="C177" s="283">
        <v>728884</v>
      </c>
      <c r="D177" s="283"/>
      <c r="E177" s="227">
        <v>3</v>
      </c>
      <c r="F177" s="245">
        <f>(1+Наценка!$B$7)*VLOOKUP(C177,'Выгрузка артикулов'!A:L,12,0)</f>
        <v>0.99324999999999997</v>
      </c>
      <c r="H177" s="474"/>
      <c r="I177" s="255" t="s">
        <v>1116</v>
      </c>
      <c r="J177" s="255">
        <v>728884</v>
      </c>
      <c r="K177" s="255"/>
      <c r="L177" s="227">
        <v>3</v>
      </c>
      <c r="M177" s="245">
        <f>(1+Наценка!$B$7)*VLOOKUP(J177,'Выгрузка артикулов'!A:L,12,0)</f>
        <v>0.99324999999999997</v>
      </c>
      <c r="O177" s="253" t="s">
        <v>1116</v>
      </c>
      <c r="P177" s="255">
        <v>728884</v>
      </c>
      <c r="Q177" s="255"/>
      <c r="R177" s="227">
        <v>3</v>
      </c>
      <c r="S177" s="245">
        <f>(1+Наценка!$B$7)*VLOOKUP(P177,'Выгрузка артикулов'!A:L,12,0)</f>
        <v>0.99324999999999997</v>
      </c>
    </row>
    <row r="178" spans="1:19" x14ac:dyDescent="0.3">
      <c r="A178" s="474"/>
      <c r="B178" s="283"/>
      <c r="C178" s="283"/>
      <c r="D178" s="283"/>
      <c r="E178" s="283"/>
      <c r="F178" s="245"/>
      <c r="H178" s="474"/>
      <c r="I178" s="255"/>
      <c r="J178" s="255"/>
      <c r="K178" s="255"/>
      <c r="L178" s="255"/>
      <c r="M178" s="245"/>
      <c r="O178" s="253"/>
      <c r="P178" s="255"/>
      <c r="Q178" s="255"/>
      <c r="R178" s="227"/>
      <c r="S178" s="245"/>
    </row>
    <row r="179" spans="1:19" x14ac:dyDescent="0.3">
      <c r="A179" s="475"/>
      <c r="B179" s="232" t="s">
        <v>679</v>
      </c>
      <c r="C179" s="232"/>
      <c r="D179" s="232"/>
      <c r="E179" s="232"/>
      <c r="F179" s="247">
        <f>E160*F160+E161*F161+E164*F164+E165*F165+E167*F167+E169*F169+E171*F171+E172*F172+E173*F173+E174*F174+E175*F175+E176*F176+E177*F177</f>
        <v>57.864625000000004</v>
      </c>
      <c r="H179" s="475"/>
      <c r="I179" s="232" t="s">
        <v>679</v>
      </c>
      <c r="J179" s="232"/>
      <c r="K179" s="232"/>
      <c r="L179" s="232"/>
      <c r="M179" s="247">
        <f>L160*M160+L161*M161+L164*M164+L165*M165+L167*M167+L169*M169+L171*M171+L172*M172+L173*M173+L174*M174+L175*M175+L176*M176+L177*M177</f>
        <v>57.864625000000004</v>
      </c>
      <c r="N179" s="256"/>
      <c r="O179" s="251" t="s">
        <v>679</v>
      </c>
      <c r="P179" s="232"/>
      <c r="Q179" s="232"/>
      <c r="R179" s="234"/>
      <c r="S179" s="247">
        <f>R160*S160+R161*S161+R164*S164+R165*S165+R167*S167+R169*S169+R171*S171+R172*S172+R173*S173+R174*S174+R175*S175+R176*S176+R177*S177</f>
        <v>69.007499999999993</v>
      </c>
    </row>
    <row r="181" spans="1:19" ht="15.6" x14ac:dyDescent="0.3">
      <c r="H181" s="157" t="s">
        <v>1118</v>
      </c>
    </row>
    <row r="182" spans="1:19" x14ac:dyDescent="0.3">
      <c r="H182" s="256" t="s">
        <v>1081</v>
      </c>
      <c r="J182" s="472" t="s">
        <v>1120</v>
      </c>
      <c r="K182" s="472"/>
      <c r="L182" s="472"/>
      <c r="M182" s="244"/>
      <c r="P182" s="472" t="s">
        <v>1121</v>
      </c>
      <c r="Q182" s="472"/>
      <c r="R182" s="472"/>
      <c r="S182" s="244"/>
    </row>
    <row r="183" spans="1:19" ht="28.8" x14ac:dyDescent="0.3">
      <c r="H183" s="473" t="s">
        <v>1119</v>
      </c>
      <c r="I183" s="235" t="s">
        <v>16</v>
      </c>
      <c r="J183" s="236" t="s">
        <v>17</v>
      </c>
      <c r="K183" s="236" t="s">
        <v>1089</v>
      </c>
      <c r="L183" s="236" t="s">
        <v>39</v>
      </c>
      <c r="M183" s="237" t="s">
        <v>678</v>
      </c>
      <c r="N183" s="238"/>
      <c r="O183" s="239" t="s">
        <v>16</v>
      </c>
      <c r="P183" s="236" t="s">
        <v>17</v>
      </c>
      <c r="Q183" s="236" t="s">
        <v>1089</v>
      </c>
      <c r="R183" s="236" t="s">
        <v>39</v>
      </c>
      <c r="S183" s="237" t="s">
        <v>678</v>
      </c>
    </row>
    <row r="184" spans="1:19" x14ac:dyDescent="0.3">
      <c r="H184" s="474"/>
      <c r="I184" s="255" t="s">
        <v>1083</v>
      </c>
      <c r="J184" s="255">
        <v>334754</v>
      </c>
      <c r="K184" s="255"/>
      <c r="L184" s="227">
        <v>1</v>
      </c>
      <c r="M184" s="245">
        <f>(1+Наценка!$B$7)*VLOOKUP(J184,'Выгрузка артикулов'!A:L,12,0)</f>
        <v>0.62812499999999993</v>
      </c>
      <c r="O184" s="255" t="s">
        <v>1083</v>
      </c>
      <c r="P184" s="255">
        <v>334754</v>
      </c>
      <c r="Q184" s="255"/>
      <c r="R184" s="227">
        <v>1</v>
      </c>
      <c r="S184" s="245">
        <f>(1+Наценка!$B$7)*VLOOKUP(P184,'Выгрузка артикулов'!A:L,12,0)</f>
        <v>0.62812499999999993</v>
      </c>
    </row>
    <row r="185" spans="1:19" x14ac:dyDescent="0.3">
      <c r="H185" s="474"/>
      <c r="I185" s="476" t="s">
        <v>740</v>
      </c>
      <c r="J185" s="254">
        <v>377474</v>
      </c>
      <c r="K185" s="254" t="s">
        <v>694</v>
      </c>
      <c r="L185" s="227">
        <v>1</v>
      </c>
      <c r="M185" s="245">
        <f>(1+Наценка!$B$7)*VLOOKUP(J185,'Выгрузка артикулов'!A:L,12,0)</f>
        <v>7.3616250000000001</v>
      </c>
      <c r="O185" s="476" t="s">
        <v>740</v>
      </c>
      <c r="P185" s="254">
        <v>377474</v>
      </c>
      <c r="Q185" s="254" t="s">
        <v>694</v>
      </c>
      <c r="R185" s="227">
        <v>1</v>
      </c>
      <c r="S185" s="245">
        <f>(1+Наценка!$B$7)*VLOOKUP(P185,'Выгрузка артикулов'!A:L,12,0)</f>
        <v>7.3616250000000001</v>
      </c>
    </row>
    <row r="186" spans="1:19" x14ac:dyDescent="0.3">
      <c r="H186" s="474"/>
      <c r="I186" s="477"/>
      <c r="J186" s="254">
        <v>238680</v>
      </c>
      <c r="K186" s="254" t="s">
        <v>726</v>
      </c>
      <c r="L186" s="227">
        <v>1</v>
      </c>
      <c r="M186" s="245">
        <f>(1+Наценка!$B$7)*VLOOKUP(J186,'Выгрузка артикулов'!A:L,12,0)</f>
        <v>9.3213749999999997</v>
      </c>
      <c r="O186" s="477"/>
      <c r="P186" s="254">
        <v>238680</v>
      </c>
      <c r="Q186" s="254" t="s">
        <v>726</v>
      </c>
      <c r="R186" s="227">
        <v>1</v>
      </c>
      <c r="S186" s="245">
        <f>(1+Наценка!$B$7)*VLOOKUP(P186,'Выгрузка артикулов'!A:L,12,0)</f>
        <v>9.3213749999999997</v>
      </c>
    </row>
    <row r="187" spans="1:19" x14ac:dyDescent="0.3">
      <c r="H187" s="474"/>
      <c r="I187" s="477"/>
      <c r="J187" s="254">
        <v>377477</v>
      </c>
      <c r="K187" s="254" t="s">
        <v>724</v>
      </c>
      <c r="L187" s="227">
        <v>1</v>
      </c>
      <c r="M187" s="245">
        <f>(1+Наценка!$B$7)*VLOOKUP(J187,'Выгрузка артикулов'!A:L,12,0)</f>
        <v>7.0212500000000002</v>
      </c>
      <c r="O187" s="477"/>
      <c r="P187" s="254">
        <v>377477</v>
      </c>
      <c r="Q187" s="254" t="s">
        <v>724</v>
      </c>
      <c r="R187" s="227">
        <v>1</v>
      </c>
      <c r="S187" s="245">
        <f>(1+Наценка!$B$7)*VLOOKUP(P187,'Выгрузка артикулов'!A:L,12,0)</f>
        <v>7.0212500000000002</v>
      </c>
    </row>
    <row r="188" spans="1:19" x14ac:dyDescent="0.3">
      <c r="H188" s="474"/>
      <c r="I188" s="254" t="s">
        <v>702</v>
      </c>
      <c r="J188" s="255">
        <v>770712</v>
      </c>
      <c r="K188" s="255"/>
      <c r="L188" s="227">
        <v>1</v>
      </c>
      <c r="M188" s="245">
        <f>(1+Наценка!$B$7)*VLOOKUP(J188,'Выгрузка артикулов'!A:L,12,0)</f>
        <v>1.71025</v>
      </c>
      <c r="O188" s="254" t="s">
        <v>702</v>
      </c>
      <c r="P188" s="255">
        <v>770712</v>
      </c>
      <c r="Q188" s="255"/>
      <c r="R188" s="227">
        <v>1</v>
      </c>
      <c r="S188" s="245">
        <f>(1+Наценка!$B$7)*VLOOKUP(P188,'Выгрузка артикулов'!A:L,12,0)</f>
        <v>1.71025</v>
      </c>
    </row>
    <row r="189" spans="1:19" x14ac:dyDescent="0.3">
      <c r="H189" s="474"/>
      <c r="I189" s="478" t="s">
        <v>31</v>
      </c>
      <c r="J189" s="255">
        <v>627259</v>
      </c>
      <c r="K189" s="255" t="s">
        <v>1092</v>
      </c>
      <c r="L189" s="227">
        <v>1</v>
      </c>
      <c r="M189" s="245">
        <f>(1+Наценка!$B$7)*VLOOKUP(J189,'Выгрузка артикулов'!A:L,12,0)</f>
        <v>11.53125</v>
      </c>
      <c r="O189" s="478" t="s">
        <v>31</v>
      </c>
      <c r="P189" s="255">
        <v>627259</v>
      </c>
      <c r="Q189" s="255" t="s">
        <v>1092</v>
      </c>
      <c r="R189" s="227">
        <v>1</v>
      </c>
      <c r="S189" s="245">
        <f>(1+Наценка!$B$7)*VLOOKUP(P189,'Выгрузка артикулов'!A:L,12,0)</f>
        <v>11.53125</v>
      </c>
    </row>
    <row r="190" spans="1:19" x14ac:dyDescent="0.3">
      <c r="H190" s="474"/>
      <c r="I190" s="478"/>
      <c r="J190" s="255">
        <v>627260</v>
      </c>
      <c r="K190" s="255" t="s">
        <v>1093</v>
      </c>
      <c r="L190" s="227">
        <v>1</v>
      </c>
      <c r="M190" s="245">
        <f>(1+Наценка!$B$7)*VLOOKUP(J190,'Выгрузка артикулов'!A:L,12,0)</f>
        <v>11.515625</v>
      </c>
      <c r="O190" s="478"/>
      <c r="P190" s="255">
        <v>627260</v>
      </c>
      <c r="Q190" s="255" t="s">
        <v>1093</v>
      </c>
      <c r="R190" s="227">
        <v>1</v>
      </c>
      <c r="S190" s="245">
        <f>(1+Наценка!$B$7)*VLOOKUP(P190,'Выгрузка артикулов'!A:L,12,0)</f>
        <v>11.515625</v>
      </c>
    </row>
    <row r="191" spans="1:19" x14ac:dyDescent="0.3">
      <c r="H191" s="474"/>
      <c r="I191" s="255" t="s">
        <v>1112</v>
      </c>
      <c r="J191" s="255">
        <v>212008</v>
      </c>
      <c r="K191" s="255"/>
      <c r="L191" s="227">
        <v>1</v>
      </c>
      <c r="M191" s="245">
        <f>(1+Наценка!$B$7)*VLOOKUP(J191,'Выгрузка артикулов'!A:L,12,0)</f>
        <v>0.25687499999999996</v>
      </c>
      <c r="O191" s="255" t="s">
        <v>1112</v>
      </c>
      <c r="P191" s="255">
        <v>212008</v>
      </c>
      <c r="Q191" s="255"/>
      <c r="R191" s="227">
        <v>1</v>
      </c>
      <c r="S191" s="245">
        <f>(1+Наценка!$B$7)*VLOOKUP(P191,'Выгрузка артикулов'!A:L,12,0)</f>
        <v>0.25687499999999996</v>
      </c>
    </row>
    <row r="192" spans="1:19" x14ac:dyDescent="0.3">
      <c r="H192" s="474"/>
      <c r="I192" s="255" t="s">
        <v>699</v>
      </c>
      <c r="J192" s="255">
        <v>728862</v>
      </c>
      <c r="K192" s="255"/>
      <c r="L192" s="227">
        <v>2</v>
      </c>
      <c r="M192" s="245">
        <f>(1+Наценка!$B$7)*VLOOKUP(J192,'Выгрузка артикулов'!A:L,12,0)</f>
        <v>6.8088749999999996</v>
      </c>
      <c r="O192" s="255" t="s">
        <v>699</v>
      </c>
      <c r="P192" s="255">
        <v>728862</v>
      </c>
      <c r="Q192" s="255"/>
      <c r="R192" s="227">
        <v>2</v>
      </c>
      <c r="S192" s="245">
        <f>(1+Наценка!$B$7)*VLOOKUP(P192,'Выгрузка артикулов'!A:L,12,0)</f>
        <v>6.8088749999999996</v>
      </c>
    </row>
    <row r="193" spans="8:19" x14ac:dyDescent="0.3">
      <c r="H193" s="474"/>
      <c r="I193" s="255" t="s">
        <v>2049</v>
      </c>
      <c r="J193" s="255">
        <v>740811</v>
      </c>
      <c r="K193" s="255"/>
      <c r="L193" s="227">
        <v>2</v>
      </c>
      <c r="M193" s="245">
        <f>(1+Наценка!$B$7)*VLOOKUP(J193,'Выгрузка артикулов'!A:L,12,0)</f>
        <v>8.4449999999999985</v>
      </c>
      <c r="O193" s="285" t="s">
        <v>2049</v>
      </c>
      <c r="P193" s="255">
        <v>740811</v>
      </c>
      <c r="Q193" s="255"/>
      <c r="R193" s="227">
        <v>2</v>
      </c>
      <c r="S193" s="245">
        <f>(1+Наценка!$B$7)*VLOOKUP(P193,'Выгрузка артикулов'!A:L,12,0)</f>
        <v>8.4449999999999985</v>
      </c>
    </row>
    <row r="194" spans="8:19" x14ac:dyDescent="0.3">
      <c r="H194" s="474"/>
      <c r="I194" s="255" t="s">
        <v>705</v>
      </c>
      <c r="J194" s="255">
        <v>728918</v>
      </c>
      <c r="K194" s="255"/>
      <c r="L194" s="227">
        <v>2</v>
      </c>
      <c r="M194" s="245">
        <f>(1+Наценка!$B$7)*VLOOKUP(J194,'Выгрузка артикулов'!A:L,12,0)</f>
        <v>0.53087499999999999</v>
      </c>
      <c r="O194" s="255" t="s">
        <v>705</v>
      </c>
      <c r="P194" s="255">
        <v>728918</v>
      </c>
      <c r="Q194" s="255"/>
      <c r="R194" s="227">
        <v>3</v>
      </c>
      <c r="S194" s="245">
        <f>(1+Наценка!$B$7)*VLOOKUP(P194,'Выгрузка артикулов'!A:L,12,0)</f>
        <v>0.53087499999999999</v>
      </c>
    </row>
    <row r="195" spans="8:19" x14ac:dyDescent="0.3">
      <c r="H195" s="474"/>
      <c r="I195" s="255" t="s">
        <v>1102</v>
      </c>
      <c r="J195" s="255">
        <v>334671</v>
      </c>
      <c r="K195" s="255"/>
      <c r="L195" s="227">
        <v>2</v>
      </c>
      <c r="M195" s="245">
        <f>(1+Наценка!$B$7)*VLOOKUP(J195,'Выгрузка артикулов'!A:L,12,0)</f>
        <v>0.51512500000000006</v>
      </c>
      <c r="O195" s="255" t="s">
        <v>1102</v>
      </c>
      <c r="P195" s="255">
        <v>334671</v>
      </c>
      <c r="Q195" s="255"/>
      <c r="R195" s="227">
        <v>3</v>
      </c>
      <c r="S195" s="245">
        <f>(1+Наценка!$B$7)*VLOOKUP(P195,'Выгрузка артикулов'!A:L,12,0)</f>
        <v>0.51512500000000006</v>
      </c>
    </row>
    <row r="196" spans="8:19" x14ac:dyDescent="0.3">
      <c r="H196" s="474"/>
      <c r="I196" s="255"/>
      <c r="J196" s="255"/>
      <c r="K196" s="255"/>
      <c r="L196" s="227"/>
      <c r="M196" s="245"/>
      <c r="O196" s="253" t="s">
        <v>1115</v>
      </c>
      <c r="P196" s="255">
        <v>728885</v>
      </c>
      <c r="Q196" s="255"/>
      <c r="R196" s="227">
        <v>1</v>
      </c>
      <c r="S196" s="245">
        <f>(1+Наценка!$B$7)*VLOOKUP(P196,'Выгрузка артикулов'!A:L,12,0)</f>
        <v>1.60975</v>
      </c>
    </row>
    <row r="197" spans="8:19" x14ac:dyDescent="0.3">
      <c r="H197" s="474"/>
      <c r="I197" s="255"/>
      <c r="J197" s="255"/>
      <c r="K197" s="255"/>
      <c r="L197" s="227"/>
      <c r="M197" s="245"/>
      <c r="O197" s="253" t="s">
        <v>1116</v>
      </c>
      <c r="P197" s="255">
        <v>728884</v>
      </c>
      <c r="Q197" s="255"/>
      <c r="R197" s="227">
        <v>1</v>
      </c>
      <c r="S197" s="245">
        <f>(1+Наценка!$B$7)*VLOOKUP(P197,'Выгрузка артикулов'!A:L,12,0)</f>
        <v>0.99324999999999997</v>
      </c>
    </row>
    <row r="198" spans="8:19" x14ac:dyDescent="0.3">
      <c r="H198" s="474"/>
      <c r="I198" s="255"/>
      <c r="J198" s="255"/>
      <c r="K198" s="255"/>
      <c r="L198" s="255"/>
      <c r="M198" s="245"/>
      <c r="O198" s="253"/>
      <c r="P198" s="255"/>
      <c r="Q198" s="255"/>
      <c r="R198" s="227"/>
      <c r="S198" s="245"/>
    </row>
    <row r="199" spans="8:19" x14ac:dyDescent="0.3">
      <c r="H199" s="475"/>
      <c r="I199" s="232" t="s">
        <v>679</v>
      </c>
      <c r="J199" s="232"/>
      <c r="K199" s="232"/>
      <c r="L199" s="232"/>
      <c r="M199" s="247">
        <f>L184*M184+L185*M185+L188*M188+L189*M189+L191*M191+L192*M192+L193*M193+L194*M194+L195*M195</f>
        <v>54.087875000000004</v>
      </c>
      <c r="N199" s="256"/>
      <c r="O199" s="251" t="s">
        <v>679</v>
      </c>
      <c r="P199" s="232"/>
      <c r="Q199" s="232"/>
      <c r="R199" s="234"/>
      <c r="S199" s="247">
        <f>R184*S184+R185*S185+R188*S188+R189*S189+R191*S191+R192*S192+R193*S193+R194*S194+R195*S195+R196*S196+R197*S197</f>
        <v>57.736874999999998</v>
      </c>
    </row>
  </sheetData>
  <mergeCells count="228">
    <mergeCell ref="AG20:AG21"/>
    <mergeCell ref="B42:B43"/>
    <mergeCell ref="I42:I43"/>
    <mergeCell ref="O42:O43"/>
    <mergeCell ref="U42:U43"/>
    <mergeCell ref="AA43:AA44"/>
    <mergeCell ref="AG44:AG45"/>
    <mergeCell ref="B66:B67"/>
    <mergeCell ref="I66:I67"/>
    <mergeCell ref="O66:O67"/>
    <mergeCell ref="U66:U67"/>
    <mergeCell ref="AA67:AA68"/>
    <mergeCell ref="AG68:AG69"/>
    <mergeCell ref="V24:X24"/>
    <mergeCell ref="AB24:AD24"/>
    <mergeCell ref="H3:H23"/>
    <mergeCell ref="I33:I34"/>
    <mergeCell ref="I35:I36"/>
    <mergeCell ref="U27:U29"/>
    <mergeCell ref="U31:U32"/>
    <mergeCell ref="U33:U34"/>
    <mergeCell ref="U35:U36"/>
    <mergeCell ref="AH2:AJ2"/>
    <mergeCell ref="I5:I7"/>
    <mergeCell ref="I9:I10"/>
    <mergeCell ref="I11:I12"/>
    <mergeCell ref="I13:I14"/>
    <mergeCell ref="U5:U7"/>
    <mergeCell ref="U9:U10"/>
    <mergeCell ref="U11:U12"/>
    <mergeCell ref="U13:U14"/>
    <mergeCell ref="AA5:AA7"/>
    <mergeCell ref="AA9:AA10"/>
    <mergeCell ref="AA11:AA12"/>
    <mergeCell ref="AA13:AA14"/>
    <mergeCell ref="AG5:AG7"/>
    <mergeCell ref="AG9:AG10"/>
    <mergeCell ref="AG11:AG12"/>
    <mergeCell ref="J2:L2"/>
    <mergeCell ref="P2:R2"/>
    <mergeCell ref="V2:X2"/>
    <mergeCell ref="AB2:AD2"/>
    <mergeCell ref="AG13:AG14"/>
    <mergeCell ref="J24:L24"/>
    <mergeCell ref="P24:R24"/>
    <mergeCell ref="O20:O21"/>
    <mergeCell ref="U18:U19"/>
    <mergeCell ref="AA27:AA29"/>
    <mergeCell ref="AA31:AA32"/>
    <mergeCell ref="AA33:AA34"/>
    <mergeCell ref="AA35:AA36"/>
    <mergeCell ref="H25:H47"/>
    <mergeCell ref="O27:O29"/>
    <mergeCell ref="O31:O32"/>
    <mergeCell ref="O33:O34"/>
    <mergeCell ref="O35:O36"/>
    <mergeCell ref="I31:I32"/>
    <mergeCell ref="I27:I29"/>
    <mergeCell ref="AA19:AA20"/>
    <mergeCell ref="I18:I19"/>
    <mergeCell ref="AG27:AG29"/>
    <mergeCell ref="AG31:AG32"/>
    <mergeCell ref="AG33:AG34"/>
    <mergeCell ref="AG35:AG36"/>
    <mergeCell ref="H49:H71"/>
    <mergeCell ref="O51:O53"/>
    <mergeCell ref="O55:O56"/>
    <mergeCell ref="O57:O58"/>
    <mergeCell ref="O59:O60"/>
    <mergeCell ref="I55:I56"/>
    <mergeCell ref="I51:I53"/>
    <mergeCell ref="U51:U53"/>
    <mergeCell ref="AG51:AG53"/>
    <mergeCell ref="AG57:AG58"/>
    <mergeCell ref="AG59:AG60"/>
    <mergeCell ref="U57:U58"/>
    <mergeCell ref="U59:U60"/>
    <mergeCell ref="AA57:AA58"/>
    <mergeCell ref="AA59:AA60"/>
    <mergeCell ref="I57:I58"/>
    <mergeCell ref="I59:I60"/>
    <mergeCell ref="U55:U56"/>
    <mergeCell ref="AA51:AA53"/>
    <mergeCell ref="AG55:AG56"/>
    <mergeCell ref="AA55:AA56"/>
    <mergeCell ref="H73:H93"/>
    <mergeCell ref="O75:O77"/>
    <mergeCell ref="O79:O80"/>
    <mergeCell ref="O81:O82"/>
    <mergeCell ref="O83:O84"/>
    <mergeCell ref="I75:I77"/>
    <mergeCell ref="I79:I80"/>
    <mergeCell ref="I81:I82"/>
    <mergeCell ref="I83:I84"/>
    <mergeCell ref="I90:I91"/>
    <mergeCell ref="O90:O91"/>
    <mergeCell ref="U90:U91"/>
    <mergeCell ref="H97:H113"/>
    <mergeCell ref="I99:I101"/>
    <mergeCell ref="O99:O101"/>
    <mergeCell ref="I103:I104"/>
    <mergeCell ref="O103:O104"/>
    <mergeCell ref="I105:I106"/>
    <mergeCell ref="O105:O106"/>
    <mergeCell ref="I107:I108"/>
    <mergeCell ref="O107:O108"/>
    <mergeCell ref="AB72:AD72"/>
    <mergeCell ref="AH72:AJ72"/>
    <mergeCell ref="AH24:AJ24"/>
    <mergeCell ref="J48:L48"/>
    <mergeCell ref="P48:R48"/>
    <mergeCell ref="V48:X48"/>
    <mergeCell ref="AB48:AD48"/>
    <mergeCell ref="AH48:AJ48"/>
    <mergeCell ref="H115:H135"/>
    <mergeCell ref="I117:I119"/>
    <mergeCell ref="O117:O119"/>
    <mergeCell ref="U117:U119"/>
    <mergeCell ref="I121:I122"/>
    <mergeCell ref="O121:O122"/>
    <mergeCell ref="U121:U122"/>
    <mergeCell ref="I123:I124"/>
    <mergeCell ref="O123:O124"/>
    <mergeCell ref="U123:U124"/>
    <mergeCell ref="I125:I126"/>
    <mergeCell ref="O125:O126"/>
    <mergeCell ref="U125:U126"/>
    <mergeCell ref="V96:X96"/>
    <mergeCell ref="U99:U101"/>
    <mergeCell ref="U103:U104"/>
    <mergeCell ref="J114:L114"/>
    <mergeCell ref="P114:R114"/>
    <mergeCell ref="V114:X114"/>
    <mergeCell ref="J136:L136"/>
    <mergeCell ref="P136:R136"/>
    <mergeCell ref="V136:X136"/>
    <mergeCell ref="J72:L72"/>
    <mergeCell ref="P72:R72"/>
    <mergeCell ref="V72:X72"/>
    <mergeCell ref="U105:U106"/>
    <mergeCell ref="U107:U108"/>
    <mergeCell ref="J96:L96"/>
    <mergeCell ref="P96:R96"/>
    <mergeCell ref="U75:U77"/>
    <mergeCell ref="U79:U80"/>
    <mergeCell ref="U81:U82"/>
    <mergeCell ref="U83:U84"/>
    <mergeCell ref="H137:H157"/>
    <mergeCell ref="I139:I141"/>
    <mergeCell ref="O139:O141"/>
    <mergeCell ref="U139:U141"/>
    <mergeCell ref="I143:I144"/>
    <mergeCell ref="O143:O144"/>
    <mergeCell ref="U143:U144"/>
    <mergeCell ref="I145:I146"/>
    <mergeCell ref="O145:O146"/>
    <mergeCell ref="U145:U146"/>
    <mergeCell ref="I147:I148"/>
    <mergeCell ref="O147:O148"/>
    <mergeCell ref="U147:U148"/>
    <mergeCell ref="J182:L182"/>
    <mergeCell ref="P182:R182"/>
    <mergeCell ref="I185:I187"/>
    <mergeCell ref="O185:O187"/>
    <mergeCell ref="O189:O190"/>
    <mergeCell ref="I189:I190"/>
    <mergeCell ref="H183:H199"/>
    <mergeCell ref="J158:L158"/>
    <mergeCell ref="P158:R158"/>
    <mergeCell ref="H159:H179"/>
    <mergeCell ref="I161:I163"/>
    <mergeCell ref="O161:O163"/>
    <mergeCell ref="I165:I166"/>
    <mergeCell ref="O165:O166"/>
    <mergeCell ref="I167:I168"/>
    <mergeCell ref="O167:O168"/>
    <mergeCell ref="I169:I170"/>
    <mergeCell ref="O169:O170"/>
    <mergeCell ref="C2:E2"/>
    <mergeCell ref="A3:A23"/>
    <mergeCell ref="B5:B7"/>
    <mergeCell ref="B9:B10"/>
    <mergeCell ref="B11:B12"/>
    <mergeCell ref="B13:B14"/>
    <mergeCell ref="C24:E24"/>
    <mergeCell ref="A25:A47"/>
    <mergeCell ref="B27:B29"/>
    <mergeCell ref="B31:B32"/>
    <mergeCell ref="B33:B34"/>
    <mergeCell ref="B35:B36"/>
    <mergeCell ref="B18:B19"/>
    <mergeCell ref="C48:E48"/>
    <mergeCell ref="A49:A71"/>
    <mergeCell ref="B51:B53"/>
    <mergeCell ref="B55:B56"/>
    <mergeCell ref="B57:B58"/>
    <mergeCell ref="B59:B60"/>
    <mergeCell ref="C72:E72"/>
    <mergeCell ref="A73:A93"/>
    <mergeCell ref="B75:B77"/>
    <mergeCell ref="B79:B80"/>
    <mergeCell ref="B81:B82"/>
    <mergeCell ref="B83:B84"/>
    <mergeCell ref="B90:B91"/>
    <mergeCell ref="C96:E96"/>
    <mergeCell ref="A97:A113"/>
    <mergeCell ref="B99:B101"/>
    <mergeCell ref="B103:B104"/>
    <mergeCell ref="B105:B106"/>
    <mergeCell ref="B107:B108"/>
    <mergeCell ref="C114:E114"/>
    <mergeCell ref="A115:A135"/>
    <mergeCell ref="B117:B119"/>
    <mergeCell ref="B121:B122"/>
    <mergeCell ref="B123:B124"/>
    <mergeCell ref="B125:B126"/>
    <mergeCell ref="C136:E136"/>
    <mergeCell ref="A137:A157"/>
    <mergeCell ref="B139:B141"/>
    <mergeCell ref="B143:B144"/>
    <mergeCell ref="B145:B146"/>
    <mergeCell ref="B147:B148"/>
    <mergeCell ref="C158:E158"/>
    <mergeCell ref="A159:A179"/>
    <mergeCell ref="B161:B163"/>
    <mergeCell ref="B165:B166"/>
    <mergeCell ref="B167:B168"/>
    <mergeCell ref="B169:B170"/>
  </mergeCells>
  <pageMargins left="0.7" right="0.7" top="0.75" bottom="0.75" header="0.3" footer="0.3"/>
  <pageSetup paperSize="9" scale="24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Выгрузка артикулов</vt:lpstr>
      <vt:lpstr>Наценка</vt:lpstr>
      <vt:lpstr>Siegenia 2200 (до 80кг)</vt:lpstr>
      <vt:lpstr>Siegenia 5200 (до 130кг)</vt:lpstr>
      <vt:lpstr>Siegenia Axxent Plus</vt:lpstr>
      <vt:lpstr>Roto Т300 (до 80кг)</vt:lpstr>
      <vt:lpstr>Roto AL (до 130кг)</vt:lpstr>
      <vt:lpstr>Roto Designo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Вязников Дмитрий Александрович</dc:creator>
  <cp:lastModifiedBy>Вязников Дмитрий Александрович</cp:lastModifiedBy>
  <cp:lastPrinted>2023-02-07T13:30:04Z</cp:lastPrinted>
  <dcterms:created xsi:type="dcterms:W3CDTF">2021-03-24T12:45:19Z</dcterms:created>
  <dcterms:modified xsi:type="dcterms:W3CDTF">2023-02-07T14:21:12Z</dcterms:modified>
</cp:coreProperties>
</file>