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B1333840-9754-4E30-BA82-BE18898838A8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AN19" i="1"/>
  <c r="AP19" i="1" s="1"/>
  <c r="AP11" i="1"/>
  <c r="AP12" i="1"/>
  <c r="AP13" i="1"/>
  <c r="AP14" i="1"/>
  <c r="AP20" i="1"/>
  <c r="AP21" i="1"/>
  <c r="AP22" i="1"/>
  <c r="AP23" i="1"/>
  <c r="AP10" i="1"/>
  <c r="R25" i="1"/>
  <c r="R8" i="1"/>
  <c r="R9" i="1"/>
  <c r="R10" i="1"/>
  <c r="R11" i="1"/>
  <c r="R12" i="1"/>
  <c r="R13" i="1"/>
  <c r="S13" i="1" s="1"/>
  <c r="R14" i="1"/>
  <c r="R16" i="1"/>
  <c r="R17" i="1"/>
  <c r="R18" i="1"/>
  <c r="R19" i="1"/>
  <c r="R20" i="1"/>
  <c r="S21" i="1" s="1"/>
  <c r="R21" i="1"/>
  <c r="S23" i="1" s="1"/>
  <c r="R22" i="1"/>
  <c r="R23" i="1"/>
  <c r="R7" i="1"/>
  <c r="S10" i="1" s="1"/>
  <c r="S11" i="1"/>
  <c r="S12" i="1"/>
  <c r="S19" i="1"/>
  <c r="S20" i="1"/>
  <c r="S22" i="1"/>
  <c r="AN11" i="1"/>
  <c r="AN12" i="1"/>
  <c r="AN13" i="1"/>
  <c r="AN14" i="1"/>
  <c r="AN20" i="1"/>
  <c r="AN21" i="1"/>
  <c r="AN22" i="1"/>
  <c r="AN23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AN10" i="1" s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T11" i="1" l="1"/>
  <c r="AO7" i="1"/>
  <c r="AO20" i="1"/>
  <c r="T20" i="1"/>
  <c r="AO16" i="1"/>
  <c r="T16" i="1"/>
  <c r="AQ16" i="1" s="1"/>
  <c r="AO11" i="1"/>
  <c r="AQ11" i="1" s="1"/>
  <c r="T7" i="1"/>
  <c r="AL25" i="1"/>
  <c r="U26" i="1"/>
  <c r="Q25" i="1"/>
  <c r="AC26" i="1"/>
  <c r="AK25" i="1"/>
  <c r="P25" i="1"/>
  <c r="D26" i="1"/>
  <c r="J26" i="1"/>
  <c r="AQ20" i="1" l="1"/>
  <c r="AQ7" i="1"/>
  <c r="AQ25" i="1" s="1"/>
  <c r="T25" i="1"/>
  <c r="AO25" i="1"/>
  <c r="AP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<sst xmlns="http://schemas.openxmlformats.org/spreadsheetml/2006/main" count="83" uniqueCount="49">
  <si>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</si>
  <si>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</si>
  <si>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</si>
  <si>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</si>
  <si>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</si>
  <si>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</si>
  <si>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</si>
  <si>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</si>
  <si>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</si>
  <si>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</si>
  <si>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</si>
  <si>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</si>
  <si>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</si>
  <si>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</si>
  <si>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</si>
  <si>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</si>
  <si>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</si>
  <si>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</si>
  <si>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</si>
  <si>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</si>
  <si>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</si>
  <si>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</si>
  <si>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</si>
  <si>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</si>
  <si>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</si>
  <si>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</si>
  <si>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</si>
  <si>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</si>
  <si>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</si>
  <si>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</si>
  <si>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</si>
  <si>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</si>
  <si>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</si>
  <si>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</si>
  <si>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</si>
  <si>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</si>
  <si>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</si>
  <si>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</si>
  <si>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</si>
  <si>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</si>
  <si>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</si>
  <si>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10 - Bexley Road</t>
  </si>
  <si>
    <t xml:space="preserve"> 51°28'36.48"N,  0° 9'47.80"E</t>
  </si>
  <si>
    <t>DA8 3HQ</t>
  </si>
  <si>
    <t>Hourly Flow</t>
  </si>
  <si>
    <t>PV2</t>
  </si>
  <si>
    <t>Peak PV2</t>
  </si>
  <si>
    <t>Peak Flow</t>
  </si>
  <si>
    <t>Peak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</si>
</sst>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d\ mmmm\ yyyy"/>
    <numFmt numFmtId="165" formatCode="dddd\ dd\ mmm\ yyyy"/>
    <numFmt numFmtId="166" formatCode="0.0"/>
    <numFmt numFmtId="167" formatCode="0.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 applyProtection="1">
      <alignment horizontal="center" vertical="center"/>
      <protection locked="0"/>
    </xf>
    <xf numFmtId="167" fontId="12" fillId="0" borderId="0" xfId="0" applyNumberFormat="1" applyFont="1" applyFill="1" applyAlignment="1">
      <alignment vertical="center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7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  <xf numFmtId="167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5</xdr:col>
      <xdr:colOff>590550</xdr:colOff>
      <xdr:row>24</xdr:row>
      <xdr:rowOff>123825</xdr:rowOff>
    </xdr:from>
    <xdr:to>
      <xdr:col>6</xdr:col>
      <xdr:colOff>123825</xdr:colOff>
      <xdr:row>25</xdr:row>
      <xdr:rowOff>142875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829050" y="47910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38093</xdr:colOff>
      <xdr:row>21</xdr:row>
      <xdr:rowOff>161924</xdr:rowOff>
    </xdr:from>
    <xdr:to>
      <xdr:col>6</xdr:col>
      <xdr:colOff>390518</xdr:colOff>
      <xdr:row>24</xdr:row>
      <xdr:rowOff>95249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1034873">
          <a:off x="4210043" y="4295774"/>
          <a:ext cx="352425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595631</xdr:colOff>
      <xdr:row>8</xdr:row>
      <xdr:rowOff>158539</xdr:rowOff>
    </xdr:from>
    <xdr:to>
      <xdr:col>7</xdr:col>
      <xdr:colOff>100331</xdr:colOff>
      <xdr:row>29</xdr:row>
      <xdr:rowOff>183047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504648">
          <a:off x="3834131" y="1777789"/>
          <a:ext cx="800100" cy="4025008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229007</xdr:colOff>
      <xdr:row>13</xdr:row>
      <xdr:rowOff>188983</xdr:rowOff>
    </xdr:from>
    <xdr:to>
      <xdr:col>7</xdr:col>
      <xdr:colOff>100264</xdr:colOff>
      <xdr:row>15</xdr:row>
      <xdr:rowOff>120290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9260788">
          <a:off x="4400957" y="2798833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304800</xdr:colOff>
      <xdr:row>20</xdr:row>
      <xdr:rowOff>123825</xdr:rowOff>
    </xdr:from>
    <xdr:to>
      <xdr:col>6</xdr:col>
      <xdr:colOff>485775</xdr:colOff>
      <xdr:row>21</xdr:row>
      <xdr:rowOff>142875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191000" y="40290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10</xdr:col>
      <xdr:colOff>76199</xdr:colOff>
      <xdr:row>17</xdr:row>
      <xdr:rowOff>180976</xdr:rowOff>
    </xdr:from>
    <xdr:to>
      <xdr:col>11</xdr:col>
      <xdr:colOff>285750</xdr:colOff>
      <xdr:row>19</xdr:row>
      <xdr:rowOff>9525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553199" y="3514726"/>
          <a:ext cx="857251" cy="20954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Ling Road</a:t>
          </a:r>
        </a:p>
      </xdr:txBody>
    </xdr:sp>
    <xdr:clientData/>
  </xdr:twoCellAnchor>
  <xdr:twoCellAnchor>
    <xdr:from>
      <xdr:col>6</xdr:col>
      <xdr:colOff>47625</xdr:colOff>
      <xdr:row>13</xdr:row>
      <xdr:rowOff>76200</xdr:rowOff>
    </xdr:from>
    <xdr:to>
      <xdr:col>6</xdr:col>
      <xdr:colOff>228600</xdr:colOff>
      <xdr:row>14</xdr:row>
      <xdr:rowOff>95250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933825" y="26479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7</xdr:col>
      <xdr:colOff>104775</xdr:colOff>
      <xdr:row>15</xdr:row>
      <xdr:rowOff>19050</xdr:rowOff>
    </xdr:from>
    <xdr:to>
      <xdr:col>7</xdr:col>
      <xdr:colOff>285750</xdr:colOff>
      <xdr:row>16</xdr:row>
      <xdr:rowOff>38100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638675" y="29718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4</xdr:col>
      <xdr:colOff>542925</xdr:colOff>
      <xdr:row>30</xdr:row>
      <xdr:rowOff>161925</xdr:rowOff>
    </xdr:from>
    <xdr:to>
      <xdr:col>6</xdr:col>
      <xdr:colOff>238125</xdr:colOff>
      <xdr:row>31</xdr:row>
      <xdr:rowOff>171450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3133725" y="5972175"/>
          <a:ext cx="9906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Bexley Road</a:t>
          </a:r>
        </a:p>
      </xdr:txBody>
    </xdr:sp>
    <xdr:clientData/>
  </xdr:twoCellAnchor>
  <xdr:twoCellAnchor>
    <xdr:from>
      <xdr:col>6</xdr:col>
      <xdr:colOff>248686</xdr:colOff>
      <xdr:row>7</xdr:row>
      <xdr:rowOff>64363</xdr:rowOff>
    </xdr:from>
    <xdr:to>
      <xdr:col>6</xdr:col>
      <xdr:colOff>562850</xdr:colOff>
      <xdr:row>9</xdr:row>
      <xdr:rowOff>180164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E1EAF1BE-21F6-4003-B228-E36F6393A2CE}"/>
            </a:ext>
          </a:extLst>
        </xdr:cNvPr>
        <xdr:cNvSpPr>
          <a:spLocks noChangeArrowheads="1"/>
        </xdr:cNvSpPr>
      </xdr:nvSpPr>
      <xdr:spPr>
        <a:xfrm>
          <a:off x="4134886" y="1493113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6</xdr:col>
      <xdr:colOff>469107</xdr:colOff>
      <xdr:row>7</xdr:row>
      <xdr:rowOff>9525</xdr:rowOff>
    </xdr:from>
    <xdr:to>
      <xdr:col>7</xdr:col>
      <xdr:colOff>135571</xdr:colOff>
      <xdr:row>9</xdr:row>
      <xdr:rowOff>127708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ADC243E6-F7E8-453E-8B36-4F410D8640B0}"/>
            </a:ext>
          </a:extLst>
        </xdr:cNvPr>
        <xdr:cNvSpPr>
          <a:spLocks noChangeArrowheads="1"/>
        </xdr:cNvSpPr>
      </xdr:nvSpPr>
      <xdr:spPr>
        <a:xfrm rot="21333349">
          <a:off x="4355307" y="1438275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5</xdr:col>
      <xdr:colOff>304800</xdr:colOff>
      <xdr:row>25</xdr:row>
      <xdr:rowOff>185738</xdr:rowOff>
    </xdr:from>
    <xdr:to>
      <xdr:col>5</xdr:col>
      <xdr:colOff>618964</xdr:colOff>
      <xdr:row>28</xdr:row>
      <xdr:rowOff>115802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DAAC4F72-4CE4-4ABD-8E03-506F337BA77A}"/>
            </a:ext>
          </a:extLst>
        </xdr:cNvPr>
        <xdr:cNvSpPr>
          <a:spLocks noChangeArrowheads="1"/>
        </xdr:cNvSpPr>
      </xdr:nvSpPr>
      <xdr:spPr>
        <a:xfrm rot="12387306">
          <a:off x="3543300" y="5043488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10 - Bexley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Q6" zoomScaleNormal="100" zoomScaleSheetLayoutView="50" workbookViewId="0">
      <selection activeCell="AQ26" sqref="AQ26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92968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10 - Bexley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2" t="s">
        <v>46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4" t="s">
        <v>47</v>
      </c>
      <c r="S6" s="164" t="s">
        <v>48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4" t="s">
        <v>47</v>
      </c>
      <c r="AN6" s="164" t="s">
        <v>48</v>
      </c>
      <c r="AO6" s="108" t="s">
        <v>44</v>
      </c>
      <c r="AP6" s="163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72</v>
      </c>
      <c r="E7" s="67">
        <v>9</v>
      </c>
      <c r="F7" s="67">
        <v>2</v>
      </c>
      <c r="G7" s="67">
        <v>2</v>
      </c>
      <c r="H7" s="67">
        <v>2</v>
      </c>
      <c r="I7" s="68">
        <v>0</v>
      </c>
      <c r="J7" s="66">
        <v>47</v>
      </c>
      <c r="K7" s="69">
        <v>13</v>
      </c>
      <c r="L7" s="67">
        <v>3</v>
      </c>
      <c r="M7" s="67">
        <v>3</v>
      </c>
      <c r="N7" s="67">
        <v>0</v>
      </c>
      <c r="O7" s="70">
        <v>0</v>
      </c>
      <c r="P7" s="102">
        <f t="shared" ref="P7:P14" si="0">D7+E7+(F7*2.5)+(G7*2.5)+H7+I7</f>
        <v>93</v>
      </c>
      <c r="Q7" s="98">
        <f t="shared" ref="Q7:Q14" si="1">J7+K7+(L7*2.5)+(M7*2.5)+N7+O7</f>
        <v>75</v>
      </c>
      <c r="R7" s="170">
        <f>P7+Q7</f>
        <v>168</v>
      </c>
      <c r="S7" s="170"/>
      <c r="T7" s="141">
        <f>SUM(P7:Q10)</f>
        <v>805.5</v>
      </c>
      <c r="U7" s="66">
        <v>0</v>
      </c>
      <c r="V7" s="67">
        <v>3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1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3</v>
      </c>
      <c r="AL7" s="98">
        <f>(AC7*4)+AD7+(AE7*4)+(AF7*6)+AI7+AJ7+AG7+AH7</f>
        <v>1</v>
      </c>
      <c r="AM7" s="170">
        <f>AK7+AL7</f>
        <v>4</v>
      </c>
      <c r="AN7" s="170"/>
      <c r="AO7" s="141">
        <f>SUM(AK7:AL10)</f>
        <v>101</v>
      </c>
      <c r="AP7" s="167"/>
      <c r="AQ7" s="133">
        <f>ROUND((AO7*T7^2)/100000000,3)</f>
        <v>0.65500000000000003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73</v>
      </c>
      <c r="E8" s="75">
        <v>16</v>
      </c>
      <c r="F8" s="75">
        <v>3</v>
      </c>
      <c r="G8" s="75">
        <v>1</v>
      </c>
      <c r="H8" s="75">
        <v>0</v>
      </c>
      <c r="I8" s="76">
        <v>0</v>
      </c>
      <c r="J8" s="74">
        <v>49</v>
      </c>
      <c r="K8" s="77">
        <v>13</v>
      </c>
      <c r="L8" s="75">
        <v>9</v>
      </c>
      <c r="M8" s="75">
        <v>4</v>
      </c>
      <c r="N8" s="75">
        <v>0</v>
      </c>
      <c r="O8" s="78">
        <v>0</v>
      </c>
      <c r="P8" s="103">
        <f t="shared" si="0"/>
        <v>99</v>
      </c>
      <c r="Q8" s="99">
        <f t="shared" si="1"/>
        <v>94.5</v>
      </c>
      <c r="R8" s="170">
        <f t="shared" ref="R8:R25" si="4">P8+Q8</f>
        <v>193.5</v>
      </c>
      <c r="S8" s="171"/>
      <c r="T8" s="142"/>
      <c r="U8" s="74">
        <v>0</v>
      </c>
      <c r="V8" s="75">
        <v>2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3</v>
      </c>
      <c r="AE8" s="75">
        <v>0</v>
      </c>
      <c r="AF8" s="75">
        <v>0</v>
      </c>
      <c r="AG8" s="75">
        <v>1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2</v>
      </c>
      <c r="AL8" s="99">
        <f t="shared" ref="AL8:AL14" si="6">(AC8*4)+AD8+(AE8*4)+(AF8*6)+AI8+AJ8+AG8+AH8</f>
        <v>4</v>
      </c>
      <c r="AM8" s="170">
        <f t="shared" ref="AM8:AM25" si="7">AK8+AL8</f>
        <v>6</v>
      </c>
      <c r="AN8" s="171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76</v>
      </c>
      <c r="E9" s="75">
        <v>15</v>
      </c>
      <c r="F9" s="75">
        <v>6</v>
      </c>
      <c r="G9" s="75">
        <v>2</v>
      </c>
      <c r="H9" s="75">
        <v>4</v>
      </c>
      <c r="I9" s="76">
        <v>0</v>
      </c>
      <c r="J9" s="74">
        <v>74</v>
      </c>
      <c r="K9" s="77">
        <v>11</v>
      </c>
      <c r="L9" s="75">
        <v>4</v>
      </c>
      <c r="M9" s="75">
        <v>4</v>
      </c>
      <c r="N9" s="75">
        <v>0</v>
      </c>
      <c r="O9" s="78">
        <v>0</v>
      </c>
      <c r="P9" s="103">
        <f t="shared" si="0"/>
        <v>115</v>
      </c>
      <c r="Q9" s="99">
        <f t="shared" si="1"/>
        <v>105</v>
      </c>
      <c r="R9" s="170">
        <f t="shared" si="4"/>
        <v>220</v>
      </c>
      <c r="S9" s="171"/>
      <c r="T9" s="142"/>
      <c r="U9" s="74">
        <v>1</v>
      </c>
      <c r="V9" s="75">
        <v>1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2</v>
      </c>
      <c r="AD9" s="75">
        <v>6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5</v>
      </c>
      <c r="AL9" s="99">
        <f t="shared" si="6"/>
        <v>14</v>
      </c>
      <c r="AM9" s="170">
        <f t="shared" si="7"/>
        <v>19</v>
      </c>
      <c r="AN9" s="171"/>
      <c r="AO9" s="142"/>
      <c r="AP9" s="16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83</v>
      </c>
      <c r="E10" s="75">
        <v>11</v>
      </c>
      <c r="F10" s="75">
        <v>3</v>
      </c>
      <c r="G10" s="75">
        <v>3</v>
      </c>
      <c r="H10" s="75">
        <v>0</v>
      </c>
      <c r="I10" s="76">
        <v>0</v>
      </c>
      <c r="J10" s="74">
        <v>85</v>
      </c>
      <c r="K10" s="77">
        <v>15</v>
      </c>
      <c r="L10" s="75">
        <v>3</v>
      </c>
      <c r="M10" s="75">
        <v>3</v>
      </c>
      <c r="N10" s="75">
        <v>0</v>
      </c>
      <c r="O10" s="78">
        <v>0</v>
      </c>
      <c r="P10" s="103">
        <f t="shared" si="0"/>
        <v>109</v>
      </c>
      <c r="Q10" s="99">
        <f t="shared" si="1"/>
        <v>115</v>
      </c>
      <c r="R10" s="170">
        <f t="shared" si="4"/>
        <v>224</v>
      </c>
      <c r="S10" s="171">
        <f>SUM(R7:R10)</f>
        <v>805.5</v>
      </c>
      <c r="T10" s="143"/>
      <c r="U10" s="74">
        <v>1</v>
      </c>
      <c r="V10" s="75">
        <v>4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10</v>
      </c>
      <c r="AD10" s="75">
        <v>22</v>
      </c>
      <c r="AE10" s="83">
        <v>0</v>
      </c>
      <c r="AF10" s="83">
        <v>0</v>
      </c>
      <c r="AG10" s="83">
        <v>2</v>
      </c>
      <c r="AH10" s="83">
        <v>0</v>
      </c>
      <c r="AI10" s="83">
        <v>0</v>
      </c>
      <c r="AJ10" s="86">
        <v>0</v>
      </c>
      <c r="AK10" s="103">
        <f t="shared" si="5"/>
        <v>8</v>
      </c>
      <c r="AL10" s="99">
        <f t="shared" si="6"/>
        <v>64</v>
      </c>
      <c r="AM10" s="170">
        <f t="shared" si="7"/>
        <v>72</v>
      </c>
      <c r="AN10" s="171">
        <f>SUM(AM7:AM10)</f>
        <v>101</v>
      </c>
      <c r="AO10" s="143"/>
      <c r="AP10" s="169">
        <f>AN10*S10^2/100000000</f>
        <v>0.65531855250000004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86</v>
      </c>
      <c r="E11" s="67">
        <v>10</v>
      </c>
      <c r="F11" s="67">
        <v>3</v>
      </c>
      <c r="G11" s="67">
        <v>2</v>
      </c>
      <c r="H11" s="67">
        <v>1</v>
      </c>
      <c r="I11" s="68">
        <v>0</v>
      </c>
      <c r="J11" s="66">
        <v>79</v>
      </c>
      <c r="K11" s="69">
        <v>10</v>
      </c>
      <c r="L11" s="67">
        <v>5</v>
      </c>
      <c r="M11" s="67">
        <v>2</v>
      </c>
      <c r="N11" s="67">
        <v>0</v>
      </c>
      <c r="O11" s="70">
        <v>0</v>
      </c>
      <c r="P11" s="102">
        <f t="shared" si="0"/>
        <v>109.5</v>
      </c>
      <c r="Q11" s="98">
        <f t="shared" si="1"/>
        <v>106.5</v>
      </c>
      <c r="R11" s="170">
        <f t="shared" si="4"/>
        <v>216</v>
      </c>
      <c r="S11" s="171">
        <f t="shared" ref="S11:S23" si="8">SUM(R8:R11)</f>
        <v>853.5</v>
      </c>
      <c r="T11" s="141">
        <f>SUM(P11:Q14)</f>
        <v>798.5</v>
      </c>
      <c r="U11" s="66">
        <v>5</v>
      </c>
      <c r="V11" s="67">
        <v>21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49</v>
      </c>
      <c r="AD11" s="67">
        <v>35</v>
      </c>
      <c r="AE11" s="67">
        <v>0</v>
      </c>
      <c r="AF11" s="67">
        <v>0</v>
      </c>
      <c r="AG11" s="67">
        <v>2</v>
      </c>
      <c r="AH11" s="67">
        <v>0</v>
      </c>
      <c r="AI11" s="67">
        <v>0</v>
      </c>
      <c r="AJ11" s="70">
        <v>0</v>
      </c>
      <c r="AK11" s="102">
        <f t="shared" si="5"/>
        <v>42</v>
      </c>
      <c r="AL11" s="98">
        <f t="shared" si="6"/>
        <v>233</v>
      </c>
      <c r="AM11" s="170">
        <f t="shared" si="7"/>
        <v>275</v>
      </c>
      <c r="AN11" s="171">
        <f t="shared" ref="AN11:AN23" si="9">SUM(AM8:AM11)</f>
        <v>372</v>
      </c>
      <c r="AO11" s="141">
        <f>SUM(AK11:AL14)</f>
        <v>335</v>
      </c>
      <c r="AP11" s="169">
        <f t="shared" ref="AP11:AP23" si="10">AN11*S11^2/100000000</f>
        <v>2.70987957</v>
      </c>
      <c r="AQ11" s="133">
        <f>ROUND((AO11*T11^2)/100000000,3)</f>
        <v>2.1360000000000001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69</v>
      </c>
      <c r="E12" s="75">
        <v>9</v>
      </c>
      <c r="F12" s="75">
        <v>4</v>
      </c>
      <c r="G12" s="75">
        <v>7</v>
      </c>
      <c r="H12" s="75">
        <v>1</v>
      </c>
      <c r="I12" s="76">
        <v>0</v>
      </c>
      <c r="J12" s="74">
        <v>72</v>
      </c>
      <c r="K12" s="77">
        <v>9</v>
      </c>
      <c r="L12" s="75">
        <v>5</v>
      </c>
      <c r="M12" s="75">
        <v>1</v>
      </c>
      <c r="N12" s="75">
        <v>0</v>
      </c>
      <c r="O12" s="78">
        <v>0</v>
      </c>
      <c r="P12" s="103">
        <f t="shared" si="0"/>
        <v>106.5</v>
      </c>
      <c r="Q12" s="99">
        <f t="shared" si="1"/>
        <v>96</v>
      </c>
      <c r="R12" s="170">
        <f t="shared" si="4"/>
        <v>202.5</v>
      </c>
      <c r="S12" s="171">
        <f t="shared" si="8"/>
        <v>862.5</v>
      </c>
      <c r="T12" s="142"/>
      <c r="U12" s="74">
        <v>0</v>
      </c>
      <c r="V12" s="75">
        <v>8</v>
      </c>
      <c r="W12" s="75">
        <v>0</v>
      </c>
      <c r="X12" s="75">
        <v>0</v>
      </c>
      <c r="Y12" s="75">
        <v>1</v>
      </c>
      <c r="Z12" s="75">
        <v>0</v>
      </c>
      <c r="AA12" s="75">
        <v>0</v>
      </c>
      <c r="AB12" s="78">
        <v>0</v>
      </c>
      <c r="AC12" s="74">
        <v>4</v>
      </c>
      <c r="AD12" s="75">
        <v>22</v>
      </c>
      <c r="AE12" s="75">
        <v>0</v>
      </c>
      <c r="AF12" s="75">
        <v>0</v>
      </c>
      <c r="AG12" s="75">
        <v>1</v>
      </c>
      <c r="AH12" s="75">
        <v>0</v>
      </c>
      <c r="AI12" s="75">
        <v>0</v>
      </c>
      <c r="AJ12" s="78">
        <v>0</v>
      </c>
      <c r="AK12" s="103">
        <f t="shared" si="5"/>
        <v>9</v>
      </c>
      <c r="AL12" s="99">
        <f t="shared" si="6"/>
        <v>39</v>
      </c>
      <c r="AM12" s="170">
        <f t="shared" si="7"/>
        <v>48</v>
      </c>
      <c r="AN12" s="171">
        <f t="shared" si="9"/>
        <v>414</v>
      </c>
      <c r="AO12" s="142"/>
      <c r="AP12" s="169">
        <f t="shared" si="10"/>
        <v>3.079771875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68</v>
      </c>
      <c r="E13" s="75">
        <v>15</v>
      </c>
      <c r="F13" s="75">
        <v>8</v>
      </c>
      <c r="G13" s="75">
        <v>3</v>
      </c>
      <c r="H13" s="75">
        <v>0</v>
      </c>
      <c r="I13" s="76">
        <v>0</v>
      </c>
      <c r="J13" s="74">
        <v>48</v>
      </c>
      <c r="K13" s="77">
        <v>15</v>
      </c>
      <c r="L13" s="75">
        <v>6</v>
      </c>
      <c r="M13" s="75">
        <v>2</v>
      </c>
      <c r="N13" s="75">
        <v>0</v>
      </c>
      <c r="O13" s="78">
        <v>0</v>
      </c>
      <c r="P13" s="103">
        <f t="shared" si="0"/>
        <v>110.5</v>
      </c>
      <c r="Q13" s="99">
        <f t="shared" si="1"/>
        <v>83</v>
      </c>
      <c r="R13" s="170">
        <f t="shared" si="4"/>
        <v>193.5</v>
      </c>
      <c r="S13" s="171">
        <f t="shared" si="8"/>
        <v>836</v>
      </c>
      <c r="T13" s="142"/>
      <c r="U13" s="74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5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0</v>
      </c>
      <c r="AL13" s="99">
        <f t="shared" si="6"/>
        <v>5</v>
      </c>
      <c r="AM13" s="170">
        <f t="shared" si="7"/>
        <v>5</v>
      </c>
      <c r="AN13" s="171">
        <f t="shared" si="9"/>
        <v>400</v>
      </c>
      <c r="AO13" s="142"/>
      <c r="AP13" s="169">
        <f t="shared" si="10"/>
        <v>2.7955839999999998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48</v>
      </c>
      <c r="E14" s="83">
        <v>16</v>
      </c>
      <c r="F14" s="83">
        <v>16</v>
      </c>
      <c r="G14" s="83">
        <v>4</v>
      </c>
      <c r="H14" s="83">
        <v>0</v>
      </c>
      <c r="I14" s="84">
        <v>0</v>
      </c>
      <c r="J14" s="82">
        <v>44</v>
      </c>
      <c r="K14" s="85">
        <v>11</v>
      </c>
      <c r="L14" s="83">
        <v>6</v>
      </c>
      <c r="M14" s="83">
        <v>1</v>
      </c>
      <c r="N14" s="83">
        <v>0</v>
      </c>
      <c r="O14" s="86">
        <v>0</v>
      </c>
      <c r="P14" s="104">
        <f t="shared" si="0"/>
        <v>114</v>
      </c>
      <c r="Q14" s="100">
        <f t="shared" si="1"/>
        <v>72.5</v>
      </c>
      <c r="R14" s="170">
        <f t="shared" si="4"/>
        <v>186.5</v>
      </c>
      <c r="S14" s="171">
        <f t="shared" si="8"/>
        <v>798.5</v>
      </c>
      <c r="T14" s="143"/>
      <c r="U14" s="82">
        <v>0</v>
      </c>
      <c r="V14" s="83">
        <v>5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2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5</v>
      </c>
      <c r="AL14" s="100">
        <f t="shared" si="6"/>
        <v>2</v>
      </c>
      <c r="AM14" s="170">
        <f t="shared" si="7"/>
        <v>7</v>
      </c>
      <c r="AN14" s="171">
        <f t="shared" si="9"/>
        <v>335</v>
      </c>
      <c r="AO14" s="143"/>
      <c r="AP14" s="169">
        <f t="shared" si="10"/>
        <v>2.1359675375</v>
      </c>
      <c r="AQ14" s="135"/>
    </row>
    <row r="15" spans="1:43" s="177" customFormat="1" ht="22.05" customHeight="1" thickBot="1" x14ac:dyDescent="0.4">
      <c r="A15" s="172"/>
      <c r="B15" s="172"/>
      <c r="C15" s="172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4"/>
      <c r="S15" s="175"/>
      <c r="T15" s="173"/>
      <c r="U15" s="173"/>
      <c r="V15" s="173"/>
      <c r="W15" s="176"/>
      <c r="X15" s="176"/>
      <c r="Y15" s="176"/>
      <c r="Z15" s="176"/>
      <c r="AA15" s="176"/>
      <c r="AB15" s="176"/>
      <c r="AC15" s="173"/>
      <c r="AD15" s="173"/>
      <c r="AE15" s="176"/>
      <c r="AF15" s="176"/>
      <c r="AG15" s="176"/>
      <c r="AH15" s="176"/>
      <c r="AI15" s="176"/>
      <c r="AJ15" s="176"/>
      <c r="AK15" s="173"/>
      <c r="AL15" s="173"/>
      <c r="AM15" s="174"/>
      <c r="AN15" s="175"/>
      <c r="AO15" s="176"/>
      <c r="AP15" s="165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64</v>
      </c>
      <c r="E16" s="67">
        <v>19</v>
      </c>
      <c r="F16" s="67">
        <v>10</v>
      </c>
      <c r="G16" s="67">
        <v>2</v>
      </c>
      <c r="H16" s="67">
        <v>1</v>
      </c>
      <c r="I16" s="68">
        <v>1</v>
      </c>
      <c r="J16" s="66">
        <v>96</v>
      </c>
      <c r="K16" s="69">
        <v>13</v>
      </c>
      <c r="L16" s="67">
        <v>6</v>
      </c>
      <c r="M16" s="67">
        <v>2</v>
      </c>
      <c r="N16" s="67">
        <v>2</v>
      </c>
      <c r="O16" s="70">
        <v>0</v>
      </c>
      <c r="P16" s="102">
        <f t="shared" ref="P16:P23" si="11">D16+E16+(F16*2.5)+(G16*2.5)+H16+I16</f>
        <v>115</v>
      </c>
      <c r="Q16" s="98">
        <f t="shared" ref="Q16:Q23" si="12">J16+K16+(L16*2.5)+(M16*2.5)+N16+O16</f>
        <v>131</v>
      </c>
      <c r="R16" s="170">
        <f t="shared" si="4"/>
        <v>246</v>
      </c>
      <c r="S16" s="171"/>
      <c r="T16" s="141">
        <f>SUM(P16:Q19)</f>
        <v>876</v>
      </c>
      <c r="U16" s="66">
        <v>0</v>
      </c>
      <c r="V16" s="67">
        <v>0</v>
      </c>
      <c r="W16" s="67">
        <v>0</v>
      </c>
      <c r="X16" s="67">
        <v>0</v>
      </c>
      <c r="Y16" s="67">
        <v>1</v>
      </c>
      <c r="Z16" s="67">
        <v>0</v>
      </c>
      <c r="AA16" s="67">
        <v>0</v>
      </c>
      <c r="AB16" s="70">
        <v>0</v>
      </c>
      <c r="AC16" s="66">
        <v>1</v>
      </c>
      <c r="AD16" s="67">
        <v>3</v>
      </c>
      <c r="AE16" s="67">
        <v>0</v>
      </c>
      <c r="AF16" s="67">
        <v>0</v>
      </c>
      <c r="AG16" s="67">
        <v>1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1</v>
      </c>
      <c r="AL16" s="98">
        <f t="shared" ref="AL16:AL23" si="14">(AC16*4)+AD16+(AE16*4)+(AF16*6)+AI16+AJ16+AG16+AH16</f>
        <v>8</v>
      </c>
      <c r="AM16" s="170">
        <f t="shared" si="7"/>
        <v>9</v>
      </c>
      <c r="AN16" s="171"/>
      <c r="AO16" s="141">
        <f>SUM(AK16:AL19)</f>
        <v>565</v>
      </c>
      <c r="AP16" s="169"/>
      <c r="AQ16" s="133">
        <f>ROUND((AO16*T16^2)/100000000,3)</f>
        <v>4.3360000000000003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69</v>
      </c>
      <c r="E17" s="75">
        <v>17</v>
      </c>
      <c r="F17" s="75">
        <v>7</v>
      </c>
      <c r="G17" s="75">
        <v>1</v>
      </c>
      <c r="H17" s="75">
        <v>2</v>
      </c>
      <c r="I17" s="76">
        <v>0</v>
      </c>
      <c r="J17" s="74">
        <v>94</v>
      </c>
      <c r="K17" s="77">
        <v>12</v>
      </c>
      <c r="L17" s="75">
        <v>0</v>
      </c>
      <c r="M17" s="75">
        <v>2</v>
      </c>
      <c r="N17" s="75">
        <v>4</v>
      </c>
      <c r="O17" s="78">
        <v>0</v>
      </c>
      <c r="P17" s="103">
        <f t="shared" si="11"/>
        <v>108</v>
      </c>
      <c r="Q17" s="99">
        <f t="shared" si="12"/>
        <v>115</v>
      </c>
      <c r="R17" s="170">
        <f t="shared" si="4"/>
        <v>223</v>
      </c>
      <c r="S17" s="171"/>
      <c r="T17" s="142"/>
      <c r="U17" s="74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6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0</v>
      </c>
      <c r="AL17" s="99">
        <f t="shared" si="14"/>
        <v>6</v>
      </c>
      <c r="AM17" s="170">
        <f t="shared" si="7"/>
        <v>6</v>
      </c>
      <c r="AN17" s="171"/>
      <c r="AO17" s="142"/>
      <c r="AP17" s="16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43</v>
      </c>
      <c r="E18" s="75">
        <v>7</v>
      </c>
      <c r="F18" s="75">
        <v>6</v>
      </c>
      <c r="G18" s="75">
        <v>2</v>
      </c>
      <c r="H18" s="75">
        <v>2</v>
      </c>
      <c r="I18" s="76">
        <v>0</v>
      </c>
      <c r="J18" s="74">
        <v>78</v>
      </c>
      <c r="K18" s="77">
        <v>9</v>
      </c>
      <c r="L18" s="75">
        <v>8</v>
      </c>
      <c r="M18" s="75">
        <v>3</v>
      </c>
      <c r="N18" s="75">
        <v>7</v>
      </c>
      <c r="O18" s="78">
        <v>0</v>
      </c>
      <c r="P18" s="103">
        <f t="shared" si="11"/>
        <v>72</v>
      </c>
      <c r="Q18" s="99">
        <f t="shared" si="12"/>
        <v>121.5</v>
      </c>
      <c r="R18" s="170">
        <f t="shared" si="4"/>
        <v>193.5</v>
      </c>
      <c r="S18" s="171"/>
      <c r="T18" s="142"/>
      <c r="U18" s="74">
        <v>5</v>
      </c>
      <c r="V18" s="75">
        <v>5</v>
      </c>
      <c r="W18" s="75">
        <v>0</v>
      </c>
      <c r="X18" s="75">
        <v>0</v>
      </c>
      <c r="Y18" s="75">
        <v>2</v>
      </c>
      <c r="Z18" s="75">
        <v>0</v>
      </c>
      <c r="AA18" s="77">
        <v>0</v>
      </c>
      <c r="AB18" s="78">
        <v>0</v>
      </c>
      <c r="AC18" s="74">
        <v>6</v>
      </c>
      <c r="AD18" s="75">
        <v>5</v>
      </c>
      <c r="AE18" s="75">
        <v>0</v>
      </c>
      <c r="AF18" s="75">
        <v>0</v>
      </c>
      <c r="AG18" s="75">
        <v>2</v>
      </c>
      <c r="AH18" s="75">
        <v>0</v>
      </c>
      <c r="AI18" s="77">
        <v>0</v>
      </c>
      <c r="AJ18" s="78">
        <v>0</v>
      </c>
      <c r="AK18" s="103">
        <f t="shared" si="13"/>
        <v>27</v>
      </c>
      <c r="AL18" s="99">
        <f t="shared" si="14"/>
        <v>31</v>
      </c>
      <c r="AM18" s="170">
        <f t="shared" si="7"/>
        <v>58</v>
      </c>
      <c r="AN18" s="171"/>
      <c r="AO18" s="142"/>
      <c r="AP18" s="16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65</v>
      </c>
      <c r="E19" s="75">
        <v>17</v>
      </c>
      <c r="F19" s="75">
        <v>7</v>
      </c>
      <c r="G19" s="75">
        <v>2</v>
      </c>
      <c r="H19" s="75">
        <v>1</v>
      </c>
      <c r="I19" s="76">
        <v>0</v>
      </c>
      <c r="J19" s="74">
        <v>87</v>
      </c>
      <c r="K19" s="77">
        <v>10</v>
      </c>
      <c r="L19" s="75">
        <v>2</v>
      </c>
      <c r="M19" s="75">
        <v>2</v>
      </c>
      <c r="N19" s="75">
        <v>1</v>
      </c>
      <c r="O19" s="78">
        <v>0</v>
      </c>
      <c r="P19" s="103">
        <f t="shared" si="11"/>
        <v>105.5</v>
      </c>
      <c r="Q19" s="99">
        <f t="shared" si="12"/>
        <v>108</v>
      </c>
      <c r="R19" s="170">
        <f t="shared" si="4"/>
        <v>213.5</v>
      </c>
      <c r="S19" s="171">
        <f t="shared" si="8"/>
        <v>876</v>
      </c>
      <c r="T19" s="143"/>
      <c r="U19" s="74">
        <v>97</v>
      </c>
      <c r="V19" s="75">
        <v>42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5</v>
      </c>
      <c r="AD19" s="75">
        <v>40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3">
        <f t="shared" si="13"/>
        <v>431</v>
      </c>
      <c r="AL19" s="99">
        <f t="shared" si="14"/>
        <v>61</v>
      </c>
      <c r="AM19" s="170">
        <f t="shared" si="7"/>
        <v>492</v>
      </c>
      <c r="AN19" s="171">
        <f t="shared" si="9"/>
        <v>565</v>
      </c>
      <c r="AO19" s="143"/>
      <c r="AP19" s="169">
        <f t="shared" si="10"/>
        <v>4.3356744000000003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66</v>
      </c>
      <c r="E20" s="67">
        <v>10</v>
      </c>
      <c r="F20" s="67">
        <v>7</v>
      </c>
      <c r="G20" s="67">
        <v>2</v>
      </c>
      <c r="H20" s="67">
        <v>1</v>
      </c>
      <c r="I20" s="68">
        <v>0</v>
      </c>
      <c r="J20" s="66">
        <v>95</v>
      </c>
      <c r="K20" s="69">
        <v>16</v>
      </c>
      <c r="L20" s="67">
        <v>6</v>
      </c>
      <c r="M20" s="67">
        <v>3</v>
      </c>
      <c r="N20" s="67">
        <v>2</v>
      </c>
      <c r="O20" s="70">
        <v>0</v>
      </c>
      <c r="P20" s="102">
        <f t="shared" si="11"/>
        <v>99.5</v>
      </c>
      <c r="Q20" s="98">
        <f t="shared" si="12"/>
        <v>135.5</v>
      </c>
      <c r="R20" s="170">
        <f t="shared" si="4"/>
        <v>235</v>
      </c>
      <c r="S20" s="171">
        <f t="shared" si="8"/>
        <v>865</v>
      </c>
      <c r="T20" s="141">
        <f>SUM(P20:Q23)</f>
        <v>848.5</v>
      </c>
      <c r="U20" s="66">
        <v>16</v>
      </c>
      <c r="V20" s="67">
        <v>15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3</v>
      </c>
      <c r="AD20" s="67">
        <v>2</v>
      </c>
      <c r="AE20" s="67">
        <v>0</v>
      </c>
      <c r="AF20" s="67">
        <v>0</v>
      </c>
      <c r="AG20" s="67">
        <v>1</v>
      </c>
      <c r="AH20" s="67">
        <v>0</v>
      </c>
      <c r="AI20" s="67">
        <v>0</v>
      </c>
      <c r="AJ20" s="70">
        <v>0</v>
      </c>
      <c r="AK20" s="102">
        <f t="shared" si="13"/>
        <v>79</v>
      </c>
      <c r="AL20" s="98">
        <f t="shared" si="14"/>
        <v>15</v>
      </c>
      <c r="AM20" s="170">
        <f t="shared" si="7"/>
        <v>94</v>
      </c>
      <c r="AN20" s="171">
        <f t="shared" si="9"/>
        <v>650</v>
      </c>
      <c r="AO20" s="141">
        <f>SUM(AK20:AL23)</f>
        <v>104</v>
      </c>
      <c r="AP20" s="169">
        <f t="shared" si="10"/>
        <v>4.8634624999999998</v>
      </c>
      <c r="AQ20" s="133">
        <f>ROUND((AO20*T20^2)/100000000,3)</f>
        <v>0.749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67</v>
      </c>
      <c r="E21" s="75">
        <v>6</v>
      </c>
      <c r="F21" s="75">
        <v>5</v>
      </c>
      <c r="G21" s="75">
        <v>5</v>
      </c>
      <c r="H21" s="75">
        <v>0</v>
      </c>
      <c r="I21" s="76">
        <v>0</v>
      </c>
      <c r="J21" s="74">
        <v>75</v>
      </c>
      <c r="K21" s="77">
        <v>12</v>
      </c>
      <c r="L21" s="75">
        <v>2</v>
      </c>
      <c r="M21" s="75">
        <v>1</v>
      </c>
      <c r="N21" s="75">
        <v>1</v>
      </c>
      <c r="O21" s="78">
        <v>0</v>
      </c>
      <c r="P21" s="103">
        <f t="shared" si="11"/>
        <v>98</v>
      </c>
      <c r="Q21" s="99">
        <f t="shared" si="12"/>
        <v>95.5</v>
      </c>
      <c r="R21" s="170">
        <f t="shared" si="4"/>
        <v>193.5</v>
      </c>
      <c r="S21" s="171">
        <f t="shared" si="8"/>
        <v>835.5</v>
      </c>
      <c r="T21" s="142"/>
      <c r="U21" s="74">
        <v>0</v>
      </c>
      <c r="V21" s="75">
        <v>2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2</v>
      </c>
      <c r="AL21" s="99">
        <f t="shared" si="14"/>
        <v>0</v>
      </c>
      <c r="AM21" s="170">
        <f t="shared" si="7"/>
        <v>2</v>
      </c>
      <c r="AN21" s="171">
        <f t="shared" si="9"/>
        <v>646</v>
      </c>
      <c r="AO21" s="142"/>
      <c r="AP21" s="169">
        <f t="shared" si="10"/>
        <v>4.5094692150000002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66</v>
      </c>
      <c r="E22" s="75">
        <v>9</v>
      </c>
      <c r="F22" s="75">
        <v>4</v>
      </c>
      <c r="G22" s="75">
        <v>3</v>
      </c>
      <c r="H22" s="75">
        <v>0</v>
      </c>
      <c r="I22" s="76">
        <v>0</v>
      </c>
      <c r="J22" s="74">
        <v>103</v>
      </c>
      <c r="K22" s="77">
        <v>17</v>
      </c>
      <c r="L22" s="75">
        <v>2</v>
      </c>
      <c r="M22" s="75">
        <v>1</v>
      </c>
      <c r="N22" s="75">
        <v>3</v>
      </c>
      <c r="O22" s="78">
        <v>0</v>
      </c>
      <c r="P22" s="103">
        <f t="shared" si="11"/>
        <v>92.5</v>
      </c>
      <c r="Q22" s="99">
        <f t="shared" si="12"/>
        <v>130.5</v>
      </c>
      <c r="R22" s="170">
        <f t="shared" si="4"/>
        <v>223</v>
      </c>
      <c r="S22" s="171">
        <f t="shared" si="8"/>
        <v>865</v>
      </c>
      <c r="T22" s="142"/>
      <c r="U22" s="74">
        <v>0</v>
      </c>
      <c r="V22" s="75">
        <v>2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3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2</v>
      </c>
      <c r="AL22" s="99">
        <f t="shared" si="14"/>
        <v>3</v>
      </c>
      <c r="AM22" s="170">
        <f t="shared" si="7"/>
        <v>5</v>
      </c>
      <c r="AN22" s="171">
        <f t="shared" si="9"/>
        <v>593</v>
      </c>
      <c r="AO22" s="142"/>
      <c r="AP22" s="169">
        <f t="shared" si="10"/>
        <v>4.4369742499999996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55</v>
      </c>
      <c r="E23" s="83">
        <v>15</v>
      </c>
      <c r="F23" s="83">
        <v>3</v>
      </c>
      <c r="G23" s="83">
        <v>4</v>
      </c>
      <c r="H23" s="83">
        <v>0</v>
      </c>
      <c r="I23" s="84">
        <v>0</v>
      </c>
      <c r="J23" s="82">
        <v>83</v>
      </c>
      <c r="K23" s="85">
        <v>13</v>
      </c>
      <c r="L23" s="83">
        <v>3</v>
      </c>
      <c r="M23" s="83">
        <v>2</v>
      </c>
      <c r="N23" s="83">
        <v>1</v>
      </c>
      <c r="O23" s="86">
        <v>0</v>
      </c>
      <c r="P23" s="104">
        <f t="shared" si="11"/>
        <v>87.5</v>
      </c>
      <c r="Q23" s="100">
        <f t="shared" si="12"/>
        <v>109.5</v>
      </c>
      <c r="R23" s="170">
        <f t="shared" si="4"/>
        <v>197</v>
      </c>
      <c r="S23" s="171">
        <f t="shared" si="8"/>
        <v>848.5</v>
      </c>
      <c r="T23" s="143"/>
      <c r="U23" s="82">
        <v>0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1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</v>
      </c>
      <c r="AL23" s="100">
        <f t="shared" si="14"/>
        <v>1</v>
      </c>
      <c r="AM23" s="170">
        <f t="shared" si="7"/>
        <v>3</v>
      </c>
      <c r="AN23" s="171">
        <f t="shared" si="9"/>
        <v>104</v>
      </c>
      <c r="AO23" s="143"/>
      <c r="AP23" s="169">
        <f t="shared" si="10"/>
        <v>0.74875033999999996</v>
      </c>
      <c r="AQ23" s="135"/>
    </row>
    <row r="24" spans="1:43" s="177" customFormat="1" ht="22.05" customHeight="1" thickBot="1" x14ac:dyDescent="0.4">
      <c r="A24" s="178"/>
      <c r="B24" s="179"/>
      <c r="C24" s="178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74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74"/>
      <c r="AN24" s="180"/>
      <c r="AO24" s="180"/>
      <c r="AP24" s="166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1070</v>
      </c>
      <c r="E25" s="89">
        <f t="shared" si="15"/>
        <v>201</v>
      </c>
      <c r="F25" s="89">
        <f t="shared" si="15"/>
        <v>94</v>
      </c>
      <c r="G25" s="89">
        <f t="shared" si="15"/>
        <v>45</v>
      </c>
      <c r="H25" s="89">
        <f t="shared" si="15"/>
        <v>15</v>
      </c>
      <c r="I25" s="90">
        <f t="shared" si="15"/>
        <v>1</v>
      </c>
      <c r="J25" s="88">
        <f t="shared" si="15"/>
        <v>1209</v>
      </c>
      <c r="K25" s="91">
        <f t="shared" si="15"/>
        <v>199</v>
      </c>
      <c r="L25" s="89">
        <f t="shared" si="15"/>
        <v>70</v>
      </c>
      <c r="M25" s="89">
        <f t="shared" si="15"/>
        <v>36</v>
      </c>
      <c r="N25" s="89">
        <f t="shared" si="15"/>
        <v>21</v>
      </c>
      <c r="O25" s="92">
        <f t="shared" si="15"/>
        <v>0</v>
      </c>
      <c r="P25" s="105">
        <f>SUM(P7:P23)</f>
        <v>1634.5</v>
      </c>
      <c r="Q25" s="94">
        <f>SUM(Q7:Q23)</f>
        <v>1694</v>
      </c>
      <c r="R25" s="170">
        <f t="shared" si="4"/>
        <v>3328.5</v>
      </c>
      <c r="S25" s="181"/>
      <c r="T25" s="94">
        <f>SUM(T7:T23)</f>
        <v>3328.5</v>
      </c>
      <c r="U25" s="88">
        <f t="shared" ref="U25:AJ25" si="16">SUM(U7:U23)</f>
        <v>125</v>
      </c>
      <c r="V25" s="89">
        <f t="shared" si="16"/>
        <v>112</v>
      </c>
      <c r="W25" s="89">
        <f t="shared" si="16"/>
        <v>0</v>
      </c>
      <c r="X25" s="89">
        <f t="shared" si="16"/>
        <v>0</v>
      </c>
      <c r="Y25" s="89">
        <f t="shared" si="16"/>
        <v>6</v>
      </c>
      <c r="Z25" s="89">
        <f t="shared" si="16"/>
        <v>0</v>
      </c>
      <c r="AA25" s="89">
        <f t="shared" si="16"/>
        <v>0</v>
      </c>
      <c r="AB25" s="90">
        <f t="shared" si="16"/>
        <v>0</v>
      </c>
      <c r="AC25" s="88">
        <f t="shared" si="16"/>
        <v>80</v>
      </c>
      <c r="AD25" s="89">
        <f t="shared" si="16"/>
        <v>156</v>
      </c>
      <c r="AE25" s="89">
        <f t="shared" si="16"/>
        <v>0</v>
      </c>
      <c r="AF25" s="89">
        <f t="shared" si="16"/>
        <v>0</v>
      </c>
      <c r="AG25" s="89">
        <f t="shared" si="16"/>
        <v>11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5">
        <f>SUM(AK7:AK23)</f>
        <v>618</v>
      </c>
      <c r="AL25" s="94">
        <f>SUM(AL7:AL23)</f>
        <v>487</v>
      </c>
      <c r="AM25" s="170">
        <f t="shared" si="7"/>
        <v>1105</v>
      </c>
      <c r="AN25" s="181"/>
      <c r="AO25" s="94">
        <f>SUM(AO7:AO23)</f>
        <v>1105</v>
      </c>
      <c r="AP25" s="182">
        <f>MAX(AP10:AP23)</f>
        <v>4.8634624999999998</v>
      </c>
      <c r="AQ25" s="109">
        <f>AVERAGE(AQ7:AQ23)</f>
        <v>1.9690000000000001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1410</v>
      </c>
      <c r="E26" s="148"/>
      <c r="F26" s="148"/>
      <c r="G26" s="148"/>
      <c r="H26" s="148"/>
      <c r="I26" s="149"/>
      <c r="J26" s="147">
        <f>SUM(J25:M25)</f>
        <v>1514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243</v>
      </c>
      <c r="V26" s="148"/>
      <c r="W26" s="148"/>
      <c r="X26" s="148"/>
      <c r="Y26" s="148"/>
      <c r="Z26" s="148"/>
      <c r="AA26" s="148"/>
      <c r="AB26" s="149"/>
      <c r="AC26" s="147">
        <f>SUM(AC25:AJ25)</f>
        <v>247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2023-04-17T13:07:25Z</dcterms:modified>
</cp:coreProperties>
</file>