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6F42F040-F0AC-4672-8F39-A6E4A8D236BD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9" i="1" l="1"/>
  <c r="AM11" i="1"/>
  <c r="AM12" i="1"/>
  <c r="AM20" i="1"/>
  <c r="AM21" i="1"/>
  <c r="R8" i="1"/>
  <c r="R9" i="1"/>
  <c r="R17" i="1"/>
  <c r="R18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M23" i="1" s="1"/>
  <c r="AL22" i="1"/>
  <c r="AK22" i="1"/>
  <c r="AM22" i="1" s="1"/>
  <c r="AL21" i="1"/>
  <c r="AK21" i="1"/>
  <c r="AL20" i="1"/>
  <c r="AK20" i="1"/>
  <c r="AL19" i="1"/>
  <c r="AK19" i="1"/>
  <c r="AM19" i="1" s="1"/>
  <c r="AL18" i="1"/>
  <c r="AK18" i="1"/>
  <c r="AM18" i="1" s="1"/>
  <c r="AN21" i="1" s="1"/>
  <c r="AL17" i="1"/>
  <c r="AK17" i="1"/>
  <c r="AM17" i="1" s="1"/>
  <c r="AL16" i="1"/>
  <c r="AK16" i="1"/>
  <c r="AM16" i="1" s="1"/>
  <c r="AL14" i="1"/>
  <c r="AK14" i="1"/>
  <c r="AM14" i="1" s="1"/>
  <c r="AL13" i="1"/>
  <c r="AK13" i="1"/>
  <c r="AM13" i="1" s="1"/>
  <c r="AL12" i="1"/>
  <c r="AK12" i="1"/>
  <c r="AL11" i="1"/>
  <c r="AK11" i="1"/>
  <c r="AL10" i="1"/>
  <c r="AK10" i="1"/>
  <c r="AM10" i="1" s="1"/>
  <c r="AL9" i="1"/>
  <c r="AK9" i="1"/>
  <c r="AM9" i="1" s="1"/>
  <c r="AN12" i="1" s="1"/>
  <c r="AL8" i="1"/>
  <c r="AK8" i="1"/>
  <c r="AM8" i="1" s="1"/>
  <c r="AL7" i="1"/>
  <c r="AK7" i="1"/>
  <c r="AM7" i="1" s="1"/>
  <c r="AN10" i="1" s="1"/>
  <c r="Q23" i="1"/>
  <c r="P23" i="1"/>
  <c r="R23" i="1" s="1"/>
  <c r="Q22" i="1"/>
  <c r="P22" i="1"/>
  <c r="R22" i="1" s="1"/>
  <c r="Q21" i="1"/>
  <c r="P21" i="1"/>
  <c r="R21" i="1" s="1"/>
  <c r="Q20" i="1"/>
  <c r="P20" i="1"/>
  <c r="R20" i="1" s="1"/>
  <c r="S23" i="1" s="1"/>
  <c r="Q19" i="1"/>
  <c r="P19" i="1"/>
  <c r="R19" i="1" s="1"/>
  <c r="Q18" i="1"/>
  <c r="P18" i="1"/>
  <c r="Q17" i="1"/>
  <c r="P17" i="1"/>
  <c r="Q16" i="1"/>
  <c r="P16" i="1"/>
  <c r="R16" i="1" s="1"/>
  <c r="S19" i="1" s="1"/>
  <c r="Q14" i="1"/>
  <c r="P14" i="1"/>
  <c r="R14" i="1" s="1"/>
  <c r="Q13" i="1"/>
  <c r="P13" i="1"/>
  <c r="R13" i="1" s="1"/>
  <c r="Q12" i="1"/>
  <c r="P12" i="1"/>
  <c r="R12" i="1" s="1"/>
  <c r="Q11" i="1"/>
  <c r="P11" i="1"/>
  <c r="R11" i="1" s="1"/>
  <c r="S14" i="1" s="1"/>
  <c r="Q10" i="1"/>
  <c r="P10" i="1"/>
  <c r="R10" i="1" s="1"/>
  <c r="Q9" i="1"/>
  <c r="P9" i="1"/>
  <c r="Q8" i="1"/>
  <c r="P8" i="1"/>
  <c r="Q7" i="1"/>
  <c r="P7" i="1"/>
  <c r="R7" i="1" s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P19" i="1" l="1"/>
  <c r="S21" i="1"/>
  <c r="S20" i="1"/>
  <c r="AN11" i="1"/>
  <c r="AN20" i="1"/>
  <c r="S12" i="1"/>
  <c r="AP12" i="1"/>
  <c r="AN23" i="1"/>
  <c r="AP23" i="1" s="1"/>
  <c r="AP21" i="1"/>
  <c r="S22" i="1"/>
  <c r="S11" i="1"/>
  <c r="S13" i="1"/>
  <c r="AN13" i="1"/>
  <c r="AP13" i="1" s="1"/>
  <c r="AN22" i="1"/>
  <c r="AN14" i="1"/>
  <c r="AP14" i="1" s="1"/>
  <c r="S10" i="1"/>
  <c r="AP10" i="1" s="1"/>
  <c r="T7" i="1"/>
  <c r="T11" i="1"/>
  <c r="T20" i="1"/>
  <c r="AO7" i="1"/>
  <c r="AO11" i="1"/>
  <c r="AQ11" i="1" s="1"/>
  <c r="AO16" i="1"/>
  <c r="AO20" i="1"/>
  <c r="T16" i="1"/>
  <c r="AQ16" i="1" s="1"/>
  <c r="AL25" i="1"/>
  <c r="AC26" i="1"/>
  <c r="AK25" i="1"/>
  <c r="Q25" i="1"/>
  <c r="U26" i="1"/>
  <c r="P25" i="1"/>
  <c r="R25" i="1" s="1"/>
  <c r="D26" i="1"/>
  <c r="J26" i="1"/>
  <c r="AP22" i="1" l="1"/>
  <c r="AP20" i="1"/>
  <c r="AM25" i="1"/>
  <c r="AP11" i="1"/>
  <c r="AP25" i="1" s="1"/>
  <c r="AO25" i="1"/>
  <c r="AQ7" i="1"/>
  <c r="T25" i="1"/>
  <c r="AQ20" i="1"/>
  <c r="AQ25" i="1" l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<sst xmlns="http://schemas.openxmlformats.org/spreadsheetml/2006/main" count="83" uniqueCount="49">
  <si>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</si>
  <si>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</si>
  <si>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</si>
  <si>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</si>
  <si>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</si>
  <si>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</si>
  <si>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</si>
  <si>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</si>
  <si>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</si>
  <si>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</si>
  <si>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</si>
  <si>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</si>
  <si>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</si>
  <si>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</si>
  <si>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</si>
  <si>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</si>
  <si>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</si>
  <si>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</si>
  <si>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</si>
  <si>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</si>
  <si>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</si>
  <si>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</si>
  <si>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</si>
  <si>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</si>
  <si>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</si>
  <si>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</si>
  <si>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</si>
  <si>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</si>
  <si>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</si>
  <si>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</si>
  <si>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</si>
  <si>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</si>
  <si>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</si>
  <si>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</si>
  <si>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</si>
  <si>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</si>
  <si>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</si>
  <si>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</si>
  <si>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</si>
  <si>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</si>
  <si>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</si>
  <si>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17 - Days Lane (South)</t>
  </si>
  <si>
    <t xml:space="preserve"> 51°26'56.01"N,  0° 5'57.51"E</t>
  </si>
  <si>
    <t>DA15 8JR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</si>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</sst>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4" xfId="0" quotePrefix="1" applyNumberFormat="1" applyFont="1" applyFill="1" applyBorder="1" applyAlignment="1" applyProtection="1">
      <alignment horizontal="center" vertical="center"/>
      <protection locked="0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0" fontId="26" fillId="4" borderId="51" xfId="0" applyFont="1" applyFill="1" applyBorder="1" applyAlignment="1">
      <alignment horizontal="center" vertical="center" wrapText="1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168" fontId="27" fillId="4" borderId="5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6</xdr:col>
      <xdr:colOff>257175</xdr:colOff>
      <xdr:row>14</xdr:row>
      <xdr:rowOff>114300</xdr:rowOff>
    </xdr:from>
    <xdr:to>
      <xdr:col>6</xdr:col>
      <xdr:colOff>438150</xdr:colOff>
      <xdr:row>15</xdr:row>
      <xdr:rowOff>133350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143375" y="28765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6</xdr:col>
      <xdr:colOff>485769</xdr:colOff>
      <xdr:row>12</xdr:row>
      <xdr:rowOff>57150</xdr:rowOff>
    </xdr:from>
    <xdr:to>
      <xdr:col>7</xdr:col>
      <xdr:colOff>190494</xdr:colOff>
      <xdr:row>14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535405">
          <a:off x="4657719" y="2476500"/>
          <a:ext cx="400050" cy="504825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505979</xdr:colOff>
      <xdr:row>5</xdr:row>
      <xdr:rowOff>89641</xdr:rowOff>
    </xdr:from>
    <xdr:to>
      <xdr:col>7</xdr:col>
      <xdr:colOff>81997</xdr:colOff>
      <xdr:row>30</xdr:row>
      <xdr:rowOff>141611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1779046">
          <a:off x="3744479" y="1204066"/>
          <a:ext cx="871418" cy="4747795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connsiteX0" fmla="*/ 145411 w 993287"/>
            <a:gd name="connsiteY0" fmla="*/ 2116 h 3387766"/>
            <a:gd name="connsiteX1" fmla="*/ 803554 w 993287"/>
            <a:gd name="connsiteY1" fmla="*/ 20502 h 3387766"/>
            <a:gd name="connsiteX2" fmla="*/ 992554 w 993287"/>
            <a:gd name="connsiteY2" fmla="*/ 3357252 h 3387766"/>
            <a:gd name="connsiteX3" fmla="*/ 0 w 993287"/>
            <a:gd name="connsiteY3" fmla="*/ 3387766 h 3387766"/>
            <a:gd name="connsiteX4" fmla="*/ 145411 w 993287"/>
            <a:gd name="connsiteY4" fmla="*/ 2116 h 3387766"/>
            <a:gd name="connsiteX0" fmla="*/ 0 w 847876"/>
            <a:gd name="connsiteY0" fmla="*/ 2116 h 3456178"/>
            <a:gd name="connsiteX1" fmla="*/ 658143 w 847876"/>
            <a:gd name="connsiteY1" fmla="*/ 20502 h 3456178"/>
            <a:gd name="connsiteX2" fmla="*/ 847143 w 847876"/>
            <a:gd name="connsiteY2" fmla="*/ 3357252 h 3456178"/>
            <a:gd name="connsiteX3" fmla="*/ 249550 w 847876"/>
            <a:gd name="connsiteY3" fmla="*/ 3456178 h 3456178"/>
            <a:gd name="connsiteX4" fmla="*/ 0 w 847876"/>
            <a:gd name="connsiteY4" fmla="*/ 2116 h 3456178"/>
            <a:gd name="connsiteX0" fmla="*/ 28038 w 875914"/>
            <a:gd name="connsiteY0" fmla="*/ 2116 h 3456178"/>
            <a:gd name="connsiteX1" fmla="*/ 686181 w 875914"/>
            <a:gd name="connsiteY1" fmla="*/ 20502 h 3456178"/>
            <a:gd name="connsiteX2" fmla="*/ 875181 w 875914"/>
            <a:gd name="connsiteY2" fmla="*/ 3357252 h 3456178"/>
            <a:gd name="connsiteX3" fmla="*/ 277588 w 875914"/>
            <a:gd name="connsiteY3" fmla="*/ 3456178 h 3456178"/>
            <a:gd name="connsiteX4" fmla="*/ 28038 w 875914"/>
            <a:gd name="connsiteY4" fmla="*/ 2116 h 3456178"/>
            <a:gd name="connsiteX0" fmla="*/ 28038 w 875181"/>
            <a:gd name="connsiteY0" fmla="*/ 2116 h 3456178"/>
            <a:gd name="connsiteX1" fmla="*/ 686181 w 875181"/>
            <a:gd name="connsiteY1" fmla="*/ 20502 h 3456178"/>
            <a:gd name="connsiteX2" fmla="*/ 875181 w 875181"/>
            <a:gd name="connsiteY2" fmla="*/ 3357252 h 3456178"/>
            <a:gd name="connsiteX3" fmla="*/ 277588 w 875181"/>
            <a:gd name="connsiteY3" fmla="*/ 3456178 h 3456178"/>
            <a:gd name="connsiteX4" fmla="*/ 28038 w 875181"/>
            <a:gd name="connsiteY4" fmla="*/ 2116 h 34561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75181" h="3456178">
              <a:moveTo>
                <a:pt x="28038" y="2116"/>
              </a:moveTo>
              <a:cubicBezTo>
                <a:pt x="244125" y="-5588"/>
                <a:pt x="509629" y="9411"/>
                <a:pt x="686181" y="20502"/>
              </a:cubicBezTo>
              <a:cubicBezTo>
                <a:pt x="641221" y="1333493"/>
                <a:pt x="466226" y="2331463"/>
                <a:pt x="875181" y="3357252"/>
              </a:cubicBezTo>
              <a:lnTo>
                <a:pt x="277588" y="3456178"/>
              </a:lnTo>
              <a:cubicBezTo>
                <a:pt x="-210147" y="2280262"/>
                <a:pt x="111221" y="1153470"/>
                <a:pt x="28038" y="2116"/>
              </a:cubicBez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610009</xdr:colOff>
      <xdr:row>22</xdr:row>
      <xdr:rowOff>160410</xdr:rowOff>
    </xdr:from>
    <xdr:to>
      <xdr:col>5</xdr:col>
      <xdr:colOff>481266</xdr:colOff>
      <xdr:row>24</xdr:row>
      <xdr:rowOff>91717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9885358">
          <a:off x="3391309" y="4484760"/>
          <a:ext cx="571344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7</xdr:col>
      <xdr:colOff>276225</xdr:colOff>
      <xdr:row>11</xdr:row>
      <xdr:rowOff>95250</xdr:rowOff>
    </xdr:from>
    <xdr:to>
      <xdr:col>7</xdr:col>
      <xdr:colOff>457200</xdr:colOff>
      <xdr:row>12</xdr:row>
      <xdr:rowOff>114300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810125" y="22860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3</xdr:col>
      <xdr:colOff>476249</xdr:colOff>
      <xdr:row>30</xdr:row>
      <xdr:rowOff>161925</xdr:rowOff>
    </xdr:from>
    <xdr:to>
      <xdr:col>5</xdr:col>
      <xdr:colOff>85725</xdr:colOff>
      <xdr:row>32</xdr:row>
      <xdr:rowOff>9524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2419349" y="5972175"/>
          <a:ext cx="904876" cy="22859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Days Lane</a:t>
          </a:r>
        </a:p>
      </xdr:txBody>
    </xdr:sp>
    <xdr:clientData/>
  </xdr:twoCellAnchor>
  <xdr:twoCellAnchor>
    <xdr:from>
      <xdr:col>5</xdr:col>
      <xdr:colOff>495300</xdr:colOff>
      <xdr:row>24</xdr:row>
      <xdr:rowOff>76200</xdr:rowOff>
    </xdr:from>
    <xdr:to>
      <xdr:col>6</xdr:col>
      <xdr:colOff>28575</xdr:colOff>
      <xdr:row>25</xdr:row>
      <xdr:rowOff>95250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733800" y="47434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390525</xdr:colOff>
      <xdr:row>22</xdr:row>
      <xdr:rowOff>47625</xdr:rowOff>
    </xdr:from>
    <xdr:to>
      <xdr:col>4</xdr:col>
      <xdr:colOff>571500</xdr:colOff>
      <xdr:row>23</xdr:row>
      <xdr:rowOff>66675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2981325" y="43338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8</xdr:col>
      <xdr:colOff>142875</xdr:colOff>
      <xdr:row>28</xdr:row>
      <xdr:rowOff>9525</xdr:rowOff>
    </xdr:from>
    <xdr:to>
      <xdr:col>10</xdr:col>
      <xdr:colOff>85725</xdr:colOff>
      <xdr:row>29</xdr:row>
      <xdr:rowOff>28575</xdr:rowOff>
    </xdr:to>
    <xdr:sp macro="" textlink="" fLocksText="0">
      <xdr:nvSpPr>
        <xdr:cNvPr id="3" name="Text Box 26">
          <a:extLst>
            <a:ext uri="{FF2B5EF4-FFF2-40B4-BE49-F238E27FC236}">
              <a16:creationId xmlns:a16="http://schemas.microsoft.com/office/drawing/2014/main" id="{5E4A2EA7-28A8-4F73-B056-5CF17A6EFF89}"/>
            </a:ext>
          </a:extLst>
        </xdr:cNvPr>
        <xdr:cNvSpPr txBox="1">
          <a:spLocks noChangeArrowheads="1"/>
        </xdr:cNvSpPr>
      </xdr:nvSpPr>
      <xdr:spPr bwMode="auto">
        <a:xfrm>
          <a:off x="5324475" y="5438775"/>
          <a:ext cx="1238250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Burnt Oak Lane</a:t>
          </a:r>
        </a:p>
      </xdr:txBody>
    </xdr:sp>
    <xdr:clientData/>
  </xdr:twoCellAnchor>
  <xdr:twoCellAnchor>
    <xdr:from>
      <xdr:col>4</xdr:col>
      <xdr:colOff>257175</xdr:colOff>
      <xdr:row>26</xdr:row>
      <xdr:rowOff>146156</xdr:rowOff>
    </xdr:from>
    <xdr:to>
      <xdr:col>5</xdr:col>
      <xdr:colOff>106276</xdr:colOff>
      <xdr:row>28</xdr:row>
      <xdr:rowOff>79320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1A819034-9645-4017-A0FF-F1E7774FAD69}"/>
            </a:ext>
          </a:extLst>
        </xdr:cNvPr>
        <xdr:cNvSpPr>
          <a:spLocks noChangeArrowheads="1"/>
        </xdr:cNvSpPr>
      </xdr:nvSpPr>
      <xdr:spPr>
        <a:xfrm rot="13739036">
          <a:off x="2939294" y="5103087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4</xdr:col>
      <xdr:colOff>345435</xdr:colOff>
      <xdr:row>26</xdr:row>
      <xdr:rowOff>175853</xdr:rowOff>
    </xdr:from>
    <xdr:to>
      <xdr:col>5</xdr:col>
      <xdr:colOff>196918</xdr:colOff>
      <xdr:row>28</xdr:row>
      <xdr:rowOff>109017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FC6315F1-4F66-4DF1-A2A9-F03E774BC997}"/>
            </a:ext>
          </a:extLst>
        </xdr:cNvPr>
        <xdr:cNvSpPr>
          <a:spLocks noChangeArrowheads="1"/>
        </xdr:cNvSpPr>
      </xdr:nvSpPr>
      <xdr:spPr>
        <a:xfrm rot="13828917">
          <a:off x="3028745" y="5131593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7</xdr:col>
      <xdr:colOff>266494</xdr:colOff>
      <xdr:row>6</xdr:row>
      <xdr:rowOff>104775</xdr:rowOff>
    </xdr:from>
    <xdr:to>
      <xdr:col>7</xdr:col>
      <xdr:colOff>580658</xdr:colOff>
      <xdr:row>9</xdr:row>
      <xdr:rowOff>34839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358F26A1-D5B5-4098-8236-27230A5D182C}"/>
            </a:ext>
          </a:extLst>
        </xdr:cNvPr>
        <xdr:cNvSpPr>
          <a:spLocks noChangeArrowheads="1"/>
        </xdr:cNvSpPr>
      </xdr:nvSpPr>
      <xdr:spPr>
        <a:xfrm rot="1657001">
          <a:off x="4800394" y="1343025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17 - Days Lane (South)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O3" zoomScale="85" zoomScaleNormal="85" zoomScaleSheetLayoutView="50" workbookViewId="0">
      <selection activeCell="AR24" sqref="AR24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12.332031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17 - Days Lane (South)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5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4" t="s">
        <v>46</v>
      </c>
      <c r="S6" s="164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4" t="s">
        <v>46</v>
      </c>
      <c r="AN6" s="164" t="s">
        <v>47</v>
      </c>
      <c r="AO6" s="108" t="s">
        <v>44</v>
      </c>
      <c r="AP6" s="170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36</v>
      </c>
      <c r="E7" s="67">
        <v>7</v>
      </c>
      <c r="F7" s="67">
        <v>0</v>
      </c>
      <c r="G7" s="67">
        <v>0</v>
      </c>
      <c r="H7" s="67">
        <v>0</v>
      </c>
      <c r="I7" s="68">
        <v>1</v>
      </c>
      <c r="J7" s="66">
        <v>17</v>
      </c>
      <c r="K7" s="69">
        <v>6</v>
      </c>
      <c r="L7" s="67">
        <v>0</v>
      </c>
      <c r="M7" s="67">
        <v>0</v>
      </c>
      <c r="N7" s="67">
        <v>1</v>
      </c>
      <c r="O7" s="70">
        <v>0</v>
      </c>
      <c r="P7" s="102">
        <f t="shared" ref="P7:P14" si="0">D7+E7+(F7*2.5)+(G7*2.5)+H7+I7</f>
        <v>44</v>
      </c>
      <c r="Q7" s="98">
        <f t="shared" ref="Q7:Q14" si="1">J7+K7+(L7*2.5)+(M7*2.5)+N7+O7</f>
        <v>24</v>
      </c>
      <c r="R7" s="166">
        <f>P7+Q7</f>
        <v>68</v>
      </c>
      <c r="S7" s="166"/>
      <c r="T7" s="141">
        <f>SUM(P7:Q10)</f>
        <v>293</v>
      </c>
      <c r="U7" s="66">
        <v>0</v>
      </c>
      <c r="V7" s="67">
        <v>3</v>
      </c>
      <c r="W7" s="67">
        <v>0</v>
      </c>
      <c r="X7" s="67">
        <v>0</v>
      </c>
      <c r="Y7" s="67">
        <v>0</v>
      </c>
      <c r="Z7" s="67">
        <v>0</v>
      </c>
      <c r="AA7" s="67">
        <v>1</v>
      </c>
      <c r="AB7" s="70">
        <v>0</v>
      </c>
      <c r="AC7" s="66">
        <v>0</v>
      </c>
      <c r="AD7" s="67">
        <v>1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4</v>
      </c>
      <c r="AL7" s="98">
        <f>(AC7*4)+AD7+(AE7*4)+(AF7*6)+AI7+AJ7+AG7+AH7</f>
        <v>1</v>
      </c>
      <c r="AM7" s="166">
        <f>AK7+AL7</f>
        <v>5</v>
      </c>
      <c r="AN7" s="166"/>
      <c r="AO7" s="141">
        <f>SUM(AK7:AL10)</f>
        <v>32</v>
      </c>
      <c r="AP7" s="168"/>
      <c r="AQ7" s="133">
        <f>ROUND((AO7*T7^2)/100000000,3)</f>
        <v>2.7E-2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23</v>
      </c>
      <c r="E8" s="75">
        <v>5</v>
      </c>
      <c r="F8" s="75">
        <v>0</v>
      </c>
      <c r="G8" s="75">
        <v>0</v>
      </c>
      <c r="H8" s="75">
        <v>0</v>
      </c>
      <c r="I8" s="76">
        <v>0</v>
      </c>
      <c r="J8" s="74">
        <v>30</v>
      </c>
      <c r="K8" s="77">
        <v>5</v>
      </c>
      <c r="L8" s="75">
        <v>0</v>
      </c>
      <c r="M8" s="75">
        <v>0</v>
      </c>
      <c r="N8" s="75">
        <v>0</v>
      </c>
      <c r="O8" s="78">
        <v>0</v>
      </c>
      <c r="P8" s="103">
        <f t="shared" si="0"/>
        <v>28</v>
      </c>
      <c r="Q8" s="99">
        <f t="shared" si="1"/>
        <v>35</v>
      </c>
      <c r="R8" s="166">
        <f t="shared" ref="R8:R25" si="4">P8+Q8</f>
        <v>63</v>
      </c>
      <c r="S8" s="167"/>
      <c r="T8" s="142"/>
      <c r="U8" s="74">
        <v>0</v>
      </c>
      <c r="V8" s="75">
        <v>1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1</v>
      </c>
      <c r="AD8" s="75">
        <v>4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1</v>
      </c>
      <c r="AL8" s="99">
        <f t="shared" ref="AL8:AL14" si="6">(AC8*4)+AD8+(AE8*4)+(AF8*6)+AI8+AJ8+AG8+AH8</f>
        <v>8</v>
      </c>
      <c r="AM8" s="166">
        <f t="shared" ref="AM8:AM25" si="7">AK8+AL8</f>
        <v>9</v>
      </c>
      <c r="AN8" s="167"/>
      <c r="AO8" s="142"/>
      <c r="AP8" s="169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52</v>
      </c>
      <c r="E9" s="75">
        <v>1</v>
      </c>
      <c r="F9" s="75">
        <v>1</v>
      </c>
      <c r="G9" s="75">
        <v>0</v>
      </c>
      <c r="H9" s="75">
        <v>0</v>
      </c>
      <c r="I9" s="76">
        <v>0</v>
      </c>
      <c r="J9" s="74">
        <v>26</v>
      </c>
      <c r="K9" s="77">
        <v>2</v>
      </c>
      <c r="L9" s="75">
        <v>0</v>
      </c>
      <c r="M9" s="75">
        <v>0</v>
      </c>
      <c r="N9" s="75">
        <v>0</v>
      </c>
      <c r="O9" s="78">
        <v>1</v>
      </c>
      <c r="P9" s="103">
        <f t="shared" si="0"/>
        <v>55.5</v>
      </c>
      <c r="Q9" s="99">
        <f t="shared" si="1"/>
        <v>29</v>
      </c>
      <c r="R9" s="166">
        <f t="shared" si="4"/>
        <v>84.5</v>
      </c>
      <c r="S9" s="167"/>
      <c r="T9" s="142"/>
      <c r="U9" s="74">
        <v>0</v>
      </c>
      <c r="V9" s="75">
        <v>0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0</v>
      </c>
      <c r="AD9" s="75">
        <v>2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0</v>
      </c>
      <c r="AL9" s="99">
        <f t="shared" si="6"/>
        <v>2</v>
      </c>
      <c r="AM9" s="166">
        <f t="shared" si="7"/>
        <v>2</v>
      </c>
      <c r="AN9" s="167"/>
      <c r="AO9" s="142"/>
      <c r="AP9" s="169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38</v>
      </c>
      <c r="E10" s="75">
        <v>3</v>
      </c>
      <c r="F10" s="75">
        <v>2</v>
      </c>
      <c r="G10" s="75">
        <v>0</v>
      </c>
      <c r="H10" s="75">
        <v>0</v>
      </c>
      <c r="I10" s="76">
        <v>0</v>
      </c>
      <c r="J10" s="74">
        <v>26</v>
      </c>
      <c r="K10" s="77">
        <v>3</v>
      </c>
      <c r="L10" s="75">
        <v>1</v>
      </c>
      <c r="M10" s="75">
        <v>0</v>
      </c>
      <c r="N10" s="75">
        <v>0</v>
      </c>
      <c r="O10" s="78">
        <v>0</v>
      </c>
      <c r="P10" s="103">
        <f t="shared" si="0"/>
        <v>46</v>
      </c>
      <c r="Q10" s="99">
        <f t="shared" si="1"/>
        <v>31.5</v>
      </c>
      <c r="R10" s="166">
        <f t="shared" si="4"/>
        <v>77.5</v>
      </c>
      <c r="S10" s="167">
        <f>SUM(R7:R10)</f>
        <v>293</v>
      </c>
      <c r="T10" s="143"/>
      <c r="U10" s="74">
        <v>1</v>
      </c>
      <c r="V10" s="75">
        <v>2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2</v>
      </c>
      <c r="AD10" s="75">
        <v>2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6</v>
      </c>
      <c r="AL10" s="99">
        <f t="shared" si="6"/>
        <v>10</v>
      </c>
      <c r="AM10" s="166">
        <f t="shared" si="7"/>
        <v>16</v>
      </c>
      <c r="AN10" s="167">
        <f>SUM(AM7:AM10)</f>
        <v>32</v>
      </c>
      <c r="AO10" s="143"/>
      <c r="AP10" s="180">
        <f>AN10*S10^2/100000000</f>
        <v>2.7471679999999998E-2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70</v>
      </c>
      <c r="E11" s="67">
        <v>5</v>
      </c>
      <c r="F11" s="67">
        <v>0</v>
      </c>
      <c r="G11" s="67">
        <v>0</v>
      </c>
      <c r="H11" s="67">
        <v>0</v>
      </c>
      <c r="I11" s="68">
        <v>0</v>
      </c>
      <c r="J11" s="66">
        <v>35</v>
      </c>
      <c r="K11" s="69">
        <v>2</v>
      </c>
      <c r="L11" s="67">
        <v>1</v>
      </c>
      <c r="M11" s="67">
        <v>0</v>
      </c>
      <c r="N11" s="67">
        <v>2</v>
      </c>
      <c r="O11" s="70">
        <v>0</v>
      </c>
      <c r="P11" s="102">
        <f t="shared" si="0"/>
        <v>75</v>
      </c>
      <c r="Q11" s="98">
        <f t="shared" si="1"/>
        <v>41.5</v>
      </c>
      <c r="R11" s="166">
        <f t="shared" si="4"/>
        <v>116.5</v>
      </c>
      <c r="S11" s="167">
        <f t="shared" ref="S11:S23" si="8">SUM(R8:R11)</f>
        <v>341.5</v>
      </c>
      <c r="T11" s="141">
        <f>SUM(P11:Q14)</f>
        <v>302</v>
      </c>
      <c r="U11" s="66">
        <v>3</v>
      </c>
      <c r="V11" s="67">
        <v>4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70">
        <v>0</v>
      </c>
      <c r="AC11" s="66">
        <v>10</v>
      </c>
      <c r="AD11" s="67">
        <v>7</v>
      </c>
      <c r="AE11" s="67">
        <v>0</v>
      </c>
      <c r="AF11" s="67">
        <v>0</v>
      </c>
      <c r="AG11" s="67">
        <v>1</v>
      </c>
      <c r="AH11" s="67">
        <v>0</v>
      </c>
      <c r="AI11" s="67">
        <v>0</v>
      </c>
      <c r="AJ11" s="70">
        <v>0</v>
      </c>
      <c r="AK11" s="102">
        <f t="shared" si="5"/>
        <v>16</v>
      </c>
      <c r="AL11" s="98">
        <f t="shared" si="6"/>
        <v>48</v>
      </c>
      <c r="AM11" s="166">
        <f t="shared" si="7"/>
        <v>64</v>
      </c>
      <c r="AN11" s="167">
        <f t="shared" ref="AN11:AN23" si="9">SUM(AM8:AM11)</f>
        <v>91</v>
      </c>
      <c r="AO11" s="141">
        <f>SUM(AK11:AL14)</f>
        <v>75</v>
      </c>
      <c r="AP11" s="180">
        <f t="shared" ref="AP11:AP23" si="10">AN11*S11^2/100000000</f>
        <v>0.10612624750000001</v>
      </c>
      <c r="AQ11" s="133">
        <f>ROUND((AO11*T11^2)/100000000,3)</f>
        <v>6.8000000000000005E-2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40</v>
      </c>
      <c r="E12" s="75">
        <v>4</v>
      </c>
      <c r="F12" s="75">
        <v>0</v>
      </c>
      <c r="G12" s="75">
        <v>0</v>
      </c>
      <c r="H12" s="75">
        <v>1</v>
      </c>
      <c r="I12" s="76">
        <v>0</v>
      </c>
      <c r="J12" s="74">
        <v>26</v>
      </c>
      <c r="K12" s="77">
        <v>5</v>
      </c>
      <c r="L12" s="75">
        <v>1</v>
      </c>
      <c r="M12" s="75">
        <v>0</v>
      </c>
      <c r="N12" s="75">
        <v>0</v>
      </c>
      <c r="O12" s="78">
        <v>0</v>
      </c>
      <c r="P12" s="103">
        <f t="shared" si="0"/>
        <v>45</v>
      </c>
      <c r="Q12" s="99">
        <f t="shared" si="1"/>
        <v>33.5</v>
      </c>
      <c r="R12" s="166">
        <f t="shared" si="4"/>
        <v>78.5</v>
      </c>
      <c r="S12" s="167">
        <f t="shared" si="8"/>
        <v>357</v>
      </c>
      <c r="T12" s="142"/>
      <c r="U12" s="74">
        <v>0</v>
      </c>
      <c r="V12" s="75">
        <v>2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8">
        <v>0</v>
      </c>
      <c r="AC12" s="74">
        <v>0</v>
      </c>
      <c r="AD12" s="75">
        <v>1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8">
        <v>0</v>
      </c>
      <c r="AK12" s="103">
        <f t="shared" si="5"/>
        <v>2</v>
      </c>
      <c r="AL12" s="99">
        <f t="shared" si="6"/>
        <v>1</v>
      </c>
      <c r="AM12" s="166">
        <f t="shared" si="7"/>
        <v>3</v>
      </c>
      <c r="AN12" s="167">
        <f t="shared" si="9"/>
        <v>85</v>
      </c>
      <c r="AO12" s="142"/>
      <c r="AP12" s="180">
        <f t="shared" si="10"/>
        <v>0.10833165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31</v>
      </c>
      <c r="E13" s="75">
        <v>6</v>
      </c>
      <c r="F13" s="75">
        <v>0</v>
      </c>
      <c r="G13" s="75">
        <v>0</v>
      </c>
      <c r="H13" s="75">
        <v>1</v>
      </c>
      <c r="I13" s="76">
        <v>0</v>
      </c>
      <c r="J13" s="74">
        <v>22</v>
      </c>
      <c r="K13" s="77">
        <v>5</v>
      </c>
      <c r="L13" s="75">
        <v>0</v>
      </c>
      <c r="M13" s="75">
        <v>0</v>
      </c>
      <c r="N13" s="75">
        <v>1</v>
      </c>
      <c r="O13" s="78">
        <v>0</v>
      </c>
      <c r="P13" s="103">
        <f t="shared" si="0"/>
        <v>38</v>
      </c>
      <c r="Q13" s="99">
        <f t="shared" si="1"/>
        <v>28</v>
      </c>
      <c r="R13" s="166">
        <f t="shared" si="4"/>
        <v>66</v>
      </c>
      <c r="S13" s="167">
        <f t="shared" si="8"/>
        <v>338.5</v>
      </c>
      <c r="T13" s="142"/>
      <c r="U13" s="74">
        <v>0</v>
      </c>
      <c r="V13" s="75">
        <v>3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3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3</v>
      </c>
      <c r="AL13" s="99">
        <f t="shared" si="6"/>
        <v>3</v>
      </c>
      <c r="AM13" s="166">
        <f t="shared" si="7"/>
        <v>6</v>
      </c>
      <c r="AN13" s="167">
        <f t="shared" si="9"/>
        <v>89</v>
      </c>
      <c r="AO13" s="142"/>
      <c r="AP13" s="180">
        <f t="shared" si="10"/>
        <v>0.1019782025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18</v>
      </c>
      <c r="E14" s="83">
        <v>2</v>
      </c>
      <c r="F14" s="83">
        <v>2</v>
      </c>
      <c r="G14" s="83">
        <v>0</v>
      </c>
      <c r="H14" s="83">
        <v>1</v>
      </c>
      <c r="I14" s="84">
        <v>0</v>
      </c>
      <c r="J14" s="82">
        <v>12</v>
      </c>
      <c r="K14" s="85">
        <v>3</v>
      </c>
      <c r="L14" s="83">
        <v>0</v>
      </c>
      <c r="M14" s="83">
        <v>0</v>
      </c>
      <c r="N14" s="83">
        <v>0</v>
      </c>
      <c r="O14" s="86">
        <v>0</v>
      </c>
      <c r="P14" s="104">
        <f t="shared" si="0"/>
        <v>26</v>
      </c>
      <c r="Q14" s="100">
        <f t="shared" si="1"/>
        <v>15</v>
      </c>
      <c r="R14" s="166">
        <f t="shared" si="4"/>
        <v>41</v>
      </c>
      <c r="S14" s="167">
        <f t="shared" si="8"/>
        <v>302</v>
      </c>
      <c r="T14" s="143"/>
      <c r="U14" s="82">
        <v>0</v>
      </c>
      <c r="V14" s="83">
        <v>1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1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1</v>
      </c>
      <c r="AL14" s="100">
        <f t="shared" si="6"/>
        <v>1</v>
      </c>
      <c r="AM14" s="166">
        <f t="shared" si="7"/>
        <v>2</v>
      </c>
      <c r="AN14" s="167">
        <f t="shared" si="9"/>
        <v>75</v>
      </c>
      <c r="AO14" s="143"/>
      <c r="AP14" s="180">
        <f t="shared" si="10"/>
        <v>6.8403000000000005E-2</v>
      </c>
      <c r="AQ14" s="135"/>
    </row>
    <row r="15" spans="1:43" s="176" customFormat="1" ht="22.05" customHeight="1" thickBot="1" x14ac:dyDescent="0.4">
      <c r="A15" s="171"/>
      <c r="B15" s="171"/>
      <c r="C15" s="171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3"/>
      <c r="S15" s="174"/>
      <c r="T15" s="172"/>
      <c r="U15" s="172"/>
      <c r="V15" s="172"/>
      <c r="W15" s="175"/>
      <c r="X15" s="175"/>
      <c r="Y15" s="175"/>
      <c r="Z15" s="175"/>
      <c r="AA15" s="175"/>
      <c r="AB15" s="175"/>
      <c r="AC15" s="172"/>
      <c r="AD15" s="172"/>
      <c r="AE15" s="175"/>
      <c r="AF15" s="175"/>
      <c r="AG15" s="175"/>
      <c r="AH15" s="175"/>
      <c r="AI15" s="175"/>
      <c r="AJ15" s="175"/>
      <c r="AK15" s="172"/>
      <c r="AL15" s="172"/>
      <c r="AM15" s="173"/>
      <c r="AN15" s="174"/>
      <c r="AO15" s="175"/>
      <c r="AP15" s="181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18</v>
      </c>
      <c r="E16" s="67">
        <v>7</v>
      </c>
      <c r="F16" s="67">
        <v>2</v>
      </c>
      <c r="G16" s="67">
        <v>0</v>
      </c>
      <c r="H16" s="67">
        <v>2</v>
      </c>
      <c r="I16" s="68">
        <v>0</v>
      </c>
      <c r="J16" s="66">
        <v>28</v>
      </c>
      <c r="K16" s="69">
        <v>3</v>
      </c>
      <c r="L16" s="67">
        <v>0</v>
      </c>
      <c r="M16" s="67">
        <v>0</v>
      </c>
      <c r="N16" s="67">
        <v>0</v>
      </c>
      <c r="O16" s="70">
        <v>0</v>
      </c>
      <c r="P16" s="102">
        <f t="shared" ref="P16:P23" si="11">D16+E16+(F16*2.5)+(G16*2.5)+H16+I16</f>
        <v>32</v>
      </c>
      <c r="Q16" s="98">
        <f t="shared" ref="Q16:Q23" si="12">J16+K16+(L16*2.5)+(M16*2.5)+N16+O16</f>
        <v>31</v>
      </c>
      <c r="R16" s="166">
        <f t="shared" si="4"/>
        <v>63</v>
      </c>
      <c r="S16" s="167"/>
      <c r="T16" s="141">
        <f>SUM(P16:Q19)</f>
        <v>250.5</v>
      </c>
      <c r="U16" s="66">
        <v>0</v>
      </c>
      <c r="V16" s="67">
        <v>1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0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1</v>
      </c>
      <c r="AL16" s="98">
        <f t="shared" ref="AL16:AL23" si="14">(AC16*4)+AD16+(AE16*4)+(AF16*6)+AI16+AJ16+AG16+AH16</f>
        <v>0</v>
      </c>
      <c r="AM16" s="166">
        <f t="shared" si="7"/>
        <v>1</v>
      </c>
      <c r="AN16" s="167"/>
      <c r="AO16" s="141">
        <f>SUM(AK16:AL19)</f>
        <v>69</v>
      </c>
      <c r="AP16" s="180"/>
      <c r="AQ16" s="133">
        <f>ROUND((AO16*T16^2)/100000000,3)</f>
        <v>4.2999999999999997E-2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13</v>
      </c>
      <c r="E17" s="75">
        <v>5</v>
      </c>
      <c r="F17" s="75">
        <v>0</v>
      </c>
      <c r="G17" s="75">
        <v>0</v>
      </c>
      <c r="H17" s="75">
        <v>0</v>
      </c>
      <c r="I17" s="76">
        <v>0</v>
      </c>
      <c r="J17" s="74">
        <v>28</v>
      </c>
      <c r="K17" s="77">
        <v>5</v>
      </c>
      <c r="L17" s="75">
        <v>0</v>
      </c>
      <c r="M17" s="75">
        <v>0</v>
      </c>
      <c r="N17" s="75">
        <v>1</v>
      </c>
      <c r="O17" s="78">
        <v>0</v>
      </c>
      <c r="P17" s="103">
        <f t="shared" si="11"/>
        <v>18</v>
      </c>
      <c r="Q17" s="99">
        <f t="shared" si="12"/>
        <v>34</v>
      </c>
      <c r="R17" s="166">
        <f t="shared" si="4"/>
        <v>52</v>
      </c>
      <c r="S17" s="167"/>
      <c r="T17" s="142"/>
      <c r="U17" s="74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4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0</v>
      </c>
      <c r="AL17" s="99">
        <f t="shared" si="14"/>
        <v>4</v>
      </c>
      <c r="AM17" s="166">
        <f t="shared" si="7"/>
        <v>4</v>
      </c>
      <c r="AN17" s="167"/>
      <c r="AO17" s="142"/>
      <c r="AP17" s="180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24</v>
      </c>
      <c r="E18" s="75">
        <v>5</v>
      </c>
      <c r="F18" s="75">
        <v>1</v>
      </c>
      <c r="G18" s="75">
        <v>0</v>
      </c>
      <c r="H18" s="75">
        <v>2</v>
      </c>
      <c r="I18" s="76">
        <v>0</v>
      </c>
      <c r="J18" s="74">
        <v>16</v>
      </c>
      <c r="K18" s="77">
        <v>2</v>
      </c>
      <c r="L18" s="75">
        <v>0</v>
      </c>
      <c r="M18" s="75">
        <v>0</v>
      </c>
      <c r="N18" s="75">
        <v>2</v>
      </c>
      <c r="O18" s="78">
        <v>1</v>
      </c>
      <c r="P18" s="103">
        <f t="shared" si="11"/>
        <v>33.5</v>
      </c>
      <c r="Q18" s="99">
        <f t="shared" si="12"/>
        <v>21</v>
      </c>
      <c r="R18" s="166">
        <f t="shared" si="4"/>
        <v>54.5</v>
      </c>
      <c r="S18" s="167"/>
      <c r="T18" s="142"/>
      <c r="U18" s="74">
        <v>1</v>
      </c>
      <c r="V18" s="75">
        <v>4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1</v>
      </c>
      <c r="AD18" s="75">
        <v>6</v>
      </c>
      <c r="AE18" s="75">
        <v>0</v>
      </c>
      <c r="AF18" s="75">
        <v>0</v>
      </c>
      <c r="AG18" s="75">
        <v>3</v>
      </c>
      <c r="AH18" s="75">
        <v>0</v>
      </c>
      <c r="AI18" s="77">
        <v>0</v>
      </c>
      <c r="AJ18" s="78">
        <v>0</v>
      </c>
      <c r="AK18" s="103">
        <f t="shared" si="13"/>
        <v>8</v>
      </c>
      <c r="AL18" s="99">
        <f t="shared" si="14"/>
        <v>13</v>
      </c>
      <c r="AM18" s="166">
        <f t="shared" si="7"/>
        <v>21</v>
      </c>
      <c r="AN18" s="167"/>
      <c r="AO18" s="142"/>
      <c r="AP18" s="180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43</v>
      </c>
      <c r="E19" s="75">
        <v>4</v>
      </c>
      <c r="F19" s="75">
        <v>0</v>
      </c>
      <c r="G19" s="75">
        <v>0</v>
      </c>
      <c r="H19" s="75">
        <v>1</v>
      </c>
      <c r="I19" s="76">
        <v>0</v>
      </c>
      <c r="J19" s="74">
        <v>30</v>
      </c>
      <c r="K19" s="77">
        <v>3</v>
      </c>
      <c r="L19" s="75">
        <v>0</v>
      </c>
      <c r="M19" s="75">
        <v>0</v>
      </c>
      <c r="N19" s="75">
        <v>0</v>
      </c>
      <c r="O19" s="78">
        <v>0</v>
      </c>
      <c r="P19" s="103">
        <f t="shared" si="11"/>
        <v>48</v>
      </c>
      <c r="Q19" s="99">
        <f t="shared" si="12"/>
        <v>33</v>
      </c>
      <c r="R19" s="166">
        <f t="shared" si="4"/>
        <v>81</v>
      </c>
      <c r="S19" s="167">
        <f t="shared" si="8"/>
        <v>250.5</v>
      </c>
      <c r="T19" s="143"/>
      <c r="U19" s="74">
        <v>7</v>
      </c>
      <c r="V19" s="75">
        <v>10</v>
      </c>
      <c r="W19" s="83">
        <v>0</v>
      </c>
      <c r="X19" s="83">
        <v>0</v>
      </c>
      <c r="Y19" s="83">
        <v>0</v>
      </c>
      <c r="Z19" s="83">
        <v>0</v>
      </c>
      <c r="AA19" s="83">
        <v>0</v>
      </c>
      <c r="AB19" s="86">
        <v>0</v>
      </c>
      <c r="AC19" s="74">
        <v>0</v>
      </c>
      <c r="AD19" s="75">
        <v>4</v>
      </c>
      <c r="AE19" s="83">
        <v>0</v>
      </c>
      <c r="AF19" s="83">
        <v>0</v>
      </c>
      <c r="AG19" s="83">
        <v>1</v>
      </c>
      <c r="AH19" s="83">
        <v>0</v>
      </c>
      <c r="AI19" s="83">
        <v>0</v>
      </c>
      <c r="AJ19" s="86">
        <v>0</v>
      </c>
      <c r="AK19" s="103">
        <f t="shared" si="13"/>
        <v>38</v>
      </c>
      <c r="AL19" s="99">
        <f t="shared" si="14"/>
        <v>5</v>
      </c>
      <c r="AM19" s="166">
        <f t="shared" si="7"/>
        <v>43</v>
      </c>
      <c r="AN19" s="167">
        <f>SUM(AM16:AM19)</f>
        <v>69</v>
      </c>
      <c r="AO19" s="143"/>
      <c r="AP19" s="180">
        <f>AN19*S19^2/100000000</f>
        <v>4.3297672500000002E-2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46</v>
      </c>
      <c r="E20" s="67">
        <v>4</v>
      </c>
      <c r="F20" s="67">
        <v>0</v>
      </c>
      <c r="G20" s="67">
        <v>0</v>
      </c>
      <c r="H20" s="67">
        <v>1</v>
      </c>
      <c r="I20" s="68">
        <v>0</v>
      </c>
      <c r="J20" s="66">
        <v>31</v>
      </c>
      <c r="K20" s="69">
        <v>10</v>
      </c>
      <c r="L20" s="67">
        <v>0</v>
      </c>
      <c r="M20" s="67">
        <v>0</v>
      </c>
      <c r="N20" s="67">
        <v>0</v>
      </c>
      <c r="O20" s="70">
        <v>0</v>
      </c>
      <c r="P20" s="102">
        <f t="shared" si="11"/>
        <v>51</v>
      </c>
      <c r="Q20" s="98">
        <f t="shared" si="12"/>
        <v>41</v>
      </c>
      <c r="R20" s="166">
        <f t="shared" si="4"/>
        <v>92</v>
      </c>
      <c r="S20" s="167">
        <f t="shared" si="8"/>
        <v>279.5</v>
      </c>
      <c r="T20" s="141">
        <f>SUM(P20:Q23)</f>
        <v>299</v>
      </c>
      <c r="U20" s="66">
        <v>6</v>
      </c>
      <c r="V20" s="67">
        <v>6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5</v>
      </c>
      <c r="AD20" s="67">
        <v>7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30</v>
      </c>
      <c r="AL20" s="98">
        <f t="shared" si="14"/>
        <v>27</v>
      </c>
      <c r="AM20" s="166">
        <f t="shared" si="7"/>
        <v>57</v>
      </c>
      <c r="AN20" s="167">
        <f>SUM(AM17:AM20)</f>
        <v>125</v>
      </c>
      <c r="AO20" s="141">
        <f>SUM(AK20:AL23)</f>
        <v>90</v>
      </c>
      <c r="AP20" s="180">
        <f>AN20*S20^2/100000000</f>
        <v>9.7650312500000003E-2</v>
      </c>
      <c r="AQ20" s="133">
        <f>ROUND((AO20*T20^2)/100000000,3)</f>
        <v>0.08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32</v>
      </c>
      <c r="E21" s="75">
        <v>7</v>
      </c>
      <c r="F21" s="75">
        <v>0</v>
      </c>
      <c r="G21" s="75">
        <v>0</v>
      </c>
      <c r="H21" s="75">
        <v>1</v>
      </c>
      <c r="I21" s="76">
        <v>0</v>
      </c>
      <c r="J21" s="74">
        <v>32</v>
      </c>
      <c r="K21" s="77">
        <v>3</v>
      </c>
      <c r="L21" s="75">
        <v>0</v>
      </c>
      <c r="M21" s="75">
        <v>0</v>
      </c>
      <c r="N21" s="75">
        <v>1</v>
      </c>
      <c r="O21" s="78">
        <v>1</v>
      </c>
      <c r="P21" s="103">
        <f t="shared" si="11"/>
        <v>40</v>
      </c>
      <c r="Q21" s="99">
        <f t="shared" si="12"/>
        <v>37</v>
      </c>
      <c r="R21" s="166">
        <f t="shared" si="4"/>
        <v>77</v>
      </c>
      <c r="S21" s="167">
        <f t="shared" si="8"/>
        <v>304.5</v>
      </c>
      <c r="T21" s="142"/>
      <c r="U21" s="74">
        <v>1</v>
      </c>
      <c r="V21" s="75">
        <v>6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4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10</v>
      </c>
      <c r="AL21" s="99">
        <f t="shared" si="14"/>
        <v>4</v>
      </c>
      <c r="AM21" s="166">
        <f t="shared" si="7"/>
        <v>14</v>
      </c>
      <c r="AN21" s="167">
        <f t="shared" si="9"/>
        <v>135</v>
      </c>
      <c r="AO21" s="142"/>
      <c r="AP21" s="180">
        <f t="shared" si="10"/>
        <v>0.12517233750000001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27</v>
      </c>
      <c r="E22" s="75">
        <v>7</v>
      </c>
      <c r="F22" s="75">
        <v>0</v>
      </c>
      <c r="G22" s="75">
        <v>0</v>
      </c>
      <c r="H22" s="75">
        <v>0</v>
      </c>
      <c r="I22" s="76">
        <v>0</v>
      </c>
      <c r="J22" s="74">
        <v>28</v>
      </c>
      <c r="K22" s="77">
        <v>3</v>
      </c>
      <c r="L22" s="75">
        <v>0</v>
      </c>
      <c r="M22" s="75">
        <v>0</v>
      </c>
      <c r="N22" s="75">
        <v>1</v>
      </c>
      <c r="O22" s="78">
        <v>0</v>
      </c>
      <c r="P22" s="103">
        <f t="shared" si="11"/>
        <v>34</v>
      </c>
      <c r="Q22" s="99">
        <f t="shared" si="12"/>
        <v>32</v>
      </c>
      <c r="R22" s="166">
        <f t="shared" si="4"/>
        <v>66</v>
      </c>
      <c r="S22" s="167">
        <f t="shared" si="8"/>
        <v>316</v>
      </c>
      <c r="T22" s="142"/>
      <c r="U22" s="74">
        <v>2</v>
      </c>
      <c r="V22" s="75">
        <v>8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0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16</v>
      </c>
      <c r="AL22" s="99">
        <f t="shared" si="14"/>
        <v>0</v>
      </c>
      <c r="AM22" s="166">
        <f t="shared" si="7"/>
        <v>16</v>
      </c>
      <c r="AN22" s="167">
        <f t="shared" si="9"/>
        <v>130</v>
      </c>
      <c r="AO22" s="142"/>
      <c r="AP22" s="180">
        <f t="shared" si="10"/>
        <v>0.12981280000000001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30</v>
      </c>
      <c r="E23" s="83">
        <v>0</v>
      </c>
      <c r="F23" s="83">
        <v>0</v>
      </c>
      <c r="G23" s="83">
        <v>0</v>
      </c>
      <c r="H23" s="83">
        <v>1</v>
      </c>
      <c r="I23" s="84">
        <v>0</v>
      </c>
      <c r="J23" s="82">
        <v>28</v>
      </c>
      <c r="K23" s="85">
        <v>2</v>
      </c>
      <c r="L23" s="83">
        <v>0</v>
      </c>
      <c r="M23" s="83">
        <v>0</v>
      </c>
      <c r="N23" s="83">
        <v>2</v>
      </c>
      <c r="O23" s="86">
        <v>1</v>
      </c>
      <c r="P23" s="104">
        <f t="shared" si="11"/>
        <v>31</v>
      </c>
      <c r="Q23" s="100">
        <f t="shared" si="12"/>
        <v>33</v>
      </c>
      <c r="R23" s="166">
        <f t="shared" si="4"/>
        <v>64</v>
      </c>
      <c r="S23" s="167">
        <f t="shared" si="8"/>
        <v>299</v>
      </c>
      <c r="T23" s="143"/>
      <c r="U23" s="82">
        <v>0</v>
      </c>
      <c r="V23" s="83">
        <v>2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1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2</v>
      </c>
      <c r="AL23" s="100">
        <f t="shared" si="14"/>
        <v>1</v>
      </c>
      <c r="AM23" s="166">
        <f t="shared" si="7"/>
        <v>3</v>
      </c>
      <c r="AN23" s="167">
        <f t="shared" si="9"/>
        <v>90</v>
      </c>
      <c r="AO23" s="143"/>
      <c r="AP23" s="180">
        <f t="shared" si="10"/>
        <v>8.0460900000000002E-2</v>
      </c>
      <c r="AQ23" s="135"/>
    </row>
    <row r="24" spans="1:43" s="176" customFormat="1" ht="22.05" customHeight="1" thickBot="1" x14ac:dyDescent="0.4">
      <c r="A24" s="177"/>
      <c r="B24" s="178"/>
      <c r="C24" s="177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3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3"/>
      <c r="AN24" s="174"/>
      <c r="AO24" s="179"/>
      <c r="AP24" s="181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541</v>
      </c>
      <c r="E25" s="89">
        <f t="shared" si="15"/>
        <v>72</v>
      </c>
      <c r="F25" s="89">
        <f t="shared" si="15"/>
        <v>8</v>
      </c>
      <c r="G25" s="89">
        <f t="shared" si="15"/>
        <v>0</v>
      </c>
      <c r="H25" s="89">
        <f t="shared" si="15"/>
        <v>11</v>
      </c>
      <c r="I25" s="90">
        <f t="shared" si="15"/>
        <v>1</v>
      </c>
      <c r="J25" s="88">
        <f t="shared" si="15"/>
        <v>415</v>
      </c>
      <c r="K25" s="91">
        <f t="shared" si="15"/>
        <v>62</v>
      </c>
      <c r="L25" s="89">
        <f t="shared" si="15"/>
        <v>3</v>
      </c>
      <c r="M25" s="89">
        <f t="shared" si="15"/>
        <v>0</v>
      </c>
      <c r="N25" s="89">
        <f t="shared" si="15"/>
        <v>11</v>
      </c>
      <c r="O25" s="92">
        <f t="shared" si="15"/>
        <v>4</v>
      </c>
      <c r="P25" s="105">
        <f>SUM(P7:P23)</f>
        <v>645</v>
      </c>
      <c r="Q25" s="94">
        <f>SUM(Q7:Q23)</f>
        <v>499.5</v>
      </c>
      <c r="R25" s="166">
        <f t="shared" si="4"/>
        <v>1144.5</v>
      </c>
      <c r="S25" s="94"/>
      <c r="T25" s="94">
        <f>SUM(T7:T23)</f>
        <v>1144.5</v>
      </c>
      <c r="U25" s="88">
        <f t="shared" ref="U25:AJ25" si="16">SUM(U7:U23)</f>
        <v>21</v>
      </c>
      <c r="V25" s="89">
        <f t="shared" si="16"/>
        <v>53</v>
      </c>
      <c r="W25" s="89">
        <f t="shared" si="16"/>
        <v>0</v>
      </c>
      <c r="X25" s="89">
        <f t="shared" si="16"/>
        <v>0</v>
      </c>
      <c r="Y25" s="89">
        <f t="shared" si="16"/>
        <v>0</v>
      </c>
      <c r="Z25" s="89">
        <f t="shared" si="16"/>
        <v>0</v>
      </c>
      <c r="AA25" s="89">
        <f t="shared" si="16"/>
        <v>1</v>
      </c>
      <c r="AB25" s="90">
        <f t="shared" si="16"/>
        <v>0</v>
      </c>
      <c r="AC25" s="88">
        <f t="shared" si="16"/>
        <v>19</v>
      </c>
      <c r="AD25" s="89">
        <f t="shared" si="16"/>
        <v>47</v>
      </c>
      <c r="AE25" s="89">
        <f t="shared" si="16"/>
        <v>0</v>
      </c>
      <c r="AF25" s="89">
        <f t="shared" si="16"/>
        <v>0</v>
      </c>
      <c r="AG25" s="89">
        <f t="shared" si="16"/>
        <v>5</v>
      </c>
      <c r="AH25" s="89">
        <f t="shared" si="16"/>
        <v>0</v>
      </c>
      <c r="AI25" s="89">
        <f t="shared" si="16"/>
        <v>0</v>
      </c>
      <c r="AJ25" s="92">
        <f t="shared" si="16"/>
        <v>0</v>
      </c>
      <c r="AK25" s="105">
        <f>SUM(AK7:AK23)</f>
        <v>138</v>
      </c>
      <c r="AL25" s="94">
        <f>SUM(AL7:AL23)</f>
        <v>128</v>
      </c>
      <c r="AM25" s="162">
        <f t="shared" si="7"/>
        <v>266</v>
      </c>
      <c r="AN25" s="163"/>
      <c r="AO25" s="94">
        <f>SUM(AO7:AO23)</f>
        <v>266</v>
      </c>
      <c r="AP25" s="182">
        <f>MAX(AP10:AP23)</f>
        <v>0.12981280000000001</v>
      </c>
      <c r="AQ25" s="109">
        <f>AVERAGE(AQ7:AQ23)</f>
        <v>5.4500000000000007E-2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621</v>
      </c>
      <c r="E26" s="148"/>
      <c r="F26" s="148"/>
      <c r="G26" s="148"/>
      <c r="H26" s="148"/>
      <c r="I26" s="149"/>
      <c r="J26" s="147">
        <f>SUM(J25:M25)</f>
        <v>480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75</v>
      </c>
      <c r="V26" s="148"/>
      <c r="W26" s="148"/>
      <c r="X26" s="148"/>
      <c r="Y26" s="148"/>
      <c r="Z26" s="148"/>
      <c r="AA26" s="148"/>
      <c r="AB26" s="149"/>
      <c r="AC26" s="147">
        <f>SUM(AC25:AJ25)</f>
        <v>71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2023-04-25T13:26:31Z</dcterms:modified>
</cp:coreProperties>
</file>