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577D4BDD-71AC-4EF7-9116-B0D0368A56D6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K25" i="1" s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T7" i="1" l="1"/>
  <c r="T11" i="1"/>
  <c r="AO11" i="1"/>
  <c r="AO20" i="1"/>
  <c r="T20" i="1"/>
  <c r="T16" i="1"/>
  <c r="AO16" i="1"/>
  <c r="AQ16" i="1" s="1"/>
  <c r="AQ11" i="1"/>
  <c r="AO7" i="1"/>
  <c r="AL25" i="1"/>
  <c r="AC26" i="1"/>
  <c r="Q25" i="1"/>
  <c r="U26" i="1"/>
  <c r="P25" i="1"/>
  <c r="D26" i="1"/>
  <c r="J26" i="1"/>
  <c r="T25" i="1" l="1"/>
  <c r="AQ20" i="1"/>
  <c r="AO25" i="1"/>
  <c r="AQ7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<sst xmlns="http://schemas.openxmlformats.org/spreadsheetml/2006/main" count="83" uniqueCount="49">
  <si>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</si>
  <si>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</si>
  <si>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</si>
  <si>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</si>
  <si>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</si>
  <si>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</si>
  <si>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</si>
  <si>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</si>
  <si>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</si>
  <si>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</si>
  <si>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</si>
  <si>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</si>
  <si>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</si>
  <si>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</si>
  <si>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</si>
  <si>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</si>
  <si>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</si>
  <si>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</si>
  <si>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</si>
  <si>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</si>
  <si>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</si>
  <si>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</si>
  <si>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</si>
  <si>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</si>
  <si>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</si>
  <si>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</si>
  <si>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</si>
  <si>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</si>
  <si>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</si>
  <si>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</si>
  <si>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</si>
  <si>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</si>
  <si>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</si>
  <si>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</si>
  <si>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</si>
  <si>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</si>
  <si>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</si>
  <si>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</si>
  <si>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</si>
  <si>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</si>
  <si>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</si>
  <si>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27 - Manor Road</t>
  </si>
  <si>
    <t xml:space="preserve"> 51°27'16.32"N,  0°10'25.11"E</t>
  </si>
  <si>
    <t>DA1 4EP</t>
  </si>
  <si>
    <t>Hourly Flow</t>
  </si>
  <si>
    <t>PV2</t>
  </si>
  <si>
    <t>Peak PV2</t>
  </si>
  <si>
    <t>Peak Flow</t>
  </si>
  <si>
    <t>Peak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</si>
</sst>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d\ mmmm\ yyyy"/>
    <numFmt numFmtId="165" formatCode="dddd\ dd\ mmm\ yyyy"/>
    <numFmt numFmtId="166" formatCode="0.0"/>
    <numFmt numFmtId="167" formatCode="0.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7" fontId="22" fillId="4" borderId="50" xfId="0" applyNumberFormat="1" applyFont="1" applyFill="1" applyBorder="1" applyAlignment="1" applyProtection="1">
      <alignment horizontal="center" vertical="center"/>
      <protection locked="0"/>
    </xf>
    <xf numFmtId="167" fontId="22" fillId="4" borderId="51" xfId="0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7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7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371475</xdr:colOff>
      <xdr:row>19</xdr:row>
      <xdr:rowOff>85725</xdr:rowOff>
    </xdr:from>
    <xdr:to>
      <xdr:col>5</xdr:col>
      <xdr:colOff>552450</xdr:colOff>
      <xdr:row>20</xdr:row>
      <xdr:rowOff>104775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609975" y="38004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5</xdr:col>
      <xdr:colOff>523867</xdr:colOff>
      <xdr:row>16</xdr:row>
      <xdr:rowOff>180978</xdr:rowOff>
    </xdr:from>
    <xdr:to>
      <xdr:col>6</xdr:col>
      <xdr:colOff>228592</xdr:colOff>
      <xdr:row>19</xdr:row>
      <xdr:rowOff>114303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1730337">
          <a:off x="4000492" y="3362328"/>
          <a:ext cx="400050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101224</xdr:colOff>
      <xdr:row>6</xdr:row>
      <xdr:rowOff>23399</xdr:rowOff>
    </xdr:from>
    <xdr:to>
      <xdr:col>6</xdr:col>
      <xdr:colOff>372248</xdr:colOff>
      <xdr:row>31</xdr:row>
      <xdr:rowOff>95265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1804819">
          <a:off x="2692024" y="1261649"/>
          <a:ext cx="1566424" cy="4834366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421493"/>
            <a:gd name="connsiteY0" fmla="*/ 2116 h 3387766"/>
            <a:gd name="connsiteX1" fmla="*/ 803554 w 1421493"/>
            <a:gd name="connsiteY1" fmla="*/ 20502 h 3387766"/>
            <a:gd name="connsiteX2" fmla="*/ 1421217 w 1421493"/>
            <a:gd name="connsiteY2" fmla="*/ 3180226 h 3387766"/>
            <a:gd name="connsiteX3" fmla="*/ 0 w 1421493"/>
            <a:gd name="connsiteY3" fmla="*/ 3387766 h 3387766"/>
            <a:gd name="connsiteX4" fmla="*/ 145411 w 1421493"/>
            <a:gd name="connsiteY4" fmla="*/ 2116 h 3387766"/>
            <a:gd name="connsiteX0" fmla="*/ 0 w 1276082"/>
            <a:gd name="connsiteY0" fmla="*/ 2116 h 3412190"/>
            <a:gd name="connsiteX1" fmla="*/ 658143 w 1276082"/>
            <a:gd name="connsiteY1" fmla="*/ 20502 h 3412190"/>
            <a:gd name="connsiteX2" fmla="*/ 1275806 w 1276082"/>
            <a:gd name="connsiteY2" fmla="*/ 3180226 h 3412190"/>
            <a:gd name="connsiteX3" fmla="*/ 858055 w 1276082"/>
            <a:gd name="connsiteY3" fmla="*/ 3412190 h 3412190"/>
            <a:gd name="connsiteX4" fmla="*/ 0 w 1276082"/>
            <a:gd name="connsiteY4" fmla="*/ 2116 h 3412190"/>
            <a:gd name="connsiteX0" fmla="*/ 62856 w 1338938"/>
            <a:gd name="connsiteY0" fmla="*/ 2116 h 3412190"/>
            <a:gd name="connsiteX1" fmla="*/ 720999 w 1338938"/>
            <a:gd name="connsiteY1" fmla="*/ 20502 h 3412190"/>
            <a:gd name="connsiteX2" fmla="*/ 1338662 w 1338938"/>
            <a:gd name="connsiteY2" fmla="*/ 3180226 h 3412190"/>
            <a:gd name="connsiteX3" fmla="*/ 920911 w 1338938"/>
            <a:gd name="connsiteY3" fmla="*/ 3412190 h 3412190"/>
            <a:gd name="connsiteX4" fmla="*/ 62856 w 1338938"/>
            <a:gd name="connsiteY4" fmla="*/ 2116 h 3412190"/>
            <a:gd name="connsiteX0" fmla="*/ 62856 w 1338938"/>
            <a:gd name="connsiteY0" fmla="*/ 2116 h 3412190"/>
            <a:gd name="connsiteX1" fmla="*/ 720999 w 1338938"/>
            <a:gd name="connsiteY1" fmla="*/ 20502 h 3412190"/>
            <a:gd name="connsiteX2" fmla="*/ 1338662 w 1338938"/>
            <a:gd name="connsiteY2" fmla="*/ 3180226 h 3412190"/>
            <a:gd name="connsiteX3" fmla="*/ 920911 w 1338938"/>
            <a:gd name="connsiteY3" fmla="*/ 3412190 h 3412190"/>
            <a:gd name="connsiteX4" fmla="*/ 62856 w 1338938"/>
            <a:gd name="connsiteY4" fmla="*/ 2116 h 3412190"/>
            <a:gd name="connsiteX0" fmla="*/ 62856 w 1338938"/>
            <a:gd name="connsiteY0" fmla="*/ 2116 h 3412190"/>
            <a:gd name="connsiteX1" fmla="*/ 720999 w 1338938"/>
            <a:gd name="connsiteY1" fmla="*/ 20502 h 3412190"/>
            <a:gd name="connsiteX2" fmla="*/ 1338662 w 1338938"/>
            <a:gd name="connsiteY2" fmla="*/ 3180226 h 3412190"/>
            <a:gd name="connsiteX3" fmla="*/ 920911 w 1338938"/>
            <a:gd name="connsiteY3" fmla="*/ 3412190 h 3412190"/>
            <a:gd name="connsiteX4" fmla="*/ 62856 w 1338938"/>
            <a:gd name="connsiteY4" fmla="*/ 2116 h 3412190"/>
            <a:gd name="connsiteX0" fmla="*/ 62856 w 1338662"/>
            <a:gd name="connsiteY0" fmla="*/ 2116 h 3412190"/>
            <a:gd name="connsiteX1" fmla="*/ 720999 w 1338662"/>
            <a:gd name="connsiteY1" fmla="*/ 20502 h 3412190"/>
            <a:gd name="connsiteX2" fmla="*/ 1338662 w 1338662"/>
            <a:gd name="connsiteY2" fmla="*/ 3180226 h 3412190"/>
            <a:gd name="connsiteX3" fmla="*/ 920911 w 1338662"/>
            <a:gd name="connsiteY3" fmla="*/ 3412190 h 3412190"/>
            <a:gd name="connsiteX4" fmla="*/ 62856 w 1338662"/>
            <a:gd name="connsiteY4" fmla="*/ 2116 h 3412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38662" h="3412190">
              <a:moveTo>
                <a:pt x="62856" y="2116"/>
              </a:moveTo>
              <a:cubicBezTo>
                <a:pt x="278943" y="-5588"/>
                <a:pt x="544447" y="9411"/>
                <a:pt x="720999" y="20502"/>
              </a:cubicBezTo>
              <a:cubicBezTo>
                <a:pt x="676039" y="1333493"/>
                <a:pt x="395089" y="2884902"/>
                <a:pt x="1338662" y="3180226"/>
              </a:cubicBezTo>
              <a:cubicBezTo>
                <a:pt x="1205369" y="3285106"/>
                <a:pt x="1015218" y="3343996"/>
                <a:pt x="920911" y="3412190"/>
              </a:cubicBezTo>
              <a:cubicBezTo>
                <a:pt x="-672004" y="2888142"/>
                <a:pt x="348874" y="1138807"/>
                <a:pt x="62856" y="2116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105184</xdr:colOff>
      <xdr:row>22</xdr:row>
      <xdr:rowOff>141359</xdr:rowOff>
    </xdr:from>
    <xdr:to>
      <xdr:col>5</xdr:col>
      <xdr:colOff>624141</xdr:colOff>
      <xdr:row>24</xdr:row>
      <xdr:rowOff>72666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9762693">
          <a:off x="3581809" y="4465709"/>
          <a:ext cx="523719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238125</xdr:colOff>
      <xdr:row>15</xdr:row>
      <xdr:rowOff>171450</xdr:rowOff>
    </xdr:from>
    <xdr:to>
      <xdr:col>6</xdr:col>
      <xdr:colOff>419100</xdr:colOff>
      <xdr:row>17</xdr:row>
      <xdr:rowOff>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124325" y="31242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4</xdr:col>
      <xdr:colOff>161923</xdr:colOff>
      <xdr:row>13</xdr:row>
      <xdr:rowOff>85725</xdr:rowOff>
    </xdr:from>
    <xdr:to>
      <xdr:col>5</xdr:col>
      <xdr:colOff>504825</xdr:colOff>
      <xdr:row>14</xdr:row>
      <xdr:rowOff>104775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752723" y="2657475"/>
          <a:ext cx="990602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Manor Road</a:t>
          </a:r>
        </a:p>
      </xdr:txBody>
    </xdr:sp>
    <xdr:clientData/>
  </xdr:twoCellAnchor>
  <xdr:twoCellAnchor>
    <xdr:from>
      <xdr:col>4</xdr:col>
      <xdr:colOff>561975</xdr:colOff>
      <xdr:row>21</xdr:row>
      <xdr:rowOff>152400</xdr:rowOff>
    </xdr:from>
    <xdr:to>
      <xdr:col>5</xdr:col>
      <xdr:colOff>95250</xdr:colOff>
      <xdr:row>22</xdr:row>
      <xdr:rowOff>171450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152775" y="42481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5</xdr:col>
      <xdr:colOff>571500</xdr:colOff>
      <xdr:row>24</xdr:row>
      <xdr:rowOff>9525</xdr:rowOff>
    </xdr:from>
    <xdr:to>
      <xdr:col>6</xdr:col>
      <xdr:colOff>104775</xdr:colOff>
      <xdr:row>25</xdr:row>
      <xdr:rowOff>28575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810000" y="46767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6</xdr:col>
      <xdr:colOff>247650</xdr:colOff>
      <xdr:row>30</xdr:row>
      <xdr:rowOff>142875</xdr:rowOff>
    </xdr:from>
    <xdr:to>
      <xdr:col>7</xdr:col>
      <xdr:colOff>371475</xdr:colOff>
      <xdr:row>31</xdr:row>
      <xdr:rowOff>152400</xdr:rowOff>
    </xdr:to>
    <xdr:sp macro="" textlink="" fLocksText="0">
      <xdr:nvSpPr>
        <xdr:cNvPr id="7" name="Text Box 26">
          <a:extLst>
            <a:ext uri="{FF2B5EF4-FFF2-40B4-BE49-F238E27FC236}">
              <a16:creationId xmlns:a16="http://schemas.microsoft.com/office/drawing/2014/main" id="{2D2B7CA7-BDA2-4084-AB04-E1FA53464F9B}"/>
            </a:ext>
          </a:extLst>
        </xdr:cNvPr>
        <xdr:cNvSpPr txBox="1">
          <a:spLocks noChangeArrowheads="1"/>
        </xdr:cNvSpPr>
      </xdr:nvSpPr>
      <xdr:spPr bwMode="auto">
        <a:xfrm>
          <a:off x="4133850" y="5953125"/>
          <a:ext cx="77152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Old Road</a:t>
          </a:r>
        </a:p>
      </xdr:txBody>
    </xdr:sp>
    <xdr:clientData/>
  </xdr:twoCellAnchor>
  <xdr:twoCellAnchor>
    <xdr:from>
      <xdr:col>6</xdr:col>
      <xdr:colOff>191537</xdr:colOff>
      <xdr:row>8</xdr:row>
      <xdr:rowOff>142875</xdr:rowOff>
    </xdr:from>
    <xdr:to>
      <xdr:col>6</xdr:col>
      <xdr:colOff>505701</xdr:colOff>
      <xdr:row>11</xdr:row>
      <xdr:rowOff>68176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272D9108-79B9-4E09-B3E1-3AF37C202846}"/>
            </a:ext>
          </a:extLst>
        </xdr:cNvPr>
        <xdr:cNvSpPr>
          <a:spLocks noChangeArrowheads="1"/>
        </xdr:cNvSpPr>
      </xdr:nvSpPr>
      <xdr:spPr>
        <a:xfrm>
          <a:off x="4077737" y="1762125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4</xdr:col>
      <xdr:colOff>552451</xdr:colOff>
      <xdr:row>29</xdr:row>
      <xdr:rowOff>28506</xdr:rowOff>
    </xdr:from>
    <xdr:to>
      <xdr:col>5</xdr:col>
      <xdr:colOff>218915</xdr:colOff>
      <xdr:row>31</xdr:row>
      <xdr:rowOff>146689</xdr:rowOff>
    </xdr:to>
    <xdr:sp macro="" textlink="">
      <xdr:nvSpPr>
        <xdr:cNvPr id="6" name="Isosceles Triangle 1">
          <a:extLst>
            <a:ext uri="{FF2B5EF4-FFF2-40B4-BE49-F238E27FC236}">
              <a16:creationId xmlns:a16="http://schemas.microsoft.com/office/drawing/2014/main" id="{70E9E08C-9BFD-4759-9C82-5B520EEF90B7}"/>
            </a:ext>
          </a:extLst>
        </xdr:cNvPr>
        <xdr:cNvSpPr>
          <a:spLocks noChangeArrowheads="1"/>
        </xdr:cNvSpPr>
      </xdr:nvSpPr>
      <xdr:spPr>
        <a:xfrm rot="11276255">
          <a:off x="3143251" y="5648256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4</xdr:col>
      <xdr:colOff>323850</xdr:colOff>
      <xdr:row>29</xdr:row>
      <xdr:rowOff>14220</xdr:rowOff>
    </xdr:from>
    <xdr:to>
      <xdr:col>4</xdr:col>
      <xdr:colOff>638014</xdr:colOff>
      <xdr:row>31</xdr:row>
      <xdr:rowOff>134784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C2F3EB0B-DEB2-4CAC-980A-B35B37207F0B}"/>
            </a:ext>
          </a:extLst>
        </xdr:cNvPr>
        <xdr:cNvSpPr>
          <a:spLocks noChangeArrowheads="1"/>
        </xdr:cNvSpPr>
      </xdr:nvSpPr>
      <xdr:spPr>
        <a:xfrm rot="12303792">
          <a:off x="2914650" y="5633970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27 - Manor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O6" zoomScale="93" zoomScaleNormal="93" zoomScaleSheetLayoutView="50" workbookViewId="0">
      <selection activeCell="AP27" sqref="AP27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27 - Manor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2" t="s">
        <v>46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4" t="s">
        <v>47</v>
      </c>
      <c r="S6" s="164" t="s">
        <v>48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4" t="s">
        <v>47</v>
      </c>
      <c r="AN6" s="164" t="s">
        <v>48</v>
      </c>
      <c r="AO6" s="108" t="s">
        <v>44</v>
      </c>
      <c r="AP6" s="163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65</v>
      </c>
      <c r="E7" s="67">
        <v>11</v>
      </c>
      <c r="F7" s="67">
        <v>2</v>
      </c>
      <c r="G7" s="67">
        <v>0</v>
      </c>
      <c r="H7" s="67">
        <v>2</v>
      </c>
      <c r="I7" s="68">
        <v>0</v>
      </c>
      <c r="J7" s="66">
        <v>64</v>
      </c>
      <c r="K7" s="69">
        <v>13</v>
      </c>
      <c r="L7" s="67">
        <v>1</v>
      </c>
      <c r="M7" s="67">
        <v>0</v>
      </c>
      <c r="N7" s="67">
        <v>2</v>
      </c>
      <c r="O7" s="70">
        <v>0</v>
      </c>
      <c r="P7" s="102">
        <f t="shared" ref="P7:P14" si="0">D7+E7+(F7*2.5)+(G7*2.5)+H7+I7</f>
        <v>83</v>
      </c>
      <c r="Q7" s="98">
        <f t="shared" ref="Q7:Q14" si="1">J7+K7+(L7*2.5)+(M7*2.5)+N7+O7</f>
        <v>81.5</v>
      </c>
      <c r="R7" s="165">
        <f>P7+Q7</f>
        <v>164.5</v>
      </c>
      <c r="S7" s="165"/>
      <c r="T7" s="141">
        <f>SUM(P7:Q10)</f>
        <v>791.5</v>
      </c>
      <c r="U7" s="66">
        <v>0</v>
      </c>
      <c r="V7" s="67">
        <v>4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3</v>
      </c>
      <c r="AD7" s="67">
        <v>4</v>
      </c>
      <c r="AE7" s="67">
        <v>0</v>
      </c>
      <c r="AF7" s="67">
        <v>0</v>
      </c>
      <c r="AG7" s="67">
        <v>0</v>
      </c>
      <c r="AH7" s="67">
        <v>0</v>
      </c>
      <c r="AI7" s="67">
        <v>1</v>
      </c>
      <c r="AJ7" s="70">
        <v>0</v>
      </c>
      <c r="AK7" s="102">
        <f>(U7*4)+V7+(W7*4)+(X7*6)+Y7+Z7+AA7+AB7</f>
        <v>4</v>
      </c>
      <c r="AL7" s="98">
        <f>(AC7*4)+AD7+(AE7*4)+(AF7*6)+AI7+AJ7+AG7+AH7</f>
        <v>17</v>
      </c>
      <c r="AM7" s="165">
        <f>AK7+AL7</f>
        <v>21</v>
      </c>
      <c r="AN7" s="165"/>
      <c r="AO7" s="141">
        <f>SUM(AK7:AL10)</f>
        <v>88</v>
      </c>
      <c r="AP7" s="167"/>
      <c r="AQ7" s="133">
        <f>ROUND((AO7*T7^2)/100000000,3)</f>
        <v>0.55100000000000005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70</v>
      </c>
      <c r="E8" s="75">
        <v>9</v>
      </c>
      <c r="F8" s="75">
        <v>2</v>
      </c>
      <c r="G8" s="75">
        <v>1</v>
      </c>
      <c r="H8" s="75">
        <v>0</v>
      </c>
      <c r="I8" s="76">
        <v>0</v>
      </c>
      <c r="J8" s="74">
        <v>74</v>
      </c>
      <c r="K8" s="77">
        <v>9</v>
      </c>
      <c r="L8" s="75">
        <v>0</v>
      </c>
      <c r="M8" s="75">
        <v>2</v>
      </c>
      <c r="N8" s="75">
        <v>2</v>
      </c>
      <c r="O8" s="78">
        <v>1</v>
      </c>
      <c r="P8" s="103">
        <f t="shared" si="0"/>
        <v>86.5</v>
      </c>
      <c r="Q8" s="99">
        <f t="shared" si="1"/>
        <v>91</v>
      </c>
      <c r="R8" s="165">
        <f t="shared" ref="R8:R25" si="4">P8+Q8</f>
        <v>177.5</v>
      </c>
      <c r="S8" s="166"/>
      <c r="T8" s="142"/>
      <c r="U8" s="74">
        <v>0</v>
      </c>
      <c r="V8" s="75">
        <v>2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11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2</v>
      </c>
      <c r="AL8" s="99">
        <f t="shared" ref="AL8:AL14" si="6">(AC8*4)+AD8+(AE8*4)+(AF8*6)+AI8+AJ8+AG8+AH8</f>
        <v>11</v>
      </c>
      <c r="AM8" s="165">
        <f t="shared" ref="AM8:AM25" si="7">AK8+AL8</f>
        <v>13</v>
      </c>
      <c r="AN8" s="166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82</v>
      </c>
      <c r="E9" s="75">
        <v>7</v>
      </c>
      <c r="F9" s="75">
        <v>0</v>
      </c>
      <c r="G9" s="75">
        <v>0</v>
      </c>
      <c r="H9" s="75">
        <v>0</v>
      </c>
      <c r="I9" s="76">
        <v>0</v>
      </c>
      <c r="J9" s="74">
        <v>99</v>
      </c>
      <c r="K9" s="77">
        <v>8</v>
      </c>
      <c r="L9" s="75">
        <v>2</v>
      </c>
      <c r="M9" s="75">
        <v>0</v>
      </c>
      <c r="N9" s="75">
        <v>0</v>
      </c>
      <c r="O9" s="78">
        <v>0</v>
      </c>
      <c r="P9" s="103">
        <f t="shared" si="0"/>
        <v>89</v>
      </c>
      <c r="Q9" s="99">
        <f t="shared" si="1"/>
        <v>112</v>
      </c>
      <c r="R9" s="165">
        <f t="shared" si="4"/>
        <v>201</v>
      </c>
      <c r="S9" s="166"/>
      <c r="T9" s="142"/>
      <c r="U9" s="74">
        <v>3</v>
      </c>
      <c r="V9" s="75">
        <v>3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7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15</v>
      </c>
      <c r="AL9" s="99">
        <f t="shared" si="6"/>
        <v>7</v>
      </c>
      <c r="AM9" s="165">
        <f t="shared" si="7"/>
        <v>22</v>
      </c>
      <c r="AN9" s="166"/>
      <c r="AO9" s="142"/>
      <c r="AP9" s="16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129</v>
      </c>
      <c r="E10" s="75">
        <v>4</v>
      </c>
      <c r="F10" s="75">
        <v>1</v>
      </c>
      <c r="G10" s="75">
        <v>0</v>
      </c>
      <c r="H10" s="75">
        <v>0</v>
      </c>
      <c r="I10" s="76">
        <v>0</v>
      </c>
      <c r="J10" s="74">
        <v>99</v>
      </c>
      <c r="K10" s="77">
        <v>8</v>
      </c>
      <c r="L10" s="75">
        <v>1</v>
      </c>
      <c r="M10" s="75">
        <v>1</v>
      </c>
      <c r="N10" s="75">
        <v>0</v>
      </c>
      <c r="O10" s="78">
        <v>1</v>
      </c>
      <c r="P10" s="103">
        <f t="shared" si="0"/>
        <v>135.5</v>
      </c>
      <c r="Q10" s="99">
        <f t="shared" si="1"/>
        <v>113</v>
      </c>
      <c r="R10" s="165">
        <f t="shared" si="4"/>
        <v>248.5</v>
      </c>
      <c r="S10" s="166">
        <f>SUM(R7:R10)</f>
        <v>791.5</v>
      </c>
      <c r="T10" s="143"/>
      <c r="U10" s="74">
        <v>0</v>
      </c>
      <c r="V10" s="75">
        <v>6</v>
      </c>
      <c r="W10" s="83">
        <v>0</v>
      </c>
      <c r="X10" s="83">
        <v>0</v>
      </c>
      <c r="Y10" s="83">
        <v>0</v>
      </c>
      <c r="Z10" s="83">
        <v>0</v>
      </c>
      <c r="AA10" s="83">
        <v>1</v>
      </c>
      <c r="AB10" s="86">
        <v>0</v>
      </c>
      <c r="AC10" s="74">
        <v>4</v>
      </c>
      <c r="AD10" s="75">
        <v>9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7</v>
      </c>
      <c r="AL10" s="99">
        <f t="shared" si="6"/>
        <v>25</v>
      </c>
      <c r="AM10" s="165">
        <f t="shared" si="7"/>
        <v>32</v>
      </c>
      <c r="AN10" s="166">
        <f>SUM(AM7:AM10)</f>
        <v>88</v>
      </c>
      <c r="AO10" s="143"/>
      <c r="AP10" s="170">
        <f>AN10*S10^2/100000000</f>
        <v>0.55129558000000001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96</v>
      </c>
      <c r="E11" s="67">
        <v>11</v>
      </c>
      <c r="F11" s="67">
        <v>2</v>
      </c>
      <c r="G11" s="67">
        <v>2</v>
      </c>
      <c r="H11" s="67">
        <v>0</v>
      </c>
      <c r="I11" s="68">
        <v>0</v>
      </c>
      <c r="J11" s="66">
        <v>62</v>
      </c>
      <c r="K11" s="69">
        <v>7</v>
      </c>
      <c r="L11" s="67">
        <v>3</v>
      </c>
      <c r="M11" s="67">
        <v>0</v>
      </c>
      <c r="N11" s="67">
        <v>0</v>
      </c>
      <c r="O11" s="70">
        <v>0</v>
      </c>
      <c r="P11" s="102">
        <f t="shared" si="0"/>
        <v>117</v>
      </c>
      <c r="Q11" s="98">
        <f t="shared" si="1"/>
        <v>76.5</v>
      </c>
      <c r="R11" s="165">
        <f t="shared" si="4"/>
        <v>193.5</v>
      </c>
      <c r="S11" s="166">
        <f t="shared" ref="S11:S23" si="8">SUM(R8:R11)</f>
        <v>820.5</v>
      </c>
      <c r="T11" s="141">
        <f>SUM(P11:Q14)</f>
        <v>760</v>
      </c>
      <c r="U11" s="66">
        <v>1</v>
      </c>
      <c r="V11" s="67">
        <v>2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13</v>
      </c>
      <c r="AD11" s="67">
        <v>13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2">
        <f t="shared" si="5"/>
        <v>6</v>
      </c>
      <c r="AL11" s="98">
        <f t="shared" si="6"/>
        <v>65</v>
      </c>
      <c r="AM11" s="165">
        <f t="shared" si="7"/>
        <v>71</v>
      </c>
      <c r="AN11" s="166">
        <f t="shared" ref="AN11:AN23" si="9">SUM(AM8:AM11)</f>
        <v>138</v>
      </c>
      <c r="AO11" s="141">
        <f>SUM(AK11:AL14)</f>
        <v>224</v>
      </c>
      <c r="AP11" s="170">
        <f t="shared" ref="AP11:AP25" si="10">AN11*S11^2/100000000</f>
        <v>0.92904394499999998</v>
      </c>
      <c r="AQ11" s="133">
        <f>ROUND((AO11*T11^2)/100000000,3)</f>
        <v>1.294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77</v>
      </c>
      <c r="E12" s="75">
        <v>6</v>
      </c>
      <c r="F12" s="75">
        <v>1</v>
      </c>
      <c r="G12" s="75">
        <v>1</v>
      </c>
      <c r="H12" s="75">
        <v>0</v>
      </c>
      <c r="I12" s="76">
        <v>0</v>
      </c>
      <c r="J12" s="74">
        <v>118</v>
      </c>
      <c r="K12" s="77">
        <v>11</v>
      </c>
      <c r="L12" s="75">
        <v>2</v>
      </c>
      <c r="M12" s="75">
        <v>1</v>
      </c>
      <c r="N12" s="75">
        <v>0</v>
      </c>
      <c r="O12" s="78">
        <v>0</v>
      </c>
      <c r="P12" s="103">
        <f t="shared" si="0"/>
        <v>88</v>
      </c>
      <c r="Q12" s="99">
        <f t="shared" si="1"/>
        <v>136.5</v>
      </c>
      <c r="R12" s="165">
        <f t="shared" si="4"/>
        <v>224.5</v>
      </c>
      <c r="S12" s="166">
        <f t="shared" si="8"/>
        <v>867.5</v>
      </c>
      <c r="T12" s="142"/>
      <c r="U12" s="74">
        <v>6</v>
      </c>
      <c r="V12" s="75">
        <v>18</v>
      </c>
      <c r="W12" s="75">
        <v>0</v>
      </c>
      <c r="X12" s="75">
        <v>0</v>
      </c>
      <c r="Y12" s="75">
        <v>3</v>
      </c>
      <c r="Z12" s="75">
        <v>0</v>
      </c>
      <c r="AA12" s="75">
        <v>0</v>
      </c>
      <c r="AB12" s="78">
        <v>0</v>
      </c>
      <c r="AC12" s="74">
        <v>15</v>
      </c>
      <c r="AD12" s="75">
        <v>12</v>
      </c>
      <c r="AE12" s="75">
        <v>0</v>
      </c>
      <c r="AF12" s="75">
        <v>0</v>
      </c>
      <c r="AG12" s="75">
        <v>2</v>
      </c>
      <c r="AH12" s="75">
        <v>0</v>
      </c>
      <c r="AI12" s="75">
        <v>0</v>
      </c>
      <c r="AJ12" s="78">
        <v>0</v>
      </c>
      <c r="AK12" s="103">
        <f t="shared" si="5"/>
        <v>45</v>
      </c>
      <c r="AL12" s="99">
        <f t="shared" si="6"/>
        <v>74</v>
      </c>
      <c r="AM12" s="165">
        <f t="shared" si="7"/>
        <v>119</v>
      </c>
      <c r="AN12" s="166">
        <f t="shared" si="9"/>
        <v>244</v>
      </c>
      <c r="AO12" s="142"/>
      <c r="AP12" s="170">
        <f t="shared" si="10"/>
        <v>1.8362372499999999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50</v>
      </c>
      <c r="E13" s="75">
        <v>13</v>
      </c>
      <c r="F13" s="75">
        <v>4</v>
      </c>
      <c r="G13" s="75">
        <v>0</v>
      </c>
      <c r="H13" s="75">
        <v>0</v>
      </c>
      <c r="I13" s="76">
        <v>1</v>
      </c>
      <c r="J13" s="74">
        <v>100</v>
      </c>
      <c r="K13" s="77">
        <v>13</v>
      </c>
      <c r="L13" s="75">
        <v>0</v>
      </c>
      <c r="M13" s="75">
        <v>0</v>
      </c>
      <c r="N13" s="75">
        <v>0</v>
      </c>
      <c r="O13" s="78">
        <v>1</v>
      </c>
      <c r="P13" s="103">
        <f t="shared" si="0"/>
        <v>74</v>
      </c>
      <c r="Q13" s="99">
        <f t="shared" si="1"/>
        <v>114</v>
      </c>
      <c r="R13" s="165">
        <f t="shared" si="4"/>
        <v>188</v>
      </c>
      <c r="S13" s="166">
        <f t="shared" si="8"/>
        <v>854.5</v>
      </c>
      <c r="T13" s="142"/>
      <c r="U13" s="74">
        <v>0</v>
      </c>
      <c r="V13" s="75">
        <v>3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3</v>
      </c>
      <c r="AD13" s="75">
        <v>2</v>
      </c>
      <c r="AE13" s="75">
        <v>0</v>
      </c>
      <c r="AF13" s="75">
        <v>0</v>
      </c>
      <c r="AG13" s="75">
        <v>2</v>
      </c>
      <c r="AH13" s="75">
        <v>0</v>
      </c>
      <c r="AI13" s="77">
        <v>0</v>
      </c>
      <c r="AJ13" s="78">
        <v>0</v>
      </c>
      <c r="AK13" s="103">
        <f t="shared" si="5"/>
        <v>3</v>
      </c>
      <c r="AL13" s="99">
        <f t="shared" si="6"/>
        <v>16</v>
      </c>
      <c r="AM13" s="165">
        <f t="shared" si="7"/>
        <v>19</v>
      </c>
      <c r="AN13" s="166">
        <f t="shared" si="9"/>
        <v>241</v>
      </c>
      <c r="AO13" s="142"/>
      <c r="AP13" s="170">
        <f t="shared" si="10"/>
        <v>1.7597103025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56</v>
      </c>
      <c r="E14" s="83">
        <v>10</v>
      </c>
      <c r="F14" s="83">
        <v>0</v>
      </c>
      <c r="G14" s="83">
        <v>1</v>
      </c>
      <c r="H14" s="83">
        <v>0</v>
      </c>
      <c r="I14" s="84">
        <v>0</v>
      </c>
      <c r="J14" s="82">
        <v>73</v>
      </c>
      <c r="K14" s="85">
        <v>10</v>
      </c>
      <c r="L14" s="83">
        <v>1</v>
      </c>
      <c r="M14" s="83">
        <v>0</v>
      </c>
      <c r="N14" s="83">
        <v>0</v>
      </c>
      <c r="O14" s="86">
        <v>0</v>
      </c>
      <c r="P14" s="104">
        <f t="shared" si="0"/>
        <v>68.5</v>
      </c>
      <c r="Q14" s="100">
        <f t="shared" si="1"/>
        <v>85.5</v>
      </c>
      <c r="R14" s="165">
        <f t="shared" si="4"/>
        <v>154</v>
      </c>
      <c r="S14" s="166">
        <f t="shared" si="8"/>
        <v>760</v>
      </c>
      <c r="T14" s="143"/>
      <c r="U14" s="82">
        <v>0</v>
      </c>
      <c r="V14" s="83">
        <v>5</v>
      </c>
      <c r="W14" s="83">
        <v>0</v>
      </c>
      <c r="X14" s="83">
        <v>0</v>
      </c>
      <c r="Y14" s="83">
        <v>1</v>
      </c>
      <c r="Z14" s="83">
        <v>0</v>
      </c>
      <c r="AA14" s="83">
        <v>0</v>
      </c>
      <c r="AB14" s="86">
        <v>0</v>
      </c>
      <c r="AC14" s="82">
        <v>1</v>
      </c>
      <c r="AD14" s="83">
        <v>5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6</v>
      </c>
      <c r="AL14" s="100">
        <f t="shared" si="6"/>
        <v>9</v>
      </c>
      <c r="AM14" s="165">
        <f t="shared" si="7"/>
        <v>15</v>
      </c>
      <c r="AN14" s="166">
        <f t="shared" si="9"/>
        <v>224</v>
      </c>
      <c r="AO14" s="143"/>
      <c r="AP14" s="170">
        <f t="shared" si="10"/>
        <v>1.2938240000000001</v>
      </c>
      <c r="AQ14" s="135"/>
    </row>
    <row r="15" spans="1:43" s="177" customFormat="1" ht="22.05" customHeight="1" thickBot="1" x14ac:dyDescent="0.4">
      <c r="A15" s="171"/>
      <c r="B15" s="171"/>
      <c r="C15" s="171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>
        <f t="shared" si="9"/>
        <v>153</v>
      </c>
      <c r="AO15" s="175"/>
      <c r="AP15" s="176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63</v>
      </c>
      <c r="E16" s="67">
        <v>6</v>
      </c>
      <c r="F16" s="67">
        <v>0</v>
      </c>
      <c r="G16" s="67">
        <v>0</v>
      </c>
      <c r="H16" s="67">
        <v>1</v>
      </c>
      <c r="I16" s="68">
        <v>0</v>
      </c>
      <c r="J16" s="66">
        <v>77</v>
      </c>
      <c r="K16" s="69">
        <v>9</v>
      </c>
      <c r="L16" s="67">
        <v>2</v>
      </c>
      <c r="M16" s="67">
        <v>0</v>
      </c>
      <c r="N16" s="67">
        <v>0</v>
      </c>
      <c r="O16" s="70">
        <v>0</v>
      </c>
      <c r="P16" s="102">
        <f t="shared" ref="P16:P23" si="11">D16+E16+(F16*2.5)+(G16*2.5)+H16+I16</f>
        <v>70</v>
      </c>
      <c r="Q16" s="98">
        <f t="shared" ref="Q16:Q23" si="12">J16+K16+(L16*2.5)+(M16*2.5)+N16+O16</f>
        <v>91</v>
      </c>
      <c r="R16" s="165">
        <f t="shared" si="4"/>
        <v>161</v>
      </c>
      <c r="S16" s="166"/>
      <c r="T16" s="141">
        <f>SUM(P16:Q19)</f>
        <v>688</v>
      </c>
      <c r="U16" s="66">
        <v>1</v>
      </c>
      <c r="V16" s="67">
        <v>5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1</v>
      </c>
      <c r="AD16" s="67">
        <v>4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9</v>
      </c>
      <c r="AL16" s="98">
        <f t="shared" ref="AL16:AL23" si="14">(AC16*4)+AD16+(AE16*4)+(AF16*6)+AI16+AJ16+AG16+AH16</f>
        <v>8</v>
      </c>
      <c r="AM16" s="165">
        <f t="shared" si="7"/>
        <v>17</v>
      </c>
      <c r="AN16" s="166">
        <f t="shared" si="9"/>
        <v>51</v>
      </c>
      <c r="AO16" s="141">
        <f>SUM(AK16:AL19)</f>
        <v>174</v>
      </c>
      <c r="AP16" s="170"/>
      <c r="AQ16" s="133">
        <f>ROUND((AO16*T16^2)/100000000,3)</f>
        <v>0.82399999999999995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76</v>
      </c>
      <c r="E17" s="75">
        <v>7</v>
      </c>
      <c r="F17" s="75">
        <v>0</v>
      </c>
      <c r="G17" s="75">
        <v>1</v>
      </c>
      <c r="H17" s="75">
        <v>0</v>
      </c>
      <c r="I17" s="76">
        <v>0</v>
      </c>
      <c r="J17" s="74">
        <v>79</v>
      </c>
      <c r="K17" s="77">
        <v>9</v>
      </c>
      <c r="L17" s="75">
        <v>1</v>
      </c>
      <c r="M17" s="75">
        <v>1</v>
      </c>
      <c r="N17" s="75">
        <v>0</v>
      </c>
      <c r="O17" s="78">
        <v>0</v>
      </c>
      <c r="P17" s="103">
        <f t="shared" si="11"/>
        <v>85.5</v>
      </c>
      <c r="Q17" s="99">
        <f t="shared" si="12"/>
        <v>93</v>
      </c>
      <c r="R17" s="165">
        <f t="shared" si="4"/>
        <v>178.5</v>
      </c>
      <c r="S17" s="166"/>
      <c r="T17" s="142"/>
      <c r="U17" s="74">
        <v>0</v>
      </c>
      <c r="V17" s="75">
        <v>6</v>
      </c>
      <c r="W17" s="75">
        <v>0</v>
      </c>
      <c r="X17" s="75">
        <v>0</v>
      </c>
      <c r="Y17" s="75">
        <v>1</v>
      </c>
      <c r="Z17" s="75">
        <v>0</v>
      </c>
      <c r="AA17" s="75">
        <v>0</v>
      </c>
      <c r="AB17" s="78">
        <v>0</v>
      </c>
      <c r="AC17" s="74">
        <v>1</v>
      </c>
      <c r="AD17" s="75">
        <v>5</v>
      </c>
      <c r="AE17" s="75">
        <v>0</v>
      </c>
      <c r="AF17" s="75">
        <v>0</v>
      </c>
      <c r="AG17" s="75">
        <v>1</v>
      </c>
      <c r="AH17" s="75">
        <v>0</v>
      </c>
      <c r="AI17" s="75">
        <v>0</v>
      </c>
      <c r="AJ17" s="78">
        <v>0</v>
      </c>
      <c r="AK17" s="103">
        <f t="shared" si="13"/>
        <v>7</v>
      </c>
      <c r="AL17" s="99">
        <f t="shared" si="14"/>
        <v>10</v>
      </c>
      <c r="AM17" s="165">
        <f t="shared" si="7"/>
        <v>17</v>
      </c>
      <c r="AN17" s="166">
        <f t="shared" si="9"/>
        <v>49</v>
      </c>
      <c r="AO17" s="142"/>
      <c r="AP17" s="170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65</v>
      </c>
      <c r="E18" s="75">
        <v>10</v>
      </c>
      <c r="F18" s="75">
        <v>1</v>
      </c>
      <c r="G18" s="75">
        <v>0</v>
      </c>
      <c r="H18" s="75">
        <v>0</v>
      </c>
      <c r="I18" s="76">
        <v>0</v>
      </c>
      <c r="J18" s="74">
        <v>57</v>
      </c>
      <c r="K18" s="77">
        <v>14</v>
      </c>
      <c r="L18" s="75">
        <v>0</v>
      </c>
      <c r="M18" s="75">
        <v>0</v>
      </c>
      <c r="N18" s="75">
        <v>0</v>
      </c>
      <c r="O18" s="78">
        <v>0</v>
      </c>
      <c r="P18" s="103">
        <f t="shared" si="11"/>
        <v>77.5</v>
      </c>
      <c r="Q18" s="99">
        <f t="shared" si="12"/>
        <v>71</v>
      </c>
      <c r="R18" s="165">
        <f t="shared" si="4"/>
        <v>148.5</v>
      </c>
      <c r="S18" s="166"/>
      <c r="T18" s="142"/>
      <c r="U18" s="74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0</v>
      </c>
      <c r="AD18" s="75">
        <v>14</v>
      </c>
      <c r="AE18" s="75">
        <v>0</v>
      </c>
      <c r="AF18" s="75">
        <v>0</v>
      </c>
      <c r="AG18" s="75">
        <v>3</v>
      </c>
      <c r="AH18" s="75">
        <v>0</v>
      </c>
      <c r="AI18" s="77">
        <v>0</v>
      </c>
      <c r="AJ18" s="78">
        <v>0</v>
      </c>
      <c r="AK18" s="103">
        <f t="shared" si="13"/>
        <v>0</v>
      </c>
      <c r="AL18" s="99">
        <f t="shared" si="14"/>
        <v>17</v>
      </c>
      <c r="AM18" s="165">
        <f t="shared" si="7"/>
        <v>17</v>
      </c>
      <c r="AN18" s="166">
        <f t="shared" si="9"/>
        <v>51</v>
      </c>
      <c r="AO18" s="142"/>
      <c r="AP18" s="170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88</v>
      </c>
      <c r="E19" s="75">
        <v>4</v>
      </c>
      <c r="F19" s="75">
        <v>0</v>
      </c>
      <c r="G19" s="75">
        <v>1</v>
      </c>
      <c r="H19" s="75">
        <v>0</v>
      </c>
      <c r="I19" s="76">
        <v>0</v>
      </c>
      <c r="J19" s="74">
        <v>88</v>
      </c>
      <c r="K19" s="77">
        <v>10</v>
      </c>
      <c r="L19" s="75">
        <v>1</v>
      </c>
      <c r="M19" s="75">
        <v>2</v>
      </c>
      <c r="N19" s="75">
        <v>0</v>
      </c>
      <c r="O19" s="78">
        <v>0</v>
      </c>
      <c r="P19" s="103">
        <f t="shared" si="11"/>
        <v>94.5</v>
      </c>
      <c r="Q19" s="99">
        <f t="shared" si="12"/>
        <v>105.5</v>
      </c>
      <c r="R19" s="165">
        <f t="shared" si="4"/>
        <v>200</v>
      </c>
      <c r="S19" s="166">
        <f t="shared" si="8"/>
        <v>688</v>
      </c>
      <c r="T19" s="143"/>
      <c r="U19" s="74">
        <v>23</v>
      </c>
      <c r="V19" s="75">
        <v>23</v>
      </c>
      <c r="W19" s="83">
        <v>0</v>
      </c>
      <c r="X19" s="83">
        <v>0</v>
      </c>
      <c r="Y19" s="83">
        <v>0</v>
      </c>
      <c r="Z19" s="83">
        <v>1</v>
      </c>
      <c r="AA19" s="83">
        <v>0</v>
      </c>
      <c r="AB19" s="86">
        <v>0</v>
      </c>
      <c r="AC19" s="74">
        <v>1</v>
      </c>
      <c r="AD19" s="75">
        <v>3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116</v>
      </c>
      <c r="AL19" s="99">
        <f t="shared" si="14"/>
        <v>7</v>
      </c>
      <c r="AM19" s="165">
        <f t="shared" si="7"/>
        <v>123</v>
      </c>
      <c r="AN19" s="166">
        <f t="shared" si="9"/>
        <v>174</v>
      </c>
      <c r="AO19" s="143"/>
      <c r="AP19" s="170">
        <f t="shared" si="10"/>
        <v>0.82361856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101</v>
      </c>
      <c r="E20" s="67">
        <v>9</v>
      </c>
      <c r="F20" s="67">
        <v>0</v>
      </c>
      <c r="G20" s="67">
        <v>0</v>
      </c>
      <c r="H20" s="67">
        <v>0</v>
      </c>
      <c r="I20" s="68">
        <v>0</v>
      </c>
      <c r="J20" s="66">
        <v>103</v>
      </c>
      <c r="K20" s="69">
        <v>14</v>
      </c>
      <c r="L20" s="67">
        <v>0</v>
      </c>
      <c r="M20" s="67">
        <v>0</v>
      </c>
      <c r="N20" s="67">
        <v>0</v>
      </c>
      <c r="O20" s="70">
        <v>0</v>
      </c>
      <c r="P20" s="102">
        <f t="shared" si="11"/>
        <v>110</v>
      </c>
      <c r="Q20" s="98">
        <f t="shared" si="12"/>
        <v>117</v>
      </c>
      <c r="R20" s="165">
        <f t="shared" si="4"/>
        <v>227</v>
      </c>
      <c r="S20" s="166">
        <f t="shared" si="8"/>
        <v>754</v>
      </c>
      <c r="T20" s="141">
        <f>SUM(P20:Q23)</f>
        <v>756</v>
      </c>
      <c r="U20" s="66">
        <v>11</v>
      </c>
      <c r="V20" s="67">
        <v>10</v>
      </c>
      <c r="W20" s="67">
        <v>0</v>
      </c>
      <c r="X20" s="67">
        <v>0</v>
      </c>
      <c r="Y20" s="67">
        <v>1</v>
      </c>
      <c r="Z20" s="67">
        <v>0</v>
      </c>
      <c r="AA20" s="67">
        <v>0</v>
      </c>
      <c r="AB20" s="70">
        <v>0</v>
      </c>
      <c r="AC20" s="66">
        <v>1</v>
      </c>
      <c r="AD20" s="67">
        <v>17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55</v>
      </c>
      <c r="AL20" s="98">
        <f t="shared" si="14"/>
        <v>21</v>
      </c>
      <c r="AM20" s="165">
        <f t="shared" si="7"/>
        <v>76</v>
      </c>
      <c r="AN20" s="166">
        <f t="shared" si="9"/>
        <v>233</v>
      </c>
      <c r="AO20" s="141">
        <f>SUM(AK20:AL23)</f>
        <v>142</v>
      </c>
      <c r="AP20" s="170">
        <f t="shared" si="10"/>
        <v>1.3246422799999999</v>
      </c>
      <c r="AQ20" s="133">
        <f>ROUND((AO20*T20^2)/100000000,3)</f>
        <v>0.81200000000000006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88</v>
      </c>
      <c r="E21" s="75">
        <v>4</v>
      </c>
      <c r="F21" s="75">
        <v>0</v>
      </c>
      <c r="G21" s="75">
        <v>0</v>
      </c>
      <c r="H21" s="75">
        <v>0</v>
      </c>
      <c r="I21" s="76">
        <v>0</v>
      </c>
      <c r="J21" s="74">
        <v>73</v>
      </c>
      <c r="K21" s="77">
        <v>11</v>
      </c>
      <c r="L21" s="75">
        <v>1</v>
      </c>
      <c r="M21" s="75">
        <v>1</v>
      </c>
      <c r="N21" s="75">
        <v>2</v>
      </c>
      <c r="O21" s="78">
        <v>1</v>
      </c>
      <c r="P21" s="103">
        <f t="shared" si="11"/>
        <v>92</v>
      </c>
      <c r="Q21" s="99">
        <f t="shared" si="12"/>
        <v>92</v>
      </c>
      <c r="R21" s="165">
        <f t="shared" si="4"/>
        <v>184</v>
      </c>
      <c r="S21" s="166">
        <f t="shared" si="8"/>
        <v>759.5</v>
      </c>
      <c r="T21" s="142"/>
      <c r="U21" s="74">
        <v>3</v>
      </c>
      <c r="V21" s="75">
        <v>5</v>
      </c>
      <c r="W21" s="75">
        <v>0</v>
      </c>
      <c r="X21" s="75">
        <v>0</v>
      </c>
      <c r="Y21" s="75">
        <v>1</v>
      </c>
      <c r="Z21" s="75">
        <v>0</v>
      </c>
      <c r="AA21" s="75">
        <v>0</v>
      </c>
      <c r="AB21" s="78">
        <v>0</v>
      </c>
      <c r="AC21" s="74">
        <v>2</v>
      </c>
      <c r="AD21" s="75">
        <v>7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3">
        <f t="shared" si="13"/>
        <v>18</v>
      </c>
      <c r="AL21" s="99">
        <f t="shared" si="14"/>
        <v>16</v>
      </c>
      <c r="AM21" s="165">
        <f t="shared" si="7"/>
        <v>34</v>
      </c>
      <c r="AN21" s="166">
        <f t="shared" si="9"/>
        <v>250</v>
      </c>
      <c r="AO21" s="142"/>
      <c r="AP21" s="170">
        <f t="shared" si="10"/>
        <v>1.4421006249999999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72</v>
      </c>
      <c r="E22" s="75">
        <v>8</v>
      </c>
      <c r="F22" s="75">
        <v>1</v>
      </c>
      <c r="G22" s="75">
        <v>1</v>
      </c>
      <c r="H22" s="75">
        <v>0</v>
      </c>
      <c r="I22" s="76">
        <v>0</v>
      </c>
      <c r="J22" s="74">
        <v>76</v>
      </c>
      <c r="K22" s="77">
        <v>14</v>
      </c>
      <c r="L22" s="75">
        <v>0</v>
      </c>
      <c r="M22" s="75">
        <v>0</v>
      </c>
      <c r="N22" s="75">
        <v>1</v>
      </c>
      <c r="O22" s="78">
        <v>0</v>
      </c>
      <c r="P22" s="103">
        <f t="shared" si="11"/>
        <v>85</v>
      </c>
      <c r="Q22" s="99">
        <f t="shared" si="12"/>
        <v>91</v>
      </c>
      <c r="R22" s="165">
        <f t="shared" si="4"/>
        <v>176</v>
      </c>
      <c r="S22" s="166">
        <f t="shared" si="8"/>
        <v>787</v>
      </c>
      <c r="T22" s="142"/>
      <c r="U22" s="74">
        <v>5</v>
      </c>
      <c r="V22" s="75">
        <v>6</v>
      </c>
      <c r="W22" s="75">
        <v>0</v>
      </c>
      <c r="X22" s="75">
        <v>0</v>
      </c>
      <c r="Y22" s="75">
        <v>1</v>
      </c>
      <c r="Z22" s="75">
        <v>0</v>
      </c>
      <c r="AA22" s="77">
        <v>0</v>
      </c>
      <c r="AB22" s="78">
        <v>0</v>
      </c>
      <c r="AC22" s="74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27</v>
      </c>
      <c r="AL22" s="99">
        <f t="shared" si="14"/>
        <v>0</v>
      </c>
      <c r="AM22" s="165">
        <f t="shared" si="7"/>
        <v>27</v>
      </c>
      <c r="AN22" s="166">
        <f t="shared" si="9"/>
        <v>260</v>
      </c>
      <c r="AO22" s="142"/>
      <c r="AP22" s="170">
        <f t="shared" si="10"/>
        <v>1.6103594000000001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79</v>
      </c>
      <c r="E23" s="83">
        <v>7</v>
      </c>
      <c r="F23" s="83">
        <v>1</v>
      </c>
      <c r="G23" s="83">
        <v>1</v>
      </c>
      <c r="H23" s="83">
        <v>1</v>
      </c>
      <c r="I23" s="84">
        <v>0</v>
      </c>
      <c r="J23" s="82">
        <v>70</v>
      </c>
      <c r="K23" s="85">
        <v>6</v>
      </c>
      <c r="L23" s="83">
        <v>0</v>
      </c>
      <c r="M23" s="83">
        <v>0</v>
      </c>
      <c r="N23" s="83">
        <v>0</v>
      </c>
      <c r="O23" s="86">
        <v>1</v>
      </c>
      <c r="P23" s="104">
        <f t="shared" si="11"/>
        <v>92</v>
      </c>
      <c r="Q23" s="100">
        <f t="shared" si="12"/>
        <v>77</v>
      </c>
      <c r="R23" s="165">
        <f t="shared" si="4"/>
        <v>169</v>
      </c>
      <c r="S23" s="166">
        <f t="shared" si="8"/>
        <v>756</v>
      </c>
      <c r="T23" s="143"/>
      <c r="U23" s="82">
        <v>0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3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</v>
      </c>
      <c r="AL23" s="100">
        <f t="shared" si="14"/>
        <v>3</v>
      </c>
      <c r="AM23" s="165">
        <f t="shared" si="7"/>
        <v>5</v>
      </c>
      <c r="AN23" s="166">
        <f t="shared" si="9"/>
        <v>142</v>
      </c>
      <c r="AO23" s="143"/>
      <c r="AP23" s="170">
        <f t="shared" si="10"/>
        <v>0.81158112000000004</v>
      </c>
      <c r="AQ23" s="135"/>
    </row>
    <row r="24" spans="1:43" s="177" customFormat="1" ht="22.05" customHeight="1" thickBot="1" x14ac:dyDescent="0.4">
      <c r="A24" s="178"/>
      <c r="B24" s="179"/>
      <c r="C24" s="178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73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73"/>
      <c r="AN24" s="180"/>
      <c r="AO24" s="180"/>
      <c r="AP24" s="176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1257</v>
      </c>
      <c r="E25" s="89">
        <f t="shared" si="15"/>
        <v>126</v>
      </c>
      <c r="F25" s="89">
        <f t="shared" si="15"/>
        <v>15</v>
      </c>
      <c r="G25" s="89">
        <f t="shared" si="15"/>
        <v>9</v>
      </c>
      <c r="H25" s="89">
        <f t="shared" si="15"/>
        <v>4</v>
      </c>
      <c r="I25" s="90">
        <f t="shared" si="15"/>
        <v>1</v>
      </c>
      <c r="J25" s="88">
        <f t="shared" si="15"/>
        <v>1312</v>
      </c>
      <c r="K25" s="91">
        <f t="shared" si="15"/>
        <v>166</v>
      </c>
      <c r="L25" s="89">
        <f t="shared" si="15"/>
        <v>15</v>
      </c>
      <c r="M25" s="89">
        <f t="shared" si="15"/>
        <v>8</v>
      </c>
      <c r="N25" s="89">
        <f t="shared" si="15"/>
        <v>7</v>
      </c>
      <c r="O25" s="92">
        <f t="shared" si="15"/>
        <v>5</v>
      </c>
      <c r="P25" s="105">
        <f>SUM(P7:P23)</f>
        <v>1448</v>
      </c>
      <c r="Q25" s="94">
        <f>SUM(Q7:Q23)</f>
        <v>1547.5</v>
      </c>
      <c r="R25" s="165">
        <f t="shared" si="4"/>
        <v>2995.5</v>
      </c>
      <c r="S25" s="94"/>
      <c r="T25" s="94">
        <f>SUM(T7:T23)</f>
        <v>2995.5</v>
      </c>
      <c r="U25" s="88">
        <f t="shared" ref="U25:AJ25" si="16">SUM(U7:U23)</f>
        <v>53</v>
      </c>
      <c r="V25" s="89">
        <f t="shared" si="16"/>
        <v>100</v>
      </c>
      <c r="W25" s="89">
        <f t="shared" si="16"/>
        <v>0</v>
      </c>
      <c r="X25" s="89">
        <f t="shared" si="16"/>
        <v>0</v>
      </c>
      <c r="Y25" s="89">
        <f t="shared" si="16"/>
        <v>8</v>
      </c>
      <c r="Z25" s="89">
        <f t="shared" si="16"/>
        <v>1</v>
      </c>
      <c r="AA25" s="89">
        <f t="shared" si="16"/>
        <v>1</v>
      </c>
      <c r="AB25" s="90">
        <f t="shared" si="16"/>
        <v>0</v>
      </c>
      <c r="AC25" s="88">
        <f t="shared" si="16"/>
        <v>45</v>
      </c>
      <c r="AD25" s="89">
        <f t="shared" si="16"/>
        <v>116</v>
      </c>
      <c r="AE25" s="89">
        <f t="shared" si="16"/>
        <v>0</v>
      </c>
      <c r="AF25" s="89">
        <f t="shared" si="16"/>
        <v>0</v>
      </c>
      <c r="AG25" s="89">
        <f t="shared" si="16"/>
        <v>9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322</v>
      </c>
      <c r="AL25" s="94">
        <f>SUM(AL7:AL23)</f>
        <v>306</v>
      </c>
      <c r="AM25" s="165">
        <f t="shared" si="7"/>
        <v>628</v>
      </c>
      <c r="AN25" s="94"/>
      <c r="AO25" s="94">
        <f>SUM(AO7:AO23)</f>
        <v>628</v>
      </c>
      <c r="AP25" s="181">
        <f>MAX(AP10:AP23)</f>
        <v>1.8362372499999999</v>
      </c>
      <c r="AQ25" s="109">
        <f>AVERAGE(AQ7:AQ23)</f>
        <v>0.87024999999999997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1407</v>
      </c>
      <c r="E26" s="148"/>
      <c r="F26" s="148"/>
      <c r="G26" s="148"/>
      <c r="H26" s="148"/>
      <c r="I26" s="149"/>
      <c r="J26" s="147">
        <f>SUM(J25:M25)</f>
        <v>1501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163</v>
      </c>
      <c r="V26" s="148"/>
      <c r="W26" s="148"/>
      <c r="X26" s="148"/>
      <c r="Y26" s="148"/>
      <c r="Z26" s="148"/>
      <c r="AA26" s="148"/>
      <c r="AB26" s="149"/>
      <c r="AC26" s="147">
        <f>SUM(AC25:AJ25)</f>
        <v>171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2023-04-26T11:51:30Z</dcterms:modified>
</cp:coreProperties>
</file>