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N:\Projects\WIE16168 Bexley - Framework Consultancy Services\185 PV2 Surveys for SCP Sites\5_Technical\Analysis\28 School Sites\"/>
    </mc:Choice>
  </mc:AlternateContent>
  <xr:revisionPtr revIDLastSave="0" documentId="13_ncr:1_{0A8D291D-73A9-421D-A4A6-42B52D94CF51}" xr6:coauthVersionLast="47" xr6:coauthVersionMax="47" xr10:uidLastSave="{00000000-0000-0000-0000-000000000000}"/>
  <bookViews>
    <workbookView xWindow="9390" yWindow="-16320" windowWidth="29040" windowHeight="15840" tabRatio="809" activeTab="2" xr2:uid="{00000000-000D-0000-FFFF-FFFF00000000}"/>
  </bookViews>
  <sheets>
    <sheet name="Job Details" sheetId="11" r:id="rId1"/>
    <sheet name="Site Plan" sheetId="28" r:id="rId2"/>
    <sheet name="Counts" sheetId="1" r:id="rId3"/>
  </sheets>
  <definedNames>
    <definedName name="_xlnm.Print_Area" localSheetId="2">Counts!$A$1:$O$23</definedName>
    <definedName name="_xlnm.Print_Area" localSheetId="0">'Job Details'!$A$1:$B$12</definedName>
    <definedName name="_xlnm.Print_Area" localSheetId="1">'Site Plan'!$A$1:$M$33</definedName>
    <definedName name="_xlnm.Print_Titles" localSheetId="2">Counts!$1:$5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5" i="1" l="1"/>
  <c r="AP11" i="1"/>
  <c r="AP12" i="1"/>
  <c r="AP13" i="1"/>
  <c r="AP14" i="1"/>
  <c r="AP19" i="1"/>
  <c r="AP20" i="1"/>
  <c r="AP21" i="1"/>
  <c r="AP22" i="1"/>
  <c r="AP23" i="1"/>
  <c r="AP10" i="1"/>
  <c r="AM25" i="1"/>
  <c r="AN11" i="1"/>
  <c r="AN12" i="1"/>
  <c r="AN13" i="1"/>
  <c r="AN14" i="1"/>
  <c r="AN19" i="1"/>
  <c r="AN20" i="1"/>
  <c r="AN21" i="1"/>
  <c r="AN22" i="1"/>
  <c r="AN23" i="1"/>
  <c r="AN10" i="1"/>
  <c r="AM8" i="1"/>
  <c r="AM9" i="1"/>
  <c r="AM10" i="1"/>
  <c r="AM11" i="1"/>
  <c r="AM12" i="1"/>
  <c r="AM13" i="1"/>
  <c r="AM14" i="1"/>
  <c r="AM16" i="1"/>
  <c r="AM17" i="1"/>
  <c r="AM18" i="1"/>
  <c r="AM19" i="1"/>
  <c r="AM20" i="1"/>
  <c r="AM21" i="1"/>
  <c r="AM22" i="1"/>
  <c r="AM23" i="1"/>
  <c r="AM7" i="1"/>
  <c r="S11" i="1"/>
  <c r="S12" i="1"/>
  <c r="S13" i="1"/>
  <c r="S14" i="1"/>
  <c r="S19" i="1"/>
  <c r="S20" i="1"/>
  <c r="S21" i="1"/>
  <c r="S22" i="1"/>
  <c r="S23" i="1"/>
  <c r="S10" i="1"/>
  <c r="R8" i="1"/>
  <c r="R9" i="1"/>
  <c r="R10" i="1"/>
  <c r="R11" i="1"/>
  <c r="R12" i="1"/>
  <c r="R13" i="1"/>
  <c r="R14" i="1"/>
  <c r="R16" i="1"/>
  <c r="R17" i="1"/>
  <c r="R18" i="1"/>
  <c r="R19" i="1"/>
  <c r="R20" i="1"/>
  <c r="R21" i="1"/>
  <c r="R22" i="1"/>
  <c r="R23" i="1"/>
  <c r="R25" i="1"/>
  <c r="R7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L23" i="1"/>
  <c r="AK23" i="1"/>
  <c r="AL22" i="1"/>
  <c r="AK22" i="1"/>
  <c r="AL21" i="1"/>
  <c r="AK21" i="1"/>
  <c r="AL20" i="1"/>
  <c r="AK20" i="1"/>
  <c r="AL19" i="1"/>
  <c r="AK19" i="1"/>
  <c r="AL18" i="1"/>
  <c r="AK18" i="1"/>
  <c r="AL17" i="1"/>
  <c r="AK17" i="1"/>
  <c r="AL16" i="1"/>
  <c r="AK16" i="1"/>
  <c r="AL14" i="1"/>
  <c r="AK14" i="1"/>
  <c r="AL13" i="1"/>
  <c r="AK13" i="1"/>
  <c r="AL12" i="1"/>
  <c r="AK12" i="1"/>
  <c r="AL11" i="1"/>
  <c r="AK11" i="1"/>
  <c r="AL10" i="1"/>
  <c r="AK10" i="1"/>
  <c r="AL9" i="1"/>
  <c r="AK9" i="1"/>
  <c r="AL8" i="1"/>
  <c r="AK8" i="1"/>
  <c r="AL7" i="1"/>
  <c r="AK7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O25" i="1"/>
  <c r="N25" i="1"/>
  <c r="M25" i="1"/>
  <c r="L25" i="1"/>
  <c r="K25" i="1"/>
  <c r="J25" i="1"/>
  <c r="I25" i="1"/>
  <c r="H25" i="1"/>
  <c r="G25" i="1"/>
  <c r="F25" i="1"/>
  <c r="E25" i="1"/>
  <c r="D25" i="1"/>
  <c r="C8" i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A8" i="1"/>
  <c r="A9" i="1" s="1"/>
  <c r="A10" i="1" s="1"/>
  <c r="A11" i="1" s="1"/>
  <c r="A12" i="1" s="1"/>
  <c r="A13" i="1" s="1"/>
  <c r="A14" i="1" s="1"/>
  <c r="A17" i="1" s="1"/>
  <c r="A18" i="1" s="1"/>
  <c r="A19" i="1" s="1"/>
  <c r="A20" i="1" s="1"/>
  <c r="A21" i="1" s="1"/>
  <c r="A22" i="1" s="1"/>
  <c r="A23" i="1" s="1"/>
  <c r="J2" i="28"/>
  <c r="I2" i="28"/>
  <c r="A2" i="28"/>
  <c r="J1" i="28"/>
  <c r="I1" i="28"/>
  <c r="A2" i="1"/>
  <c r="AJ3" i="1"/>
  <c r="AJ2" i="1"/>
  <c r="AJ1" i="1"/>
  <c r="AI3" i="1"/>
  <c r="AI2" i="1"/>
  <c r="AI1" i="1"/>
  <c r="T7" i="1" l="1"/>
  <c r="T16" i="1"/>
  <c r="AO20" i="1"/>
  <c r="T11" i="1"/>
  <c r="AO7" i="1"/>
  <c r="AQ7" i="1" s="1"/>
  <c r="AO16" i="1"/>
  <c r="AQ16" i="1" s="1"/>
  <c r="Q25" i="1"/>
  <c r="AO11" i="1"/>
  <c r="AQ11" i="1" s="1"/>
  <c r="T20" i="1"/>
  <c r="AQ20" i="1" s="1"/>
  <c r="AC26" i="1"/>
  <c r="AK25" i="1"/>
  <c r="AL25" i="1"/>
  <c r="U26" i="1"/>
  <c r="P25" i="1"/>
  <c r="D26" i="1"/>
  <c r="J26" i="1"/>
  <c r="T25" i="1" l="1"/>
  <c r="AO25" i="1"/>
  <c r="AQ25" i="1"/>
</calcChain>
</file>

<file path=xl/sharedStrings.xml><?xml version="1.0" encoding="utf-8"?>
<sst xmlns="http://schemas.openxmlformats.org/spreadsheetml/2006/main" count="83" uniqueCount="49">
  <si>
    <t>Times</t>
  </si>
  <si>
    <t>Date:</t>
  </si>
  <si>
    <t>Client:</t>
  </si>
  <si>
    <t>Job Number &amp; Name:</t>
  </si>
  <si>
    <t>Site Number/Name:</t>
  </si>
  <si>
    <t>Advanced Transport Research</t>
  </si>
  <si>
    <t>-</t>
  </si>
  <si>
    <t>PSV</t>
  </si>
  <si>
    <t>M/B</t>
  </si>
  <si>
    <t>Cyc</t>
  </si>
  <si>
    <t>Movement A</t>
  </si>
  <si>
    <t>Movement B</t>
  </si>
  <si>
    <t>Movement C</t>
  </si>
  <si>
    <t>Movement D</t>
  </si>
  <si>
    <t>Pushchairs</t>
  </si>
  <si>
    <t>Wheelchairs</t>
  </si>
  <si>
    <t>Cyclists</t>
  </si>
  <si>
    <t>Vehicle Counts</t>
  </si>
  <si>
    <t>Job Type:</t>
  </si>
  <si>
    <t>Co-ordinates:</t>
  </si>
  <si>
    <t>Postcode:</t>
  </si>
  <si>
    <t>Times:</t>
  </si>
  <si>
    <t>Pedestrian &amp; Vehicle Count</t>
  </si>
  <si>
    <t>Daily Total</t>
  </si>
  <si>
    <t>By Direction</t>
  </si>
  <si>
    <t>Scooters</t>
  </si>
  <si>
    <t>0730-0930
1430-1630</t>
  </si>
  <si>
    <t>Car</t>
  </si>
  <si>
    <t>LGV</t>
  </si>
  <si>
    <t>HGV</t>
  </si>
  <si>
    <t>Mvt A</t>
  </si>
  <si>
    <t>Mvt B</t>
  </si>
  <si>
    <t>Weighted Total</t>
  </si>
  <si>
    <t>Under 16s</t>
  </si>
  <si>
    <t>Over 65s</t>
  </si>
  <si>
    <t>Disabled</t>
  </si>
  <si>
    <t>16 to 65</t>
  </si>
  <si>
    <t>Mvt C</t>
  </si>
  <si>
    <t>Mvt D</t>
  </si>
  <si>
    <t>Waterman</t>
  </si>
  <si>
    <t>35084 LB Bexley</t>
  </si>
  <si>
    <t>Site 5 - Wickham Street (West)</t>
  </si>
  <si>
    <t xml:space="preserve"> 51°28'7.27"N,  0° 6'1.20"E</t>
  </si>
  <si>
    <t>DA16 3LT</t>
  </si>
  <si>
    <t>Hourly Flow</t>
  </si>
  <si>
    <t>PV2</t>
  </si>
  <si>
    <t>Peak Flow</t>
  </si>
  <si>
    <t>Peak Hour</t>
  </si>
  <si>
    <t>Peak PV2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</si>
</sst>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dd\ dd\ mmmm\ yyyy"/>
    <numFmt numFmtId="165" formatCode="dddd\ dd\ mmm\ yyyy"/>
    <numFmt numFmtId="166" formatCode="0.0"/>
    <numFmt numFmtId="167" formatCode="0.000"/>
    <numFmt numFmtId="168" formatCode="0.0000"/>
  </numFmts>
  <fonts count="28" x14ac:knownFonts="1">
    <font>
      <sz val="10"/>
      <name val="Arial"/>
    </font>
    <font>
      <sz val="10"/>
      <name val="Arial"/>
      <family val="2"/>
    </font>
    <font>
      <sz val="10"/>
      <color indexed="10"/>
      <name val="Verdana"/>
      <family val="2"/>
    </font>
    <font>
      <sz val="10"/>
      <name val="Verdana"/>
      <family val="2"/>
    </font>
    <font>
      <i/>
      <sz val="14"/>
      <name val="Verdana"/>
      <family val="2"/>
    </font>
    <font>
      <b/>
      <sz val="12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i/>
      <sz val="14"/>
      <name val="Abel"/>
    </font>
    <font>
      <sz val="16"/>
      <name val="Abel"/>
    </font>
    <font>
      <sz val="12"/>
      <name val="Abel"/>
    </font>
    <font>
      <b/>
      <sz val="12"/>
      <color indexed="24"/>
      <name val="Abel"/>
    </font>
    <font>
      <b/>
      <sz val="12"/>
      <name val="Abel"/>
    </font>
    <font>
      <i/>
      <sz val="10"/>
      <name val="Abel"/>
    </font>
    <font>
      <b/>
      <sz val="14"/>
      <name val="Abel"/>
    </font>
    <font>
      <sz val="14"/>
      <name val="Abel"/>
    </font>
    <font>
      <b/>
      <i/>
      <sz val="10"/>
      <name val="Abel"/>
    </font>
    <font>
      <b/>
      <sz val="11"/>
      <color rgb="FFFF0000"/>
      <name val="Abel"/>
    </font>
    <font>
      <b/>
      <sz val="12"/>
      <color rgb="FFFF0000"/>
      <name val="Abel"/>
    </font>
    <font>
      <sz val="10"/>
      <name val="Abel"/>
    </font>
    <font>
      <b/>
      <sz val="10"/>
      <name val="Abel"/>
    </font>
    <font>
      <b/>
      <sz val="8"/>
      <name val="Abel"/>
    </font>
    <font>
      <sz val="6"/>
      <name val="Abel"/>
    </font>
    <font>
      <b/>
      <sz val="8"/>
      <color rgb="FFFF0000"/>
      <name val="Abel"/>
    </font>
    <font>
      <b/>
      <sz val="9"/>
      <name val="Abel"/>
    </font>
    <font>
      <b/>
      <sz val="10"/>
      <color rgb="FFFF0000"/>
      <name val="Abe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8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center" wrapText="1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 vertical="top"/>
    </xf>
    <xf numFmtId="0" fontId="6" fillId="0" borderId="0" xfId="1" applyFont="1" applyAlignment="1">
      <alignment vertical="center"/>
    </xf>
    <xf numFmtId="0" fontId="3" fillId="0" borderId="0" xfId="1" applyFont="1"/>
    <xf numFmtId="1" fontId="7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165" fontId="11" fillId="0" borderId="0" xfId="0" applyNumberFormat="1" applyFont="1" applyAlignment="1" applyProtection="1">
      <alignment horizontal="left" vertical="center" wrapText="1" shrinkToFit="1"/>
      <protection locked="0"/>
    </xf>
    <xf numFmtId="0" fontId="13" fillId="0" borderId="1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5" fillId="0" borderId="3" xfId="1" applyFont="1" applyBorder="1" applyAlignment="1">
      <alignment horizontal="right" vertical="center"/>
    </xf>
    <xf numFmtId="0" fontId="14" fillId="0" borderId="4" xfId="1" applyFont="1" applyBorder="1" applyAlignment="1">
      <alignment horizontal="left" vertical="center"/>
    </xf>
    <xf numFmtId="0" fontId="14" fillId="0" borderId="5" xfId="1" applyFont="1" applyBorder="1" applyAlignment="1">
      <alignment vertical="center"/>
    </xf>
    <xf numFmtId="0" fontId="15" fillId="0" borderId="5" xfId="1" applyFont="1" applyBorder="1" applyAlignment="1">
      <alignment horizontal="right" vertical="center"/>
    </xf>
    <xf numFmtId="0" fontId="16" fillId="0" borderId="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165" fontId="18" fillId="0" borderId="4" xfId="0" applyNumberFormat="1" applyFont="1" applyBorder="1" applyAlignment="1">
      <alignment horizontal="right" vertical="center"/>
    </xf>
    <xf numFmtId="0" fontId="21" fillId="0" borderId="1" xfId="1" applyFont="1" applyBorder="1" applyProtection="1">
      <protection locked="0"/>
    </xf>
    <xf numFmtId="0" fontId="21" fillId="0" borderId="3" xfId="1" applyFont="1" applyBorder="1" applyProtection="1">
      <protection locked="0"/>
    </xf>
    <xf numFmtId="0" fontId="21" fillId="0" borderId="13" xfId="1" applyFont="1" applyBorder="1" applyProtection="1">
      <protection locked="0"/>
    </xf>
    <xf numFmtId="0" fontId="21" fillId="0" borderId="2" xfId="1" applyFont="1" applyBorder="1" applyProtection="1">
      <protection locked="0"/>
    </xf>
    <xf numFmtId="0" fontId="21" fillId="0" borderId="0" xfId="1" applyFont="1" applyProtection="1">
      <protection locked="0"/>
    </xf>
    <xf numFmtId="0" fontId="21" fillId="0" borderId="14" xfId="1" applyFont="1" applyBorder="1" applyProtection="1">
      <protection locked="0"/>
    </xf>
    <xf numFmtId="0" fontId="21" fillId="0" borderId="4" xfId="1" applyFont="1" applyBorder="1" applyProtection="1">
      <protection locked="0"/>
    </xf>
    <xf numFmtId="0" fontId="21" fillId="0" borderId="5" xfId="1" applyFont="1" applyBorder="1" applyProtection="1">
      <protection locked="0"/>
    </xf>
    <xf numFmtId="0" fontId="21" fillId="0" borderId="6" xfId="1" applyFont="1" applyBorder="1" applyProtection="1">
      <protection locked="0"/>
    </xf>
    <xf numFmtId="0" fontId="13" fillId="0" borderId="1" xfId="0" applyFont="1" applyBorder="1" applyAlignment="1">
      <alignment vertical="center"/>
    </xf>
    <xf numFmtId="0" fontId="15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49" fontId="14" fillId="0" borderId="4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5" fillId="0" borderId="6" xfId="0" applyFont="1" applyBorder="1" applyAlignment="1">
      <alignment horizontal="right" vertical="center"/>
    </xf>
    <xf numFmtId="0" fontId="1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4" fillId="2" borderId="7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Continuous" vertical="center"/>
    </xf>
    <xf numFmtId="0" fontId="14" fillId="0" borderId="12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4" fillId="0" borderId="7" xfId="0" applyFont="1" applyBorder="1" applyAlignment="1">
      <alignment horizontal="centerContinuous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20" fontId="23" fillId="0" borderId="8" xfId="0" applyNumberFormat="1" applyFont="1" applyBorder="1" applyAlignment="1">
      <alignment horizontal="center" vertical="center"/>
    </xf>
    <xf numFmtId="20" fontId="23" fillId="0" borderId="9" xfId="0" applyNumberFormat="1" applyFont="1" applyBorder="1" applyAlignment="1">
      <alignment horizontal="center" vertical="center"/>
    </xf>
    <xf numFmtId="20" fontId="23" fillId="0" borderId="33" xfId="0" applyNumberFormat="1" applyFont="1" applyBorder="1" applyAlignment="1">
      <alignment horizontal="center" vertical="center"/>
    </xf>
    <xf numFmtId="1" fontId="21" fillId="0" borderId="18" xfId="0" quotePrefix="1" applyNumberFormat="1" applyFont="1" applyBorder="1" applyAlignment="1" applyProtection="1">
      <alignment horizontal="center" vertical="center"/>
      <protection locked="0"/>
    </xf>
    <xf numFmtId="1" fontId="21" fillId="0" borderId="19" xfId="0" quotePrefix="1" applyNumberFormat="1" applyFont="1" applyBorder="1" applyAlignment="1" applyProtection="1">
      <alignment horizontal="center" vertical="center"/>
      <protection locked="0"/>
    </xf>
    <xf numFmtId="1" fontId="21" fillId="0" borderId="20" xfId="0" quotePrefix="1" applyNumberFormat="1" applyFont="1" applyBorder="1" applyAlignment="1" applyProtection="1">
      <alignment horizontal="center" vertical="center"/>
      <protection locked="0"/>
    </xf>
    <xf numFmtId="1" fontId="21" fillId="0" borderId="29" xfId="0" quotePrefix="1" applyNumberFormat="1" applyFont="1" applyBorder="1" applyAlignment="1" applyProtection="1">
      <alignment horizontal="center" vertical="center"/>
      <protection locked="0"/>
    </xf>
    <xf numFmtId="1" fontId="21" fillId="0" borderId="21" xfId="0" quotePrefix="1" applyNumberFormat="1" applyFont="1" applyBorder="1" applyAlignment="1" applyProtection="1">
      <alignment horizontal="center" vertical="center"/>
      <protection locked="0"/>
    </xf>
    <xf numFmtId="20" fontId="23" fillId="0" borderId="10" xfId="0" applyNumberFormat="1" applyFont="1" applyBorder="1" applyAlignment="1">
      <alignment horizontal="center" vertical="center"/>
    </xf>
    <xf numFmtId="20" fontId="23" fillId="0" borderId="11" xfId="0" applyNumberFormat="1" applyFont="1" applyBorder="1" applyAlignment="1">
      <alignment horizontal="center" vertical="center"/>
    </xf>
    <xf numFmtId="20" fontId="23" fillId="0" borderId="34" xfId="0" applyNumberFormat="1" applyFont="1" applyBorder="1" applyAlignment="1">
      <alignment horizontal="center" vertical="center"/>
    </xf>
    <xf numFmtId="1" fontId="21" fillId="0" borderId="22" xfId="0" quotePrefix="1" applyNumberFormat="1" applyFont="1" applyBorder="1" applyAlignment="1" applyProtection="1">
      <alignment horizontal="center" vertical="center"/>
      <protection locked="0"/>
    </xf>
    <xf numFmtId="1" fontId="21" fillId="0" borderId="23" xfId="0" quotePrefix="1" applyNumberFormat="1" applyFont="1" applyBorder="1" applyAlignment="1" applyProtection="1">
      <alignment horizontal="center" vertical="center"/>
      <protection locked="0"/>
    </xf>
    <xf numFmtId="1" fontId="21" fillId="0" borderId="24" xfId="0" quotePrefix="1" applyNumberFormat="1" applyFont="1" applyBorder="1" applyAlignment="1" applyProtection="1">
      <alignment horizontal="center" vertical="center"/>
      <protection locked="0"/>
    </xf>
    <xf numFmtId="1" fontId="21" fillId="0" borderId="28" xfId="0" quotePrefix="1" applyNumberFormat="1" applyFont="1" applyBorder="1" applyAlignment="1" applyProtection="1">
      <alignment horizontal="center" vertical="center"/>
      <protection locked="0"/>
    </xf>
    <xf numFmtId="1" fontId="21" fillId="0" borderId="25" xfId="0" quotePrefix="1" applyNumberFormat="1" applyFont="1" applyBorder="1" applyAlignment="1" applyProtection="1">
      <alignment horizontal="center" vertical="center"/>
      <protection locked="0"/>
    </xf>
    <xf numFmtId="20" fontId="23" fillId="0" borderId="35" xfId="0" applyNumberFormat="1" applyFont="1" applyBorder="1" applyAlignment="1">
      <alignment horizontal="center" vertical="center"/>
    </xf>
    <xf numFmtId="20" fontId="23" fillId="0" borderId="36" xfId="0" applyNumberFormat="1" applyFont="1" applyBorder="1" applyAlignment="1">
      <alignment horizontal="center" vertical="center"/>
    </xf>
    <xf numFmtId="20" fontId="23" fillId="0" borderId="37" xfId="0" applyNumberFormat="1" applyFont="1" applyBorder="1" applyAlignment="1">
      <alignment horizontal="center" vertical="center"/>
    </xf>
    <xf numFmtId="1" fontId="21" fillId="0" borderId="38" xfId="0" quotePrefix="1" applyNumberFormat="1" applyFont="1" applyBorder="1" applyAlignment="1" applyProtection="1">
      <alignment horizontal="center" vertical="center"/>
      <protection locked="0"/>
    </xf>
    <xf numFmtId="1" fontId="21" fillId="0" borderId="26" xfId="0" quotePrefix="1" applyNumberFormat="1" applyFont="1" applyBorder="1" applyAlignment="1" applyProtection="1">
      <alignment horizontal="center" vertical="center"/>
      <protection locked="0"/>
    </xf>
    <xf numFmtId="1" fontId="21" fillId="0" borderId="39" xfId="0" quotePrefix="1" applyNumberFormat="1" applyFont="1" applyBorder="1" applyAlignment="1" applyProtection="1">
      <alignment horizontal="center" vertical="center"/>
      <protection locked="0"/>
    </xf>
    <xf numFmtId="1" fontId="21" fillId="0" borderId="40" xfId="0" quotePrefix="1" applyNumberFormat="1" applyFont="1" applyBorder="1" applyAlignment="1" applyProtection="1">
      <alignment horizontal="center" vertical="center"/>
      <protection locked="0"/>
    </xf>
    <xf numFmtId="1" fontId="21" fillId="0" borderId="27" xfId="0" quotePrefix="1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1" fontId="22" fillId="3" borderId="15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1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7" xfId="0" quotePrefix="1" applyNumberFormat="1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right" vertical="center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20" fontId="23" fillId="0" borderId="0" xfId="0" applyNumberFormat="1" applyFont="1" applyAlignment="1">
      <alignment horizontal="center" vertical="center"/>
    </xf>
    <xf numFmtId="1" fontId="21" fillId="0" borderId="43" xfId="0" quotePrefix="1" applyNumberFormat="1" applyFont="1" applyBorder="1" applyAlignment="1" applyProtection="1">
      <alignment horizontal="center" vertical="center"/>
      <protection locked="0"/>
    </xf>
    <xf numFmtId="0" fontId="22" fillId="0" borderId="30" xfId="0" applyFont="1" applyBorder="1" applyAlignment="1">
      <alignment horizontal="center" vertical="center" wrapText="1"/>
    </xf>
    <xf numFmtId="1" fontId="22" fillId="3" borderId="33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7" xfId="0" quotePrefix="1" applyNumberFormat="1" applyFont="1" applyFill="1" applyBorder="1" applyAlignment="1" applyProtection="1">
      <alignment horizontal="center" vertical="center"/>
      <protection locked="0"/>
    </xf>
    <xf numFmtId="0" fontId="22" fillId="0" borderId="45" xfId="0" applyFont="1" applyBorder="1" applyAlignment="1">
      <alignment horizontal="center" vertical="center" wrapText="1"/>
    </xf>
    <xf numFmtId="1" fontId="22" fillId="3" borderId="4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5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8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167" fontId="7" fillId="0" borderId="45" xfId="0" applyNumberFormat="1" applyFont="1" applyBorder="1" applyAlignment="1">
      <alignment horizontal="center" vertical="center"/>
    </xf>
    <xf numFmtId="0" fontId="17" fillId="0" borderId="0" xfId="0" applyFont="1" applyAlignment="1" applyProtection="1">
      <alignment horizontal="left" vertical="center" wrapText="1" shrinkToFit="1"/>
      <protection locked="0"/>
    </xf>
    <xf numFmtId="49" fontId="17" fillId="0" borderId="0" xfId="0" applyNumberFormat="1" applyFont="1" applyAlignment="1" applyProtection="1">
      <alignment horizontal="left" vertical="center" wrapText="1" shrinkToFit="1"/>
      <protection locked="0"/>
    </xf>
    <xf numFmtId="14" fontId="17" fillId="0" borderId="0" xfId="0" applyNumberFormat="1" applyFont="1" applyAlignment="1" applyProtection="1">
      <alignment horizontal="left" vertical="center" wrapText="1" shrinkToFit="1"/>
      <protection locked="0"/>
    </xf>
    <xf numFmtId="0" fontId="3" fillId="0" borderId="0" xfId="0" applyFont="1" applyAlignment="1">
      <alignment horizontal="center"/>
    </xf>
    <xf numFmtId="0" fontId="14" fillId="0" borderId="1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165" fontId="14" fillId="0" borderId="4" xfId="1" applyNumberFormat="1" applyFont="1" applyBorder="1" applyAlignment="1">
      <alignment horizontal="left" vertical="center"/>
    </xf>
    <xf numFmtId="165" fontId="14" fillId="0" borderId="5" xfId="1" applyNumberFormat="1" applyFont="1" applyBorder="1" applyAlignment="1">
      <alignment horizontal="left" vertical="center"/>
    </xf>
    <xf numFmtId="165" fontId="14" fillId="0" borderId="6" xfId="1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65" fontId="14" fillId="0" borderId="3" xfId="0" applyNumberFormat="1" applyFont="1" applyBorder="1" applyAlignment="1">
      <alignment horizontal="left" vertical="center"/>
    </xf>
    <xf numFmtId="165" fontId="14" fillId="0" borderId="13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165" fontId="25" fillId="0" borderId="12" xfId="0" applyNumberFormat="1" applyFont="1" applyBorder="1" applyAlignment="1">
      <alignment horizontal="center" vertical="center" wrapText="1"/>
    </xf>
    <xf numFmtId="165" fontId="25" fillId="0" borderId="30" xfId="0" applyNumberFormat="1" applyFont="1" applyBorder="1" applyAlignment="1">
      <alignment horizontal="center" vertical="center"/>
    </xf>
    <xf numFmtId="167" fontId="7" fillId="0" borderId="49" xfId="0" applyNumberFormat="1" applyFont="1" applyBorder="1" applyAlignment="1">
      <alignment horizontal="center" vertical="center"/>
    </xf>
    <xf numFmtId="167" fontId="7" fillId="0" borderId="50" xfId="0" applyNumberFormat="1" applyFont="1" applyBorder="1" applyAlignment="1">
      <alignment horizontal="center" vertical="center"/>
    </xf>
    <xf numFmtId="167" fontId="7" fillId="0" borderId="51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1" fontId="22" fillId="3" borderId="49" xfId="0" applyNumberFormat="1" applyFont="1" applyFill="1" applyBorder="1" applyAlignment="1" applyProtection="1">
      <alignment horizontal="center" vertical="center"/>
      <protection locked="0"/>
    </xf>
    <xf numFmtId="1" fontId="22" fillId="3" borderId="50" xfId="0" applyNumberFormat="1" applyFont="1" applyFill="1" applyBorder="1" applyAlignment="1" applyProtection="1">
      <alignment horizontal="center" vertical="center"/>
      <protection locked="0"/>
    </xf>
    <xf numFmtId="1" fontId="22" fillId="3" borderId="51" xfId="0" applyNumberFormat="1" applyFont="1" applyFill="1" applyBorder="1" applyAlignment="1" applyProtection="1">
      <alignment horizontal="center" vertical="center"/>
      <protection locked="0"/>
    </xf>
    <xf numFmtId="20" fontId="23" fillId="3" borderId="12" xfId="0" applyNumberFormat="1" applyFont="1" applyFill="1" applyBorder="1" applyAlignment="1">
      <alignment horizontal="center" vertical="center"/>
    </xf>
    <xf numFmtId="20" fontId="23" fillId="3" borderId="7" xfId="0" applyNumberFormat="1" applyFont="1" applyFill="1" applyBorder="1" applyAlignment="1">
      <alignment horizontal="center" vertical="center"/>
    </xf>
    <xf numFmtId="20" fontId="23" fillId="3" borderId="30" xfId="0" applyNumberFormat="1" applyFont="1" applyFill="1" applyBorder="1" applyAlignment="1">
      <alignment horizontal="center" vertical="center"/>
    </xf>
    <xf numFmtId="1" fontId="22" fillId="3" borderId="1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64" fontId="22" fillId="0" borderId="4" xfId="0" applyNumberFormat="1" applyFont="1" applyBorder="1" applyAlignment="1">
      <alignment horizontal="left" vertical="center"/>
    </xf>
    <xf numFmtId="164" fontId="22" fillId="0" borderId="5" xfId="0" applyNumberFormat="1" applyFont="1" applyBorder="1" applyAlignment="1">
      <alignment horizontal="left" vertical="center"/>
    </xf>
    <xf numFmtId="164" fontId="22" fillId="0" borderId="6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22" fillId="0" borderId="12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1" fontId="22" fillId="4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14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30" xfId="0" quotePrefix="1" applyNumberFormat="1" applyFont="1" applyFill="1" applyBorder="1" applyAlignment="1" applyProtection="1">
      <alignment horizontal="center" vertical="center"/>
      <protection locked="0"/>
    </xf>
    <xf numFmtId="1" fontId="22" fillId="5" borderId="30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49" xfId="0" applyNumberFormat="1" applyFont="1" applyFill="1" applyBorder="1" applyAlignment="1" applyProtection="1">
      <alignment horizontal="center" vertical="center"/>
      <protection locked="0"/>
    </xf>
    <xf numFmtId="1" fontId="22" fillId="4" borderId="50" xfId="0" applyNumberFormat="1" applyFont="1" applyFill="1" applyBorder="1" applyAlignment="1" applyProtection="1">
      <alignment horizontal="center" vertical="center"/>
      <protection locked="0"/>
    </xf>
    <xf numFmtId="168" fontId="22" fillId="4" borderId="51" xfId="0" applyNumberFormat="1" applyFont="1" applyFill="1" applyBorder="1" applyAlignment="1" applyProtection="1">
      <alignment horizontal="center" vertical="center"/>
      <protection locked="0"/>
    </xf>
    <xf numFmtId="168" fontId="27" fillId="4" borderId="30" xfId="0" quotePrefix="1" applyNumberFormat="1" applyFont="1" applyFill="1" applyBorder="1" applyAlignment="1" applyProtection="1">
      <alignment horizontal="center" vertical="center"/>
      <protection locked="0"/>
    </xf>
    <xf numFmtId="1" fontId="21" fillId="0" borderId="4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4" xfId="0" quotePrefix="1" applyNumberFormat="1" applyFont="1" applyFill="1" applyBorder="1" applyAlignment="1" applyProtection="1">
      <alignment horizontal="center" vertical="center"/>
      <protection locked="0"/>
    </xf>
    <xf numFmtId="1" fontId="21" fillId="0" borderId="0" xfId="0" quotePrefix="1" applyNumberFormat="1" applyFont="1" applyFill="1" applyAlignment="1" applyProtection="1">
      <alignment horizontal="center" vertical="center"/>
      <protection locked="0"/>
    </xf>
    <xf numFmtId="168" fontId="22" fillId="0" borderId="51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168" fontId="12" fillId="0" borderId="0" xfId="0" applyNumberFormat="1" applyFont="1" applyFill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7BF0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281551</xdr:rowOff>
    </xdr:from>
    <xdr:to>
      <xdr:col>1</xdr:col>
      <xdr:colOff>2524125</xdr:colOff>
      <xdr:row>3</xdr:row>
      <xdr:rowOff>1432949</xdr:rowOff>
    </xdr:to>
    <xdr:pic>
      <xdr:nvPicPr>
        <xdr:cNvPr id="10389" name="Picture 1">
          <a:extLst>
            <a:ext uri="{FF2B5EF4-FFF2-40B4-BE49-F238E27FC236}">
              <a16:creationId xmlns:a16="http://schemas.microsoft.com/office/drawing/2014/main" id="{00000000-0008-0000-0000-000095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" y="281551"/>
          <a:ext cx="4733925" cy="229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57150</xdr:rowOff>
    </xdr:from>
    <xdr:to>
      <xdr:col>12</xdr:col>
      <xdr:colOff>619124</xdr:colOff>
      <xdr:row>32</xdr:row>
      <xdr:rowOff>138300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FDD890-5694-3CCA-D257-45AF7749E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050" y="1295400"/>
          <a:ext cx="8372474" cy="5034150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</xdr:row>
      <xdr:rowOff>123825</xdr:rowOff>
    </xdr:from>
    <xdr:to>
      <xdr:col>0</xdr:col>
      <xdr:colOff>438150</xdr:colOff>
      <xdr:row>10</xdr:row>
      <xdr:rowOff>114300</xdr:rowOff>
    </xdr:to>
    <xdr:grpSp>
      <xdr:nvGrpSpPr>
        <xdr:cNvPr id="31237" name="Group 2">
          <a:extLst>
            <a:ext uri="{FF2B5EF4-FFF2-40B4-BE49-F238E27FC236}">
              <a16:creationId xmlns:a16="http://schemas.microsoft.com/office/drawing/2014/main" id="{00000000-0008-0000-0100-0000057A0000}"/>
            </a:ext>
          </a:extLst>
        </xdr:cNvPr>
        <xdr:cNvGrpSpPr>
          <a:grpSpLocks/>
        </xdr:cNvGrpSpPr>
      </xdr:nvGrpSpPr>
      <xdr:grpSpPr bwMode="auto">
        <a:xfrm>
          <a:off x="38100" y="1381125"/>
          <a:ext cx="400050" cy="752475"/>
          <a:chOff x="19" y="111"/>
          <a:chExt cx="54" cy="79"/>
        </a:xfrm>
      </xdr:grpSpPr>
      <xdr:pic>
        <xdr:nvPicPr>
          <xdr:cNvPr id="31253" name="Picture 3" descr="DD01352_">
            <a:extLst>
              <a:ext uri="{FF2B5EF4-FFF2-40B4-BE49-F238E27FC236}">
                <a16:creationId xmlns:a16="http://schemas.microsoft.com/office/drawing/2014/main" id="{00000000-0008-0000-0100-0000157A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" y="137"/>
            <a:ext cx="54" cy="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 fLocksText="0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" y="111"/>
            <a:ext cx="40" cy="3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GB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lnSpc>
                <a:spcPts val="1200"/>
              </a:lnSpc>
              <a:defRPr sz="1000"/>
            </a:pPr>
            <a:endParaRPr lang="en-GB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 fLocksWithSheet="0"/>
  </xdr:twoCellAnchor>
  <xdr:twoCellAnchor>
    <xdr:from>
      <xdr:col>7</xdr:col>
      <xdr:colOff>57150</xdr:colOff>
      <xdr:row>21</xdr:row>
      <xdr:rowOff>66675</xdr:rowOff>
    </xdr:from>
    <xdr:to>
      <xdr:col>7</xdr:col>
      <xdr:colOff>238125</xdr:colOff>
      <xdr:row>22</xdr:row>
      <xdr:rowOff>85725</xdr:rowOff>
    </xdr:to>
    <xdr:sp macro="" textlink="" fLocksText="0">
      <xdr:nvSpPr>
        <xdr:cNvPr id="8" name="Text Box 2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4591050" y="416242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</a:t>
          </a:r>
        </a:p>
      </xdr:txBody>
    </xdr:sp>
    <xdr:clientData/>
  </xdr:twoCellAnchor>
  <xdr:twoCellAnchor>
    <xdr:from>
      <xdr:col>7</xdr:col>
      <xdr:colOff>228596</xdr:colOff>
      <xdr:row>22</xdr:row>
      <xdr:rowOff>114298</xdr:rowOff>
    </xdr:from>
    <xdr:to>
      <xdr:col>8</xdr:col>
      <xdr:colOff>85721</xdr:colOff>
      <xdr:row>24</xdr:row>
      <xdr:rowOff>85723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46CA72D-4F1E-4FF8-9F10-6AB8DC2F2494}"/>
            </a:ext>
          </a:extLst>
        </xdr:cNvPr>
        <xdr:cNvGrpSpPr/>
      </xdr:nvGrpSpPr>
      <xdr:grpSpPr>
        <a:xfrm rot="17510155">
          <a:off x="5195883" y="4319586"/>
          <a:ext cx="352425" cy="552450"/>
          <a:chOff x="11715749" y="3067050"/>
          <a:chExt cx="409576" cy="800100"/>
        </a:xfrm>
      </xdr:grpSpPr>
      <xdr:sp macro="" textlink="">
        <xdr:nvSpPr>
          <xdr:cNvPr id="31239" name="Right Arrow 24">
            <a:extLst>
              <a:ext uri="{FF2B5EF4-FFF2-40B4-BE49-F238E27FC236}">
                <a16:creationId xmlns:a16="http://schemas.microsoft.com/office/drawing/2014/main" id="{00000000-0008-0000-0100-0000077A0000}"/>
              </a:ext>
            </a:extLst>
          </xdr:cNvPr>
          <xdr:cNvSpPr>
            <a:spLocks noChangeArrowheads="1"/>
          </xdr:cNvSpPr>
        </xdr:nvSpPr>
        <xdr:spPr bwMode="auto">
          <a:xfrm rot="5753836">
            <a:off x="11649075" y="33909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240" name="Right Arrow 24">
            <a:extLst>
              <a:ext uri="{FF2B5EF4-FFF2-40B4-BE49-F238E27FC236}">
                <a16:creationId xmlns:a16="http://schemas.microsoft.com/office/drawing/2014/main" id="{00000000-0008-0000-0100-0000087A0000}"/>
              </a:ext>
            </a:extLst>
          </xdr:cNvPr>
          <xdr:cNvSpPr>
            <a:spLocks noChangeArrowheads="1"/>
          </xdr:cNvSpPr>
        </xdr:nvSpPr>
        <xdr:spPr bwMode="auto">
          <a:xfrm rot="16520848">
            <a:off x="11429999" y="33528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0</xdr:col>
      <xdr:colOff>486763</xdr:colOff>
      <xdr:row>19</xdr:row>
      <xdr:rowOff>16566</xdr:rowOff>
    </xdr:from>
    <xdr:to>
      <xdr:col>12</xdr:col>
      <xdr:colOff>317191</xdr:colOff>
      <xdr:row>23</xdr:row>
      <xdr:rowOff>54666</xdr:rowOff>
    </xdr:to>
    <xdr:sp macro="" textlink="">
      <xdr:nvSpPr>
        <xdr:cNvPr id="31243" name="Freeform 3">
          <a:extLst>
            <a:ext uri="{FF2B5EF4-FFF2-40B4-BE49-F238E27FC236}">
              <a16:creationId xmlns:a16="http://schemas.microsoft.com/office/drawing/2014/main" id="{00000000-0008-0000-0100-00000B7A0000}"/>
            </a:ext>
          </a:extLst>
        </xdr:cNvPr>
        <xdr:cNvSpPr>
          <a:spLocks/>
        </xdr:cNvSpPr>
      </xdr:nvSpPr>
      <xdr:spPr bwMode="auto">
        <a:xfrm rot="7121650">
          <a:off x="3888127" y="329952"/>
          <a:ext cx="800100" cy="7602828"/>
        </a:xfrm>
        <a:custGeom>
          <a:avLst/>
          <a:gdLst>
            <a:gd name="T0" fmla="*/ 144164 w 803554"/>
            <a:gd name="T1" fmla="*/ 2107 h 3406760"/>
            <a:gd name="T2" fmla="*/ 796661 w 803554"/>
            <a:gd name="T3" fmla="*/ 20420 h 3406760"/>
            <a:gd name="T4" fmla="*/ 673370 w 803554"/>
            <a:gd name="T5" fmla="*/ 3393143 h 3406760"/>
            <a:gd name="T6" fmla="*/ 0 w 803554"/>
            <a:gd name="T7" fmla="*/ 3374225 h 3406760"/>
            <a:gd name="T8" fmla="*/ 144164 w 803554"/>
            <a:gd name="T9" fmla="*/ 2107 h 3406760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803554" h="3406760">
              <a:moveTo>
                <a:pt x="145411" y="2116"/>
              </a:moveTo>
              <a:cubicBezTo>
                <a:pt x="361498" y="-5588"/>
                <a:pt x="627002" y="9411"/>
                <a:pt x="803554" y="20502"/>
              </a:cubicBezTo>
              <a:cubicBezTo>
                <a:pt x="758594" y="1333493"/>
                <a:pt x="695140" y="2851912"/>
                <a:pt x="679196" y="3406760"/>
              </a:cubicBezTo>
              <a:cubicBezTo>
                <a:pt x="462365" y="3399008"/>
                <a:pt x="143493" y="3384576"/>
                <a:pt x="0" y="3387766"/>
              </a:cubicBezTo>
              <a:lnTo>
                <a:pt x="145411" y="2116"/>
              </a:lnTo>
              <a:close/>
            </a:path>
          </a:pathLst>
        </a:custGeom>
        <a:noFill/>
        <a:ln w="3810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113256</xdr:colOff>
      <xdr:row>17</xdr:row>
      <xdr:rowOff>57084</xdr:rowOff>
    </xdr:from>
    <xdr:to>
      <xdr:col>5</xdr:col>
      <xdr:colOff>425563</xdr:colOff>
      <xdr:row>20</xdr:row>
      <xdr:rowOff>4541</xdr:rowOff>
    </xdr:to>
    <xdr:grpSp>
      <xdr:nvGrpSpPr>
        <xdr:cNvPr id="31244" name="Group 2">
          <a:extLst>
            <a:ext uri="{FF2B5EF4-FFF2-40B4-BE49-F238E27FC236}">
              <a16:creationId xmlns:a16="http://schemas.microsoft.com/office/drawing/2014/main" id="{00000000-0008-0000-0100-00000C7A0000}"/>
            </a:ext>
          </a:extLst>
        </xdr:cNvPr>
        <xdr:cNvGrpSpPr>
          <a:grpSpLocks/>
        </xdr:cNvGrpSpPr>
      </xdr:nvGrpSpPr>
      <xdr:grpSpPr bwMode="auto">
        <a:xfrm rot="15826049">
          <a:off x="3486556" y="3513209"/>
          <a:ext cx="518957" cy="312307"/>
          <a:chOff x="3105150" y="4067175"/>
          <a:chExt cx="904875" cy="333375"/>
        </a:xfrm>
      </xdr:grpSpPr>
      <xdr:sp macro="" textlink="">
        <xdr:nvSpPr>
          <xdr:cNvPr id="31251" name="Right Arrow 24">
            <a:extLst>
              <a:ext uri="{FF2B5EF4-FFF2-40B4-BE49-F238E27FC236}">
                <a16:creationId xmlns:a16="http://schemas.microsoft.com/office/drawing/2014/main" id="{00000000-0008-0000-0100-0000137A0000}"/>
              </a:ext>
            </a:extLst>
          </xdr:cNvPr>
          <xdr:cNvSpPr>
            <a:spLocks noChangeArrowheads="1"/>
          </xdr:cNvSpPr>
        </xdr:nvSpPr>
        <xdr:spPr bwMode="auto">
          <a:xfrm rot="-8593007">
            <a:off x="3105150" y="421005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  <xdr:sp macro="" textlink="">
        <xdr:nvSpPr>
          <xdr:cNvPr id="31252" name="Right Arrow 24">
            <a:extLst>
              <a:ext uri="{FF2B5EF4-FFF2-40B4-BE49-F238E27FC236}">
                <a16:creationId xmlns:a16="http://schemas.microsoft.com/office/drawing/2014/main" id="{00000000-0008-0000-0100-0000147A0000}"/>
              </a:ext>
            </a:extLst>
          </xdr:cNvPr>
          <xdr:cNvSpPr>
            <a:spLocks noChangeArrowheads="1"/>
          </xdr:cNvSpPr>
        </xdr:nvSpPr>
        <xdr:spPr bwMode="auto">
          <a:xfrm rot="2230054">
            <a:off x="3248025" y="4067175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47625</xdr:colOff>
      <xdr:row>24</xdr:row>
      <xdr:rowOff>85725</xdr:rowOff>
    </xdr:from>
    <xdr:to>
      <xdr:col>8</xdr:col>
      <xdr:colOff>228600</xdr:colOff>
      <xdr:row>25</xdr:row>
      <xdr:rowOff>104775</xdr:rowOff>
    </xdr:to>
    <xdr:sp macro="" textlink="" fLocksText="0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5229225" y="475297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</a:t>
          </a:r>
        </a:p>
      </xdr:txBody>
    </xdr:sp>
    <xdr:clientData/>
  </xdr:twoCellAnchor>
  <xdr:twoCellAnchor>
    <xdr:from>
      <xdr:col>2</xdr:col>
      <xdr:colOff>180975</xdr:colOff>
      <xdr:row>9</xdr:row>
      <xdr:rowOff>9525</xdr:rowOff>
    </xdr:from>
    <xdr:to>
      <xdr:col>4</xdr:col>
      <xdr:colOff>171450</xdr:colOff>
      <xdr:row>10</xdr:row>
      <xdr:rowOff>19050</xdr:rowOff>
    </xdr:to>
    <xdr:sp macro="" textlink="" fLocksText="0">
      <xdr:nvSpPr>
        <xdr:cNvPr id="27" name="Text 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1476375" y="1819275"/>
          <a:ext cx="1285875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Wickham Street</a:t>
          </a:r>
        </a:p>
      </xdr:txBody>
    </xdr:sp>
    <xdr:clientData/>
  </xdr:twoCellAnchor>
  <xdr:twoCellAnchor>
    <xdr:from>
      <xdr:col>4</xdr:col>
      <xdr:colOff>523875</xdr:colOff>
      <xdr:row>19</xdr:row>
      <xdr:rowOff>152400</xdr:rowOff>
    </xdr:from>
    <xdr:to>
      <xdr:col>5</xdr:col>
      <xdr:colOff>57150</xdr:colOff>
      <xdr:row>20</xdr:row>
      <xdr:rowOff>171450</xdr:rowOff>
    </xdr:to>
    <xdr:sp macro="" textlink="" fLocksText="0">
      <xdr:nvSpPr>
        <xdr:cNvPr id="19" name="Text Box 2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3114675" y="38671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</a:t>
          </a:r>
        </a:p>
      </xdr:txBody>
    </xdr:sp>
    <xdr:clientData/>
  </xdr:twoCellAnchor>
  <xdr:twoCellAnchor>
    <xdr:from>
      <xdr:col>5</xdr:col>
      <xdr:colOff>457200</xdr:colOff>
      <xdr:row>16</xdr:row>
      <xdr:rowOff>133350</xdr:rowOff>
    </xdr:from>
    <xdr:to>
      <xdr:col>5</xdr:col>
      <xdr:colOff>638175</xdr:colOff>
      <xdr:row>17</xdr:row>
      <xdr:rowOff>152400</xdr:rowOff>
    </xdr:to>
    <xdr:sp macro="" textlink="" fLocksText="0">
      <xdr:nvSpPr>
        <xdr:cNvPr id="20" name="Text Box 2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3695700" y="327660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</a:t>
          </a:r>
        </a:p>
      </xdr:txBody>
    </xdr:sp>
    <xdr:clientData/>
  </xdr:twoCellAnchor>
  <xdr:twoCellAnchor>
    <xdr:from>
      <xdr:col>2</xdr:col>
      <xdr:colOff>257175</xdr:colOff>
      <xdr:row>28</xdr:row>
      <xdr:rowOff>95250</xdr:rowOff>
    </xdr:from>
    <xdr:to>
      <xdr:col>4</xdr:col>
      <xdr:colOff>333375</xdr:colOff>
      <xdr:row>29</xdr:row>
      <xdr:rowOff>104775</xdr:rowOff>
    </xdr:to>
    <xdr:sp macro="" textlink="" fLocksText="0">
      <xdr:nvSpPr>
        <xdr:cNvPr id="6" name="Text Box 26">
          <a:extLst>
            <a:ext uri="{FF2B5EF4-FFF2-40B4-BE49-F238E27FC236}">
              <a16:creationId xmlns:a16="http://schemas.microsoft.com/office/drawing/2014/main" id="{ED1BD314-D564-4EC8-B844-43175B27976E}"/>
            </a:ext>
          </a:extLst>
        </xdr:cNvPr>
        <xdr:cNvSpPr txBox="1">
          <a:spLocks noChangeArrowheads="1"/>
        </xdr:cNvSpPr>
      </xdr:nvSpPr>
      <xdr:spPr bwMode="auto">
        <a:xfrm>
          <a:off x="1552575" y="5524500"/>
          <a:ext cx="1371600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Awilscombe Road</a:t>
          </a:r>
        </a:p>
      </xdr:txBody>
    </xdr:sp>
    <xdr:clientData/>
  </xdr:twoCellAnchor>
  <xdr:twoCellAnchor>
    <xdr:from>
      <xdr:col>10</xdr:col>
      <xdr:colOff>489557</xdr:colOff>
      <xdr:row>31</xdr:row>
      <xdr:rowOff>963</xdr:rowOff>
    </xdr:from>
    <xdr:to>
      <xdr:col>11</xdr:col>
      <xdr:colOff>338658</xdr:colOff>
      <xdr:row>32</xdr:row>
      <xdr:rowOff>124627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DD107ACD-4A57-4F20-A079-E179338E93A6}"/>
            </a:ext>
          </a:extLst>
        </xdr:cNvPr>
        <xdr:cNvSpPr>
          <a:spLocks noChangeArrowheads="1"/>
        </xdr:cNvSpPr>
      </xdr:nvSpPr>
      <xdr:spPr>
        <a:xfrm rot="7021584">
          <a:off x="7057876" y="5910394"/>
          <a:ext cx="314164" cy="496801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1</a:t>
          </a:r>
        </a:p>
      </xdr:txBody>
    </xdr:sp>
    <xdr:clientData fLocksWithSheet="0"/>
  </xdr:twoCellAnchor>
  <xdr:twoCellAnchor>
    <xdr:from>
      <xdr:col>10</xdr:col>
      <xdr:colOff>339697</xdr:colOff>
      <xdr:row>31</xdr:row>
      <xdr:rowOff>137817</xdr:rowOff>
    </xdr:from>
    <xdr:to>
      <xdr:col>11</xdr:col>
      <xdr:colOff>191180</xdr:colOff>
      <xdr:row>33</xdr:row>
      <xdr:rowOff>70981</xdr:rowOff>
    </xdr:to>
    <xdr:sp macro="" textlink="">
      <xdr:nvSpPr>
        <xdr:cNvPr id="7" name="Isosceles Triangle 1">
          <a:extLst>
            <a:ext uri="{FF2B5EF4-FFF2-40B4-BE49-F238E27FC236}">
              <a16:creationId xmlns:a16="http://schemas.microsoft.com/office/drawing/2014/main" id="{B6931743-78C6-46E7-90B0-65A99DCE4B35}"/>
            </a:ext>
          </a:extLst>
        </xdr:cNvPr>
        <xdr:cNvSpPr>
          <a:spLocks noChangeArrowheads="1"/>
        </xdr:cNvSpPr>
      </xdr:nvSpPr>
      <xdr:spPr>
        <a:xfrm rot="7971837">
          <a:off x="6909207" y="6046057"/>
          <a:ext cx="314164" cy="499183"/>
        </a:xfrm>
        <a:prstGeom prst="triangle">
          <a:avLst>
            <a:gd name="adj" fmla="val 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2</a:t>
          </a:r>
        </a:p>
      </xdr:txBody>
    </xdr:sp>
    <xdr:clientData fLocksWithSheet="0"/>
  </xdr:twoCellAnchor>
  <xdr:twoCellAnchor>
    <xdr:from>
      <xdr:col>0</xdr:col>
      <xdr:colOff>628650</xdr:colOff>
      <xdr:row>12</xdr:row>
      <xdr:rowOff>47624</xdr:rowOff>
    </xdr:from>
    <xdr:to>
      <xdr:col>1</xdr:col>
      <xdr:colOff>382402</xdr:colOff>
      <xdr:row>14</xdr:row>
      <xdr:rowOff>28584</xdr:rowOff>
    </xdr:to>
    <xdr:sp macro="" textlink="">
      <xdr:nvSpPr>
        <xdr:cNvPr id="10" name="Isosceles Triangle 1">
          <a:extLst>
            <a:ext uri="{FF2B5EF4-FFF2-40B4-BE49-F238E27FC236}">
              <a16:creationId xmlns:a16="http://schemas.microsoft.com/office/drawing/2014/main" id="{1F81F237-09B5-4CBA-BAAC-96E50D6B437B}"/>
            </a:ext>
          </a:extLst>
        </xdr:cNvPr>
        <xdr:cNvSpPr>
          <a:spLocks noChangeArrowheads="1"/>
        </xdr:cNvSpPr>
      </xdr:nvSpPr>
      <xdr:spPr>
        <a:xfrm rot="17261555" flipH="1">
          <a:off x="648396" y="2409128"/>
          <a:ext cx="361960" cy="401452"/>
        </a:xfrm>
        <a:prstGeom prst="triangle">
          <a:avLst>
            <a:gd name="adj" fmla="val 45028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3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showGridLines="0" showZeros="0" zoomScaleNormal="100" zoomScaleSheetLayoutView="100" workbookViewId="0">
      <selection activeCell="B5" sqref="B5"/>
    </sheetView>
  </sheetViews>
  <sheetFormatPr defaultColWidth="9.19921875" defaultRowHeight="12.4" x14ac:dyDescent="0.3"/>
  <cols>
    <col min="1" max="1" width="35.73046875" style="2" customWidth="1"/>
    <col min="2" max="2" width="54.73046875" style="2" customWidth="1"/>
    <col min="3" max="16384" width="9.19921875" style="2"/>
  </cols>
  <sheetData>
    <row r="1" spans="1:2" ht="30" customHeight="1" x14ac:dyDescent="0.3">
      <c r="A1" s="1"/>
      <c r="B1" s="1"/>
    </row>
    <row r="2" spans="1:2" ht="30" customHeight="1" x14ac:dyDescent="0.3">
      <c r="A2" s="1"/>
      <c r="B2" s="1"/>
    </row>
    <row r="3" spans="1:2" ht="30" customHeight="1" x14ac:dyDescent="0.3">
      <c r="A3" s="1"/>
      <c r="B3" s="1"/>
    </row>
    <row r="4" spans="1:2" ht="135.75" customHeight="1" x14ac:dyDescent="0.3">
      <c r="A4" s="1"/>
      <c r="B4" s="1"/>
    </row>
    <row r="5" spans="1:2" ht="30" customHeight="1" x14ac:dyDescent="0.3">
      <c r="A5" s="16" t="s">
        <v>3</v>
      </c>
      <c r="B5" s="112" t="s">
        <v>40</v>
      </c>
    </row>
    <row r="6" spans="1:2" ht="30" customHeight="1" x14ac:dyDescent="0.3">
      <c r="A6" s="16" t="s">
        <v>4</v>
      </c>
      <c r="B6" s="112" t="s">
        <v>41</v>
      </c>
    </row>
    <row r="7" spans="1:2" ht="30" customHeight="1" x14ac:dyDescent="0.3">
      <c r="A7" s="16" t="s">
        <v>2</v>
      </c>
      <c r="B7" s="113" t="s">
        <v>39</v>
      </c>
    </row>
    <row r="8" spans="1:2" ht="30" customHeight="1" x14ac:dyDescent="0.3">
      <c r="A8" s="16" t="s">
        <v>1</v>
      </c>
      <c r="B8" s="114">
        <v>45015</v>
      </c>
    </row>
    <row r="9" spans="1:2" ht="30" customHeight="1" x14ac:dyDescent="0.3">
      <c r="A9" s="16"/>
      <c r="B9" s="17"/>
    </row>
    <row r="10" spans="1:2" s="4" customFormat="1" ht="50.2" customHeight="1" x14ac:dyDescent="0.35">
      <c r="A10" s="3"/>
      <c r="B10" s="9"/>
    </row>
    <row r="11" spans="1:2" x14ac:dyDescent="0.3">
      <c r="A11" s="115"/>
      <c r="B11" s="115"/>
    </row>
    <row r="12" spans="1:2" x14ac:dyDescent="0.3">
      <c r="A12" s="10"/>
      <c r="B12" s="11"/>
    </row>
    <row r="13" spans="1:2" x14ac:dyDescent="0.3">
      <c r="A13" s="10"/>
      <c r="B13" s="11"/>
    </row>
    <row r="14" spans="1:2" x14ac:dyDescent="0.3">
      <c r="A14" s="10"/>
      <c r="B14" s="11"/>
    </row>
    <row r="15" spans="1:2" x14ac:dyDescent="0.3">
      <c r="A15" s="10"/>
      <c r="B15" s="11"/>
    </row>
    <row r="16" spans="1:2" x14ac:dyDescent="0.3">
      <c r="A16" s="10"/>
      <c r="B16" s="11"/>
    </row>
    <row r="17" spans="1:2" x14ac:dyDescent="0.3">
      <c r="A17" s="10"/>
      <c r="B17" s="11"/>
    </row>
    <row r="18" spans="1:2" x14ac:dyDescent="0.3">
      <c r="A18" s="10"/>
      <c r="B18" s="12"/>
    </row>
    <row r="19" spans="1:2" x14ac:dyDescent="0.3">
      <c r="A19" s="10"/>
      <c r="B19" s="11"/>
    </row>
    <row r="20" spans="1:2" x14ac:dyDescent="0.3">
      <c r="A20" s="10"/>
      <c r="B20" s="1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</sheetData>
  <sheetProtection selectLockedCells="1"/>
  <mergeCells count="1">
    <mergeCell ref="A11:B11"/>
  </mergeCells>
  <phoneticPr fontId="0" type="noConversion"/>
  <printOptions horizontalCentered="1"/>
  <pageMargins left="0.39370078740157483" right="0.59055118110236227" top="0.39370078740157483" bottom="0.78740157480314965" header="0" footer="0.39370078740157483"/>
  <pageSetup paperSize="9" orientation="portrait" r:id="rId1"/>
  <headerFooter alignWithMargins="0">
    <oddFooter>&amp;R&amp;"Arial,Italic"&amp;8&amp;F\&amp;A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5"/>
  <sheetViews>
    <sheetView showGridLines="0" showZeros="0" zoomScaleNormal="100" zoomScaleSheetLayoutView="100" workbookViewId="0">
      <selection activeCell="C5" sqref="C5:F5"/>
    </sheetView>
  </sheetViews>
  <sheetFormatPr defaultColWidth="9.19921875" defaultRowHeight="15" customHeight="1" x14ac:dyDescent="0.3"/>
  <cols>
    <col min="1" max="13" width="9.73046875" style="14" customWidth="1"/>
    <col min="14" max="16" width="8.73046875" style="14" customWidth="1"/>
    <col min="17" max="19" width="10.73046875" style="14" customWidth="1"/>
    <col min="20" max="16384" width="9.19921875" style="14"/>
  </cols>
  <sheetData>
    <row r="1" spans="1:13" s="13" customFormat="1" ht="20.2" customHeight="1" x14ac:dyDescent="0.35">
      <c r="A1" s="18" t="s">
        <v>5</v>
      </c>
      <c r="B1" s="19"/>
      <c r="C1" s="19"/>
      <c r="D1" s="19"/>
      <c r="E1" s="19"/>
      <c r="F1" s="19"/>
      <c r="G1" s="19"/>
      <c r="H1" s="19"/>
      <c r="I1" s="20" t="str">
        <f>'Job Details'!A5</f>
        <v>Job Number &amp; Name:</v>
      </c>
      <c r="J1" s="116" t="str">
        <f>'Job Details'!B5</f>
        <v>35084 LB Bexley</v>
      </c>
      <c r="K1" s="117"/>
      <c r="L1" s="117"/>
      <c r="M1" s="118"/>
    </row>
    <row r="2" spans="1:13" s="13" customFormat="1" ht="20.2" customHeight="1" thickBot="1" x14ac:dyDescent="0.4">
      <c r="A2" s="21" t="str">
        <f>'Job Details'!B6</f>
        <v>Site 5 - Wickham Street (West)</v>
      </c>
      <c r="B2" s="22"/>
      <c r="C2" s="22"/>
      <c r="D2" s="22"/>
      <c r="E2" s="22"/>
      <c r="F2" s="22"/>
      <c r="G2" s="22"/>
      <c r="H2" s="22"/>
      <c r="I2" s="23" t="str">
        <f>'Job Details'!A8</f>
        <v>Date:</v>
      </c>
      <c r="J2" s="119">
        <f>'Job Details'!B8</f>
        <v>45015</v>
      </c>
      <c r="K2" s="120"/>
      <c r="L2" s="120"/>
      <c r="M2" s="121"/>
    </row>
    <row r="3" spans="1:13" s="13" customFormat="1" ht="10.050000000000001" customHeight="1" thickBot="1" x14ac:dyDescent="0.4">
      <c r="A3" s="24"/>
      <c r="B3" s="25"/>
      <c r="C3" s="25"/>
      <c r="D3" s="25"/>
      <c r="E3" s="25"/>
      <c r="F3" s="24"/>
      <c r="G3" s="24"/>
      <c r="H3" s="24"/>
      <c r="I3" s="24"/>
      <c r="J3" s="26"/>
      <c r="K3" s="27"/>
      <c r="L3" s="28"/>
      <c r="M3" s="28"/>
    </row>
    <row r="4" spans="1:13" s="13" customFormat="1" ht="20.2" customHeight="1" thickBot="1" x14ac:dyDescent="0.4">
      <c r="A4" s="122" t="s">
        <v>18</v>
      </c>
      <c r="B4" s="123"/>
      <c r="C4" s="29" t="s">
        <v>22</v>
      </c>
      <c r="D4" s="29"/>
      <c r="E4" s="29"/>
      <c r="F4" s="29"/>
      <c r="G4" s="29"/>
      <c r="H4" s="29"/>
      <c r="I4" s="30"/>
      <c r="J4" s="124"/>
      <c r="K4" s="124"/>
      <c r="L4" s="124"/>
      <c r="M4" s="125"/>
    </row>
    <row r="5" spans="1:13" ht="20.2" customHeight="1" thickBot="1" x14ac:dyDescent="0.35">
      <c r="A5" s="126" t="s">
        <v>19</v>
      </c>
      <c r="B5" s="127"/>
      <c r="C5" s="128" t="s">
        <v>42</v>
      </c>
      <c r="D5" s="129"/>
      <c r="E5" s="129"/>
      <c r="F5" s="130"/>
      <c r="G5" s="31"/>
      <c r="H5" s="93" t="s">
        <v>20</v>
      </c>
      <c r="I5" s="131" t="s">
        <v>43</v>
      </c>
      <c r="J5" s="132"/>
      <c r="K5" s="32" t="s">
        <v>21</v>
      </c>
      <c r="L5" s="133" t="s">
        <v>26</v>
      </c>
      <c r="M5" s="134"/>
    </row>
    <row r="6" spans="1:13" ht="10.050000000000001" customHeight="1" thickBot="1" x14ac:dyDescent="0.35">
      <c r="A6" s="24"/>
      <c r="B6" s="25"/>
      <c r="C6" s="25"/>
      <c r="D6" s="25"/>
      <c r="E6" s="25"/>
      <c r="F6" s="24"/>
      <c r="G6" s="24"/>
      <c r="H6" s="24"/>
      <c r="I6" s="24"/>
      <c r="J6" s="26"/>
      <c r="K6" s="27"/>
      <c r="L6" s="28"/>
      <c r="M6" s="28"/>
    </row>
    <row r="7" spans="1:13" ht="15" customHeight="1" x14ac:dyDescent="0.45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/>
    </row>
    <row r="8" spans="1:13" ht="15" customHeight="1" x14ac:dyDescent="0.45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</row>
    <row r="9" spans="1:13" ht="15" customHeight="1" x14ac:dyDescent="0.45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</row>
    <row r="10" spans="1:13" ht="15" customHeight="1" x14ac:dyDescent="0.45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8"/>
    </row>
    <row r="11" spans="1:13" ht="15" customHeight="1" x14ac:dyDescent="0.45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3" ht="15" customHeight="1" x14ac:dyDescent="0.4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</row>
    <row r="13" spans="1:13" ht="15" customHeight="1" x14ac:dyDescent="0.45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</row>
    <row r="14" spans="1:13" ht="15" customHeight="1" x14ac:dyDescent="0.4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8"/>
    </row>
    <row r="15" spans="1:13" ht="15" customHeight="1" x14ac:dyDescent="0.45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8"/>
    </row>
    <row r="16" spans="1:13" ht="15" customHeight="1" x14ac:dyDescent="0.45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</row>
    <row r="17" spans="1:13" ht="15" customHeight="1" x14ac:dyDescent="0.4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</row>
    <row r="18" spans="1:13" ht="15" customHeight="1" x14ac:dyDescent="0.4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</row>
    <row r="19" spans="1:13" ht="15" customHeight="1" x14ac:dyDescent="0.4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</row>
    <row r="20" spans="1:13" ht="15" customHeight="1" x14ac:dyDescent="0.45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8"/>
    </row>
    <row r="21" spans="1:13" ht="15" customHeight="1" x14ac:dyDescent="0.4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</row>
    <row r="22" spans="1:13" ht="15" customHeight="1" x14ac:dyDescent="0.4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</row>
    <row r="23" spans="1:13" ht="15" customHeight="1" x14ac:dyDescent="0.4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8"/>
    </row>
    <row r="24" spans="1:13" ht="15" customHeight="1" x14ac:dyDescent="0.45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1:13" ht="15" customHeight="1" x14ac:dyDescent="0.45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</row>
    <row r="26" spans="1:13" ht="15" customHeight="1" x14ac:dyDescent="0.45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</row>
    <row r="27" spans="1:13" ht="15" customHeight="1" x14ac:dyDescent="0.45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1:13" ht="15" customHeight="1" x14ac:dyDescent="0.45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ht="15" customHeight="1" x14ac:dyDescent="0.4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</row>
    <row r="30" spans="1:13" ht="15" customHeight="1" x14ac:dyDescent="0.4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</row>
    <row r="31" spans="1:13" ht="15" customHeight="1" x14ac:dyDescent="0.45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1:13" ht="15" customHeight="1" x14ac:dyDescent="0.4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</row>
    <row r="33" spans="1:13" ht="15" customHeight="1" thickBot="1" x14ac:dyDescent="0.5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1"/>
    </row>
    <row r="34" spans="1:13" ht="15" customHeight="1" x14ac:dyDescent="0.4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ht="15" customHeight="1" x14ac:dyDescent="0.4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</sheetData>
  <sheetProtection selectLockedCells="1"/>
  <mergeCells count="8">
    <mergeCell ref="J1:M1"/>
    <mergeCell ref="J2:M2"/>
    <mergeCell ref="A4:B4"/>
    <mergeCell ref="J4:M4"/>
    <mergeCell ref="A5:B5"/>
    <mergeCell ref="C5:F5"/>
    <mergeCell ref="I5:J5"/>
    <mergeCell ref="L5:M5"/>
  </mergeCells>
  <phoneticPr fontId="9" type="noConversion"/>
  <printOptions horizontalCentered="1"/>
  <pageMargins left="0.39370078740157483" right="0.39370078740157483" top="0.39370078740157483" bottom="0.78740157480314965" header="0" footer="0.19685039370078741"/>
  <pageSetup paperSize="9" orientation="landscape" r:id="rId1"/>
  <headerFooter alignWithMargins="0">
    <oddFooter>&amp;R&amp;"Arial,Italic"&amp;8&amp;F\&amp;A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S47"/>
  <sheetViews>
    <sheetView showGridLines="0" tabSelected="1" topLeftCell="T6" zoomScaleNormal="100" zoomScaleSheetLayoutView="50" workbookViewId="0">
      <selection activeCell="AP25" sqref="AP25"/>
    </sheetView>
  </sheetViews>
  <sheetFormatPr defaultColWidth="10.73046875" defaultRowHeight="15" customHeight="1" x14ac:dyDescent="0.35"/>
  <cols>
    <col min="1" max="1" width="6.73046875" style="7" customWidth="1"/>
    <col min="2" max="2" width="0.796875" style="8" customWidth="1"/>
    <col min="3" max="3" width="6.73046875" style="7" customWidth="1"/>
    <col min="4" max="41" width="6.73046875" style="6" customWidth="1"/>
    <col min="42" max="42" width="9.1328125" style="6" customWidth="1"/>
    <col min="43" max="16384" width="10.73046875" style="6"/>
  </cols>
  <sheetData>
    <row r="1" spans="1:43" s="5" customFormat="1" ht="20.2" customHeight="1" x14ac:dyDescent="0.35">
      <c r="A1" s="42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43" t="str">
        <f>'Job Details'!A5</f>
        <v>Job Number &amp; Name:</v>
      </c>
      <c r="AJ1" s="152" t="str">
        <f>'Job Details'!B5</f>
        <v>35084 LB Bexley</v>
      </c>
      <c r="AK1" s="153"/>
      <c r="AL1" s="153"/>
      <c r="AM1" s="153"/>
      <c r="AN1" s="153"/>
      <c r="AO1" s="153"/>
      <c r="AP1" s="153"/>
      <c r="AQ1" s="154"/>
    </row>
    <row r="2" spans="1:43" s="5" customFormat="1" ht="20.2" customHeight="1" x14ac:dyDescent="0.35">
      <c r="A2" s="44" t="str">
        <f>'Job Details'!B6</f>
        <v>Site 5 - Wickham Street (West)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6" t="str">
        <f>'Job Details'!A7</f>
        <v>Client:</v>
      </c>
      <c r="AJ2" s="158" t="str">
        <f>'Job Details'!B7</f>
        <v>Waterman</v>
      </c>
      <c r="AK2" s="159"/>
      <c r="AL2" s="159"/>
      <c r="AM2" s="159"/>
      <c r="AN2" s="159"/>
      <c r="AO2" s="159"/>
      <c r="AP2" s="159"/>
      <c r="AQ2" s="160"/>
    </row>
    <row r="3" spans="1:43" s="5" customFormat="1" ht="20.2" customHeight="1" thickBot="1" x14ac:dyDescent="0.4">
      <c r="A3" s="47" t="s">
        <v>17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 t="str">
        <f>'Job Details'!A8</f>
        <v>Date:</v>
      </c>
      <c r="AJ3" s="155">
        <f>'Job Details'!B8</f>
        <v>45015</v>
      </c>
      <c r="AK3" s="156"/>
      <c r="AL3" s="156"/>
      <c r="AM3" s="156"/>
      <c r="AN3" s="156"/>
      <c r="AO3" s="156"/>
      <c r="AP3" s="156"/>
      <c r="AQ3" s="157"/>
    </row>
    <row r="4" spans="1:43" ht="20.2" customHeight="1" thickBot="1" x14ac:dyDescent="0.4">
      <c r="A4" s="50"/>
      <c r="B4" s="51"/>
      <c r="C4" s="51"/>
      <c r="D4" s="51"/>
      <c r="E4" s="51"/>
      <c r="F4" s="52"/>
      <c r="G4" s="52"/>
      <c r="H4" s="52"/>
      <c r="I4" s="52"/>
      <c r="J4" s="53"/>
      <c r="K4" s="53"/>
      <c r="L4" s="54"/>
      <c r="M4" s="54"/>
      <c r="N4" s="54"/>
      <c r="O4" s="54"/>
      <c r="P4" s="45"/>
      <c r="Q4" s="45"/>
      <c r="R4" s="45"/>
      <c r="S4" s="45"/>
      <c r="T4" s="45"/>
      <c r="U4" s="51"/>
      <c r="V4" s="51"/>
      <c r="W4" s="52"/>
      <c r="X4" s="52"/>
      <c r="Y4" s="52"/>
      <c r="Z4" s="52"/>
      <c r="AA4" s="52"/>
      <c r="AB4" s="52"/>
      <c r="AC4" s="51"/>
      <c r="AD4" s="51"/>
      <c r="AE4" s="52"/>
      <c r="AF4" s="52"/>
      <c r="AG4" s="52"/>
      <c r="AH4" s="52"/>
      <c r="AI4" s="52"/>
      <c r="AJ4" s="52"/>
      <c r="AK4" s="45"/>
      <c r="AL4" s="45"/>
      <c r="AM4" s="45"/>
      <c r="AN4" s="45"/>
      <c r="AO4" s="45"/>
      <c r="AP4" s="45"/>
    </row>
    <row r="5" spans="1:43" ht="33" customHeight="1" thickBot="1" x14ac:dyDescent="0.4">
      <c r="A5" s="55"/>
      <c r="B5" s="56"/>
      <c r="C5" s="56"/>
      <c r="D5" s="138" t="s">
        <v>10</v>
      </c>
      <c r="E5" s="139"/>
      <c r="F5" s="139"/>
      <c r="G5" s="139"/>
      <c r="H5" s="139"/>
      <c r="I5" s="140"/>
      <c r="J5" s="138" t="s">
        <v>11</v>
      </c>
      <c r="K5" s="139"/>
      <c r="L5" s="139"/>
      <c r="M5" s="139"/>
      <c r="N5" s="139"/>
      <c r="O5" s="140"/>
      <c r="P5" s="161" t="s">
        <v>32</v>
      </c>
      <c r="Q5" s="162"/>
      <c r="R5" s="162"/>
      <c r="S5" s="162"/>
      <c r="T5" s="163"/>
      <c r="U5" s="138" t="s">
        <v>12</v>
      </c>
      <c r="V5" s="139"/>
      <c r="W5" s="139"/>
      <c r="X5" s="139"/>
      <c r="Y5" s="139"/>
      <c r="Z5" s="139"/>
      <c r="AA5" s="139"/>
      <c r="AB5" s="140"/>
      <c r="AC5" s="138" t="s">
        <v>13</v>
      </c>
      <c r="AD5" s="139"/>
      <c r="AE5" s="139"/>
      <c r="AF5" s="139"/>
      <c r="AG5" s="139"/>
      <c r="AH5" s="139"/>
      <c r="AI5" s="139"/>
      <c r="AJ5" s="140"/>
      <c r="AK5" s="161" t="s">
        <v>32</v>
      </c>
      <c r="AL5" s="162"/>
      <c r="AM5" s="162"/>
      <c r="AN5" s="162"/>
      <c r="AO5" s="163"/>
      <c r="AP5" s="165" t="s">
        <v>48</v>
      </c>
      <c r="AQ5" s="141" t="s">
        <v>45</v>
      </c>
    </row>
    <row r="6" spans="1:43" ht="33" customHeight="1" thickBot="1" x14ac:dyDescent="0.4">
      <c r="A6" s="57" t="s">
        <v>0</v>
      </c>
      <c r="B6" s="58"/>
      <c r="C6" s="59"/>
      <c r="D6" s="60" t="s">
        <v>27</v>
      </c>
      <c r="E6" s="61" t="s">
        <v>28</v>
      </c>
      <c r="F6" s="61" t="s">
        <v>29</v>
      </c>
      <c r="G6" s="61" t="s">
        <v>7</v>
      </c>
      <c r="H6" s="61" t="s">
        <v>8</v>
      </c>
      <c r="I6" s="62" t="s">
        <v>9</v>
      </c>
      <c r="J6" s="60" t="s">
        <v>27</v>
      </c>
      <c r="K6" s="61" t="s">
        <v>28</v>
      </c>
      <c r="L6" s="61" t="s">
        <v>29</v>
      </c>
      <c r="M6" s="61" t="s">
        <v>7</v>
      </c>
      <c r="N6" s="61" t="s">
        <v>8</v>
      </c>
      <c r="O6" s="62" t="s">
        <v>9</v>
      </c>
      <c r="P6" s="103" t="s">
        <v>30</v>
      </c>
      <c r="Q6" s="99" t="s">
        <v>31</v>
      </c>
      <c r="R6" s="164" t="s">
        <v>46</v>
      </c>
      <c r="S6" s="164" t="s">
        <v>47</v>
      </c>
      <c r="T6" s="109" t="s">
        <v>44</v>
      </c>
      <c r="U6" s="108" t="s">
        <v>33</v>
      </c>
      <c r="V6" s="95" t="s">
        <v>36</v>
      </c>
      <c r="W6" s="95" t="s">
        <v>34</v>
      </c>
      <c r="X6" s="95" t="s">
        <v>35</v>
      </c>
      <c r="Y6" s="95" t="s">
        <v>14</v>
      </c>
      <c r="Z6" s="95" t="s">
        <v>15</v>
      </c>
      <c r="AA6" s="95" t="s">
        <v>16</v>
      </c>
      <c r="AB6" s="96" t="s">
        <v>25</v>
      </c>
      <c r="AC6" s="108" t="s">
        <v>33</v>
      </c>
      <c r="AD6" s="95" t="s">
        <v>36</v>
      </c>
      <c r="AE6" s="95" t="s">
        <v>34</v>
      </c>
      <c r="AF6" s="95" t="s">
        <v>35</v>
      </c>
      <c r="AG6" s="95" t="s">
        <v>14</v>
      </c>
      <c r="AH6" s="95" t="s">
        <v>15</v>
      </c>
      <c r="AI6" s="95" t="s">
        <v>16</v>
      </c>
      <c r="AJ6" s="96" t="s">
        <v>25</v>
      </c>
      <c r="AK6" s="103" t="s">
        <v>37</v>
      </c>
      <c r="AL6" s="99" t="s">
        <v>38</v>
      </c>
      <c r="AM6" s="164" t="s">
        <v>46</v>
      </c>
      <c r="AN6" s="164" t="s">
        <v>47</v>
      </c>
      <c r="AO6" s="110" t="s">
        <v>44</v>
      </c>
      <c r="AP6" s="166"/>
      <c r="AQ6" s="142"/>
    </row>
    <row r="7" spans="1:43" ht="22.05" customHeight="1" thickBot="1" x14ac:dyDescent="0.4">
      <c r="A7" s="63">
        <v>0.3125</v>
      </c>
      <c r="B7" s="64" t="s">
        <v>6</v>
      </c>
      <c r="C7" s="65">
        <v>0.32291666666666669</v>
      </c>
      <c r="D7" s="66">
        <v>44</v>
      </c>
      <c r="E7" s="67">
        <v>12</v>
      </c>
      <c r="F7" s="67">
        <v>0</v>
      </c>
      <c r="G7" s="67">
        <v>0</v>
      </c>
      <c r="H7" s="67">
        <v>1</v>
      </c>
      <c r="I7" s="68">
        <v>0</v>
      </c>
      <c r="J7" s="66">
        <v>94</v>
      </c>
      <c r="K7" s="69">
        <v>20</v>
      </c>
      <c r="L7" s="67">
        <v>0</v>
      </c>
      <c r="M7" s="67">
        <v>0</v>
      </c>
      <c r="N7" s="67">
        <v>2</v>
      </c>
      <c r="O7" s="70">
        <v>0</v>
      </c>
      <c r="P7" s="104">
        <f t="shared" ref="P7:P14" si="0">D7+E7+(F7*2.5)+(G7*2.5)+H7+I7</f>
        <v>57</v>
      </c>
      <c r="Q7" s="100">
        <f t="shared" ref="Q7:Q14" si="1">J7+K7+(L7*2.5)+(M7*2.5)+N7+O7</f>
        <v>116</v>
      </c>
      <c r="R7" s="167">
        <f>P7+Q7</f>
        <v>173</v>
      </c>
      <c r="S7" s="167"/>
      <c r="T7" s="143">
        <f>SUM(P7:Q10)</f>
        <v>789</v>
      </c>
      <c r="U7" s="66">
        <v>0</v>
      </c>
      <c r="V7" s="67">
        <v>0</v>
      </c>
      <c r="W7" s="67">
        <v>0</v>
      </c>
      <c r="X7" s="67">
        <v>0</v>
      </c>
      <c r="Y7" s="67">
        <v>0</v>
      </c>
      <c r="Z7" s="67">
        <v>0</v>
      </c>
      <c r="AA7" s="67">
        <v>0</v>
      </c>
      <c r="AB7" s="70">
        <v>0</v>
      </c>
      <c r="AC7" s="66">
        <v>0</v>
      </c>
      <c r="AD7" s="67">
        <v>13</v>
      </c>
      <c r="AE7" s="67">
        <v>0</v>
      </c>
      <c r="AF7" s="67">
        <v>0</v>
      </c>
      <c r="AG7" s="67">
        <v>0</v>
      </c>
      <c r="AH7" s="67">
        <v>0</v>
      </c>
      <c r="AI7" s="67">
        <v>0</v>
      </c>
      <c r="AJ7" s="70">
        <v>0</v>
      </c>
      <c r="AK7" s="104">
        <f>(U7*4)+V7+(W7*4)+(X7*6)+Y7+Z7+AA7+AB7</f>
        <v>0</v>
      </c>
      <c r="AL7" s="100">
        <f>(AC7*4)+AD7+(AE7*4)+(AF7*6)+AI7+AJ7+AG7+AH7</f>
        <v>13</v>
      </c>
      <c r="AM7" s="167">
        <f>AK7+AL7</f>
        <v>13</v>
      </c>
      <c r="AN7" s="167"/>
      <c r="AO7" s="143">
        <f>SUM(AK7:AL10)</f>
        <v>34</v>
      </c>
      <c r="AP7" s="171"/>
      <c r="AQ7" s="135">
        <f>ROUND((AO7*T7^2)/100000000,3)</f>
        <v>0.21199999999999999</v>
      </c>
    </row>
    <row r="8" spans="1:43" ht="22.05" customHeight="1" thickBot="1" x14ac:dyDescent="0.4">
      <c r="A8" s="71">
        <f t="shared" ref="A8:A23" si="2">A7+TIME(0,15,0)</f>
        <v>0.32291666666666669</v>
      </c>
      <c r="B8" s="72" t="s">
        <v>6</v>
      </c>
      <c r="C8" s="73">
        <f t="shared" ref="C8:C23" si="3">C7+TIME(0,15,0)</f>
        <v>0.33333333333333337</v>
      </c>
      <c r="D8" s="74">
        <v>57</v>
      </c>
      <c r="E8" s="75">
        <v>5</v>
      </c>
      <c r="F8" s="75">
        <v>0</v>
      </c>
      <c r="G8" s="75">
        <v>0</v>
      </c>
      <c r="H8" s="75">
        <v>0</v>
      </c>
      <c r="I8" s="76">
        <v>3</v>
      </c>
      <c r="J8" s="74">
        <v>118</v>
      </c>
      <c r="K8" s="77">
        <v>13</v>
      </c>
      <c r="L8" s="75">
        <v>2</v>
      </c>
      <c r="M8" s="75">
        <v>0</v>
      </c>
      <c r="N8" s="75">
        <v>2</v>
      </c>
      <c r="O8" s="78">
        <v>0</v>
      </c>
      <c r="P8" s="105">
        <f t="shared" si="0"/>
        <v>65</v>
      </c>
      <c r="Q8" s="101">
        <f t="shared" si="1"/>
        <v>138</v>
      </c>
      <c r="R8" s="167">
        <f t="shared" ref="R8:R25" si="4">P8+Q8</f>
        <v>203</v>
      </c>
      <c r="S8" s="168"/>
      <c r="T8" s="144"/>
      <c r="U8" s="74">
        <v>0</v>
      </c>
      <c r="V8" s="75">
        <v>1</v>
      </c>
      <c r="W8" s="75">
        <v>0</v>
      </c>
      <c r="X8" s="75">
        <v>0</v>
      </c>
      <c r="Y8" s="75">
        <v>0</v>
      </c>
      <c r="Z8" s="75">
        <v>0</v>
      </c>
      <c r="AA8" s="75">
        <v>0</v>
      </c>
      <c r="AB8" s="78">
        <v>0</v>
      </c>
      <c r="AC8" s="74">
        <v>0</v>
      </c>
      <c r="AD8" s="75">
        <v>5</v>
      </c>
      <c r="AE8" s="75">
        <v>0</v>
      </c>
      <c r="AF8" s="75">
        <v>0</v>
      </c>
      <c r="AG8" s="75">
        <v>0</v>
      </c>
      <c r="AH8" s="75">
        <v>0</v>
      </c>
      <c r="AI8" s="75">
        <v>0</v>
      </c>
      <c r="AJ8" s="78">
        <v>0</v>
      </c>
      <c r="AK8" s="105">
        <f t="shared" ref="AK8:AK14" si="5">(U8*4)+V8+(W8*4)+(X8*6)+Y8+Z8+AA8+AB8</f>
        <v>1</v>
      </c>
      <c r="AL8" s="101">
        <f t="shared" ref="AL8:AL14" si="6">(AC8*4)+AD8+(AE8*4)+(AF8*6)+AI8+AJ8+AG8+AH8</f>
        <v>5</v>
      </c>
      <c r="AM8" s="167">
        <f t="shared" ref="AM8:AM25" si="7">AK8+AL8</f>
        <v>6</v>
      </c>
      <c r="AN8" s="168"/>
      <c r="AO8" s="144"/>
      <c r="AP8" s="172"/>
      <c r="AQ8" s="136"/>
    </row>
    <row r="9" spans="1:43" ht="22.05" customHeight="1" thickBot="1" x14ac:dyDescent="0.4">
      <c r="A9" s="71">
        <f t="shared" si="2"/>
        <v>0.33333333333333337</v>
      </c>
      <c r="B9" s="72" t="s">
        <v>6</v>
      </c>
      <c r="C9" s="73">
        <f t="shared" si="3"/>
        <v>0.34375000000000006</v>
      </c>
      <c r="D9" s="74">
        <v>77</v>
      </c>
      <c r="E9" s="75">
        <v>4</v>
      </c>
      <c r="F9" s="75">
        <v>1</v>
      </c>
      <c r="G9" s="75">
        <v>0</v>
      </c>
      <c r="H9" s="75">
        <v>2</v>
      </c>
      <c r="I9" s="76">
        <v>1</v>
      </c>
      <c r="J9" s="74">
        <v>107</v>
      </c>
      <c r="K9" s="77">
        <v>9</v>
      </c>
      <c r="L9" s="75">
        <v>1</v>
      </c>
      <c r="M9" s="75">
        <v>0</v>
      </c>
      <c r="N9" s="75">
        <v>2</v>
      </c>
      <c r="O9" s="78">
        <v>0</v>
      </c>
      <c r="P9" s="105">
        <f t="shared" si="0"/>
        <v>86.5</v>
      </c>
      <c r="Q9" s="101">
        <f t="shared" si="1"/>
        <v>120.5</v>
      </c>
      <c r="R9" s="167">
        <f t="shared" si="4"/>
        <v>207</v>
      </c>
      <c r="S9" s="168"/>
      <c r="T9" s="144"/>
      <c r="U9" s="74">
        <v>0</v>
      </c>
      <c r="V9" s="75">
        <v>2</v>
      </c>
      <c r="W9" s="75">
        <v>0</v>
      </c>
      <c r="X9" s="75">
        <v>0</v>
      </c>
      <c r="Y9" s="75">
        <v>0</v>
      </c>
      <c r="Z9" s="75">
        <v>0</v>
      </c>
      <c r="AA9" s="77">
        <v>0</v>
      </c>
      <c r="AB9" s="78">
        <v>0</v>
      </c>
      <c r="AC9" s="74">
        <v>0</v>
      </c>
      <c r="AD9" s="75">
        <v>8</v>
      </c>
      <c r="AE9" s="75">
        <v>0</v>
      </c>
      <c r="AF9" s="75">
        <v>0</v>
      </c>
      <c r="AG9" s="75">
        <v>0</v>
      </c>
      <c r="AH9" s="75">
        <v>0</v>
      </c>
      <c r="AI9" s="77">
        <v>0</v>
      </c>
      <c r="AJ9" s="78">
        <v>0</v>
      </c>
      <c r="AK9" s="105">
        <f t="shared" si="5"/>
        <v>2</v>
      </c>
      <c r="AL9" s="101">
        <f t="shared" si="6"/>
        <v>8</v>
      </c>
      <c r="AM9" s="167">
        <f t="shared" si="7"/>
        <v>10</v>
      </c>
      <c r="AN9" s="168"/>
      <c r="AO9" s="144"/>
      <c r="AP9" s="172"/>
      <c r="AQ9" s="136"/>
    </row>
    <row r="10" spans="1:43" ht="22.05" customHeight="1" thickBot="1" x14ac:dyDescent="0.4">
      <c r="A10" s="79">
        <f t="shared" si="2"/>
        <v>0.34375000000000006</v>
      </c>
      <c r="B10" s="80" t="s">
        <v>6</v>
      </c>
      <c r="C10" s="81">
        <f t="shared" si="3"/>
        <v>0.35416666666666674</v>
      </c>
      <c r="D10" s="74">
        <v>76</v>
      </c>
      <c r="E10" s="75">
        <v>6</v>
      </c>
      <c r="F10" s="75">
        <v>1</v>
      </c>
      <c r="G10" s="75">
        <v>0</v>
      </c>
      <c r="H10" s="75">
        <v>1</v>
      </c>
      <c r="I10" s="76">
        <v>3</v>
      </c>
      <c r="J10" s="74">
        <v>103</v>
      </c>
      <c r="K10" s="77">
        <v>9</v>
      </c>
      <c r="L10" s="75">
        <v>1</v>
      </c>
      <c r="M10" s="75">
        <v>0</v>
      </c>
      <c r="N10" s="75">
        <v>2</v>
      </c>
      <c r="O10" s="78">
        <v>1</v>
      </c>
      <c r="P10" s="105">
        <f t="shared" si="0"/>
        <v>88.5</v>
      </c>
      <c r="Q10" s="101">
        <f t="shared" si="1"/>
        <v>117.5</v>
      </c>
      <c r="R10" s="167">
        <f t="shared" si="4"/>
        <v>206</v>
      </c>
      <c r="S10" s="168">
        <f>SUM(R7:R10)</f>
        <v>789</v>
      </c>
      <c r="T10" s="145"/>
      <c r="U10" s="74">
        <v>0</v>
      </c>
      <c r="V10" s="75">
        <v>2</v>
      </c>
      <c r="W10" s="83">
        <v>0</v>
      </c>
      <c r="X10" s="83">
        <v>0</v>
      </c>
      <c r="Y10" s="83">
        <v>0</v>
      </c>
      <c r="Z10" s="83">
        <v>0</v>
      </c>
      <c r="AA10" s="83">
        <v>0</v>
      </c>
      <c r="AB10" s="86">
        <v>0</v>
      </c>
      <c r="AC10" s="74">
        <v>0</v>
      </c>
      <c r="AD10" s="75">
        <v>3</v>
      </c>
      <c r="AE10" s="83">
        <v>0</v>
      </c>
      <c r="AF10" s="83">
        <v>0</v>
      </c>
      <c r="AG10" s="83">
        <v>0</v>
      </c>
      <c r="AH10" s="83">
        <v>0</v>
      </c>
      <c r="AI10" s="83">
        <v>0</v>
      </c>
      <c r="AJ10" s="86">
        <v>0</v>
      </c>
      <c r="AK10" s="105">
        <f t="shared" si="5"/>
        <v>2</v>
      </c>
      <c r="AL10" s="101">
        <f t="shared" si="6"/>
        <v>3</v>
      </c>
      <c r="AM10" s="167">
        <f t="shared" si="7"/>
        <v>5</v>
      </c>
      <c r="AN10" s="168">
        <f>SUM(AM7:AM10)</f>
        <v>34</v>
      </c>
      <c r="AO10" s="145"/>
      <c r="AP10" s="173">
        <f>AN10*S10^2/100000000</f>
        <v>0.21165713999999999</v>
      </c>
      <c r="AQ10" s="137"/>
    </row>
    <row r="11" spans="1:43" ht="22.05" customHeight="1" thickBot="1" x14ac:dyDescent="0.4">
      <c r="A11" s="63">
        <f t="shared" si="2"/>
        <v>0.35416666666666674</v>
      </c>
      <c r="B11" s="64" t="s">
        <v>6</v>
      </c>
      <c r="C11" s="65">
        <f t="shared" si="3"/>
        <v>0.36458333333333343</v>
      </c>
      <c r="D11" s="66">
        <v>65</v>
      </c>
      <c r="E11" s="67">
        <v>10</v>
      </c>
      <c r="F11" s="67">
        <v>1</v>
      </c>
      <c r="G11" s="67">
        <v>0</v>
      </c>
      <c r="H11" s="67">
        <v>0</v>
      </c>
      <c r="I11" s="68">
        <v>0</v>
      </c>
      <c r="J11" s="66">
        <v>114</v>
      </c>
      <c r="K11" s="69">
        <v>15</v>
      </c>
      <c r="L11" s="67">
        <v>0</v>
      </c>
      <c r="M11" s="67">
        <v>0</v>
      </c>
      <c r="N11" s="67">
        <v>0</v>
      </c>
      <c r="O11" s="70">
        <v>0</v>
      </c>
      <c r="P11" s="104">
        <f t="shared" si="0"/>
        <v>77.5</v>
      </c>
      <c r="Q11" s="100">
        <f t="shared" si="1"/>
        <v>129</v>
      </c>
      <c r="R11" s="167">
        <f t="shared" si="4"/>
        <v>206.5</v>
      </c>
      <c r="S11" s="168">
        <f t="shared" ref="S11:S23" si="8">SUM(R8:R11)</f>
        <v>822.5</v>
      </c>
      <c r="T11" s="143">
        <f>SUM(P11:Q14)</f>
        <v>715.5</v>
      </c>
      <c r="U11" s="66">
        <v>15</v>
      </c>
      <c r="V11" s="67">
        <v>14</v>
      </c>
      <c r="W11" s="67">
        <v>0</v>
      </c>
      <c r="X11" s="67">
        <v>0</v>
      </c>
      <c r="Y11" s="67">
        <v>1</v>
      </c>
      <c r="Z11" s="67">
        <v>0</v>
      </c>
      <c r="AA11" s="67">
        <v>0</v>
      </c>
      <c r="AB11" s="70">
        <v>0</v>
      </c>
      <c r="AC11" s="66">
        <v>2</v>
      </c>
      <c r="AD11" s="67">
        <v>6</v>
      </c>
      <c r="AE11" s="67">
        <v>0</v>
      </c>
      <c r="AF11" s="67">
        <v>0</v>
      </c>
      <c r="AG11" s="67">
        <v>0</v>
      </c>
      <c r="AH11" s="67">
        <v>0</v>
      </c>
      <c r="AI11" s="67">
        <v>0</v>
      </c>
      <c r="AJ11" s="70">
        <v>0</v>
      </c>
      <c r="AK11" s="104">
        <f t="shared" si="5"/>
        <v>75</v>
      </c>
      <c r="AL11" s="100">
        <f t="shared" si="6"/>
        <v>14</v>
      </c>
      <c r="AM11" s="167">
        <f t="shared" si="7"/>
        <v>89</v>
      </c>
      <c r="AN11" s="168">
        <f t="shared" ref="AN11:AN23" si="9">SUM(AM8:AM11)</f>
        <v>110</v>
      </c>
      <c r="AO11" s="143">
        <f>SUM(AK11:AL14)</f>
        <v>341</v>
      </c>
      <c r="AP11" s="173">
        <f t="shared" ref="AP11:AP23" si="10">AN11*S11^2/100000000</f>
        <v>0.74415687500000005</v>
      </c>
      <c r="AQ11" s="135">
        <f>ROUND((AO11*T11^2)/100000000,3)</f>
        <v>1.746</v>
      </c>
    </row>
    <row r="12" spans="1:43" ht="22.05" customHeight="1" thickBot="1" x14ac:dyDescent="0.4">
      <c r="A12" s="71">
        <f t="shared" si="2"/>
        <v>0.36458333333333343</v>
      </c>
      <c r="B12" s="72" t="s">
        <v>6</v>
      </c>
      <c r="C12" s="73">
        <f t="shared" si="3"/>
        <v>0.37500000000000011</v>
      </c>
      <c r="D12" s="74">
        <v>76</v>
      </c>
      <c r="E12" s="75">
        <v>7</v>
      </c>
      <c r="F12" s="75">
        <v>0</v>
      </c>
      <c r="G12" s="75">
        <v>1</v>
      </c>
      <c r="H12" s="75">
        <v>1</v>
      </c>
      <c r="I12" s="76">
        <v>0</v>
      </c>
      <c r="J12" s="74">
        <v>116</v>
      </c>
      <c r="K12" s="77">
        <v>13</v>
      </c>
      <c r="L12" s="75">
        <v>1</v>
      </c>
      <c r="M12" s="75">
        <v>0</v>
      </c>
      <c r="N12" s="75">
        <v>3</v>
      </c>
      <c r="O12" s="78">
        <v>0</v>
      </c>
      <c r="P12" s="105">
        <f t="shared" si="0"/>
        <v>86.5</v>
      </c>
      <c r="Q12" s="101">
        <f t="shared" si="1"/>
        <v>134.5</v>
      </c>
      <c r="R12" s="167">
        <f t="shared" si="4"/>
        <v>221</v>
      </c>
      <c r="S12" s="168">
        <f t="shared" si="8"/>
        <v>840.5</v>
      </c>
      <c r="T12" s="144"/>
      <c r="U12" s="74">
        <v>24</v>
      </c>
      <c r="V12" s="75">
        <v>27</v>
      </c>
      <c r="W12" s="75">
        <v>0</v>
      </c>
      <c r="X12" s="75">
        <v>0</v>
      </c>
      <c r="Y12" s="75">
        <v>2</v>
      </c>
      <c r="Z12" s="75">
        <v>0</v>
      </c>
      <c r="AA12" s="75">
        <v>0</v>
      </c>
      <c r="AB12" s="78">
        <v>0</v>
      </c>
      <c r="AC12" s="74">
        <v>1</v>
      </c>
      <c r="AD12" s="75">
        <v>44</v>
      </c>
      <c r="AE12" s="75">
        <v>0</v>
      </c>
      <c r="AF12" s="75">
        <v>0</v>
      </c>
      <c r="AG12" s="75">
        <v>5</v>
      </c>
      <c r="AH12" s="75">
        <v>0</v>
      </c>
      <c r="AI12" s="75">
        <v>0</v>
      </c>
      <c r="AJ12" s="78">
        <v>0</v>
      </c>
      <c r="AK12" s="105">
        <f t="shared" si="5"/>
        <v>125</v>
      </c>
      <c r="AL12" s="101">
        <f t="shared" si="6"/>
        <v>53</v>
      </c>
      <c r="AM12" s="167">
        <f t="shared" si="7"/>
        <v>178</v>
      </c>
      <c r="AN12" s="168">
        <f t="shared" si="9"/>
        <v>282</v>
      </c>
      <c r="AO12" s="144"/>
      <c r="AP12" s="173">
        <f t="shared" si="10"/>
        <v>1.9921615050000001</v>
      </c>
      <c r="AQ12" s="136"/>
    </row>
    <row r="13" spans="1:43" ht="22.05" customHeight="1" thickBot="1" x14ac:dyDescent="0.4">
      <c r="A13" s="71">
        <f t="shared" si="2"/>
        <v>0.37500000000000011</v>
      </c>
      <c r="B13" s="72" t="s">
        <v>6</v>
      </c>
      <c r="C13" s="73">
        <f t="shared" si="3"/>
        <v>0.3854166666666668</v>
      </c>
      <c r="D13" s="74">
        <v>62</v>
      </c>
      <c r="E13" s="75">
        <v>1</v>
      </c>
      <c r="F13" s="75">
        <v>1</v>
      </c>
      <c r="G13" s="75">
        <v>0</v>
      </c>
      <c r="H13" s="75">
        <v>0</v>
      </c>
      <c r="I13" s="76">
        <v>0</v>
      </c>
      <c r="J13" s="74">
        <v>82</v>
      </c>
      <c r="K13" s="77">
        <v>8</v>
      </c>
      <c r="L13" s="75">
        <v>0</v>
      </c>
      <c r="M13" s="75">
        <v>0</v>
      </c>
      <c r="N13" s="75">
        <v>0</v>
      </c>
      <c r="O13" s="78">
        <v>0</v>
      </c>
      <c r="P13" s="105">
        <f t="shared" si="0"/>
        <v>65.5</v>
      </c>
      <c r="Q13" s="101">
        <f t="shared" si="1"/>
        <v>90</v>
      </c>
      <c r="R13" s="167">
        <f t="shared" si="4"/>
        <v>155.5</v>
      </c>
      <c r="S13" s="168">
        <f t="shared" si="8"/>
        <v>789</v>
      </c>
      <c r="T13" s="144"/>
      <c r="U13" s="74">
        <v>8</v>
      </c>
      <c r="V13" s="75">
        <v>8</v>
      </c>
      <c r="W13" s="75">
        <v>0</v>
      </c>
      <c r="X13" s="75">
        <v>0</v>
      </c>
      <c r="Y13" s="75">
        <v>0</v>
      </c>
      <c r="Z13" s="75">
        <v>0</v>
      </c>
      <c r="AA13" s="77">
        <v>0</v>
      </c>
      <c r="AB13" s="78">
        <v>0</v>
      </c>
      <c r="AC13" s="74">
        <v>0</v>
      </c>
      <c r="AD13" s="75">
        <v>16</v>
      </c>
      <c r="AE13" s="75">
        <v>0</v>
      </c>
      <c r="AF13" s="75">
        <v>0</v>
      </c>
      <c r="AG13" s="75">
        <v>2</v>
      </c>
      <c r="AH13" s="75">
        <v>0</v>
      </c>
      <c r="AI13" s="77">
        <v>0</v>
      </c>
      <c r="AJ13" s="78">
        <v>0</v>
      </c>
      <c r="AK13" s="105">
        <f t="shared" si="5"/>
        <v>40</v>
      </c>
      <c r="AL13" s="101">
        <f t="shared" si="6"/>
        <v>18</v>
      </c>
      <c r="AM13" s="167">
        <f t="shared" si="7"/>
        <v>58</v>
      </c>
      <c r="AN13" s="168">
        <f t="shared" si="9"/>
        <v>330</v>
      </c>
      <c r="AO13" s="144"/>
      <c r="AP13" s="173">
        <f t="shared" si="10"/>
        <v>2.0543193</v>
      </c>
      <c r="AQ13" s="136"/>
    </row>
    <row r="14" spans="1:43" ht="22.05" customHeight="1" thickBot="1" x14ac:dyDescent="0.4">
      <c r="A14" s="79">
        <f t="shared" si="2"/>
        <v>0.3854166666666668</v>
      </c>
      <c r="B14" s="80" t="s">
        <v>6</v>
      </c>
      <c r="C14" s="81">
        <f t="shared" si="3"/>
        <v>0.39583333333333348</v>
      </c>
      <c r="D14" s="82">
        <v>47</v>
      </c>
      <c r="E14" s="83">
        <v>5</v>
      </c>
      <c r="F14" s="83">
        <v>3</v>
      </c>
      <c r="G14" s="83">
        <v>0</v>
      </c>
      <c r="H14" s="83">
        <v>0</v>
      </c>
      <c r="I14" s="84">
        <v>0</v>
      </c>
      <c r="J14" s="82">
        <v>63</v>
      </c>
      <c r="K14" s="85">
        <v>5</v>
      </c>
      <c r="L14" s="83">
        <v>2</v>
      </c>
      <c r="M14" s="83">
        <v>0</v>
      </c>
      <c r="N14" s="83">
        <v>0</v>
      </c>
      <c r="O14" s="86">
        <v>0</v>
      </c>
      <c r="P14" s="106">
        <f t="shared" si="0"/>
        <v>59.5</v>
      </c>
      <c r="Q14" s="102">
        <f t="shared" si="1"/>
        <v>73</v>
      </c>
      <c r="R14" s="167">
        <f t="shared" si="4"/>
        <v>132.5</v>
      </c>
      <c r="S14" s="168">
        <f t="shared" si="8"/>
        <v>715.5</v>
      </c>
      <c r="T14" s="145"/>
      <c r="U14" s="82">
        <v>2</v>
      </c>
      <c r="V14" s="83">
        <v>2</v>
      </c>
      <c r="W14" s="83">
        <v>0</v>
      </c>
      <c r="X14" s="83">
        <v>0</v>
      </c>
      <c r="Y14" s="83">
        <v>0</v>
      </c>
      <c r="Z14" s="83">
        <v>0</v>
      </c>
      <c r="AA14" s="83">
        <v>0</v>
      </c>
      <c r="AB14" s="86">
        <v>0</v>
      </c>
      <c r="AC14" s="82">
        <v>0</v>
      </c>
      <c r="AD14" s="83">
        <v>6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6">
        <v>0</v>
      </c>
      <c r="AK14" s="106">
        <f t="shared" si="5"/>
        <v>10</v>
      </c>
      <c r="AL14" s="102">
        <f t="shared" si="6"/>
        <v>6</v>
      </c>
      <c r="AM14" s="167">
        <f t="shared" si="7"/>
        <v>16</v>
      </c>
      <c r="AN14" s="168">
        <f t="shared" si="9"/>
        <v>341</v>
      </c>
      <c r="AO14" s="145"/>
      <c r="AP14" s="173">
        <f t="shared" si="10"/>
        <v>1.7457162525000001</v>
      </c>
      <c r="AQ14" s="137"/>
    </row>
    <row r="15" spans="1:43" ht="22.05" customHeight="1" thickBot="1" x14ac:dyDescent="0.4">
      <c r="A15" s="97"/>
      <c r="B15" s="97"/>
      <c r="C15" s="97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75"/>
      <c r="R15" s="176"/>
      <c r="S15" s="177"/>
      <c r="T15" s="175"/>
      <c r="U15" s="175"/>
      <c r="V15" s="175"/>
      <c r="W15" s="178"/>
      <c r="X15" s="178"/>
      <c r="Y15" s="178"/>
      <c r="Z15" s="178"/>
      <c r="AA15" s="178"/>
      <c r="AB15" s="178"/>
      <c r="AC15" s="175"/>
      <c r="AD15" s="175"/>
      <c r="AE15" s="178"/>
      <c r="AF15" s="178"/>
      <c r="AG15" s="178"/>
      <c r="AH15" s="178"/>
      <c r="AI15" s="178"/>
      <c r="AJ15" s="178"/>
      <c r="AK15" s="175"/>
      <c r="AL15" s="175"/>
      <c r="AM15" s="176"/>
      <c r="AN15" s="177"/>
      <c r="AO15" s="178"/>
      <c r="AP15" s="179"/>
      <c r="AQ15" s="180"/>
    </row>
    <row r="16" spans="1:43" ht="22.05" customHeight="1" thickBot="1" x14ac:dyDescent="0.4">
      <c r="A16" s="63">
        <v>0.60416666666666663</v>
      </c>
      <c r="B16" s="64" t="s">
        <v>6</v>
      </c>
      <c r="C16" s="65">
        <v>0.61458333333333337</v>
      </c>
      <c r="D16" s="66">
        <v>52</v>
      </c>
      <c r="E16" s="67">
        <v>6</v>
      </c>
      <c r="F16" s="67">
        <v>1</v>
      </c>
      <c r="G16" s="67">
        <v>0</v>
      </c>
      <c r="H16" s="67">
        <v>2</v>
      </c>
      <c r="I16" s="68">
        <v>1</v>
      </c>
      <c r="J16" s="66">
        <v>51</v>
      </c>
      <c r="K16" s="69">
        <v>7</v>
      </c>
      <c r="L16" s="67">
        <v>1</v>
      </c>
      <c r="M16" s="67">
        <v>0</v>
      </c>
      <c r="N16" s="67">
        <v>1</v>
      </c>
      <c r="O16" s="70">
        <v>0</v>
      </c>
      <c r="P16" s="104">
        <f t="shared" ref="P16:P23" si="11">D16+E16+(F16*2.5)+(G16*2.5)+H16+I16</f>
        <v>63.5</v>
      </c>
      <c r="Q16" s="100">
        <f t="shared" ref="Q16:Q23" si="12">J16+K16+(L16*2.5)+(M16*2.5)+N16+O16</f>
        <v>61.5</v>
      </c>
      <c r="R16" s="167">
        <f t="shared" si="4"/>
        <v>125</v>
      </c>
      <c r="S16" s="168"/>
      <c r="T16" s="143">
        <f>SUM(P16:Q19)</f>
        <v>665.5</v>
      </c>
      <c r="U16" s="66">
        <v>0</v>
      </c>
      <c r="V16" s="67">
        <v>2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70">
        <v>0</v>
      </c>
      <c r="AC16" s="66">
        <v>0</v>
      </c>
      <c r="AD16" s="67">
        <v>2</v>
      </c>
      <c r="AE16" s="67">
        <v>0</v>
      </c>
      <c r="AF16" s="67">
        <v>0</v>
      </c>
      <c r="AG16" s="67">
        <v>0</v>
      </c>
      <c r="AH16" s="67">
        <v>0</v>
      </c>
      <c r="AI16" s="67">
        <v>0</v>
      </c>
      <c r="AJ16" s="70">
        <v>0</v>
      </c>
      <c r="AK16" s="104">
        <f t="shared" ref="AK16:AK23" si="13">(U16*4)+V16+(W16*4)+(X16*6)+Y16+Z16+AA16+AB16</f>
        <v>2</v>
      </c>
      <c r="AL16" s="100">
        <f t="shared" ref="AL16:AL23" si="14">(AC16*4)+AD16+(AE16*4)+(AF16*6)+AI16+AJ16+AG16+AH16</f>
        <v>2</v>
      </c>
      <c r="AM16" s="167">
        <f t="shared" si="7"/>
        <v>4</v>
      </c>
      <c r="AN16" s="168"/>
      <c r="AO16" s="143">
        <f>SUM(AK16:AL19)</f>
        <v>279</v>
      </c>
      <c r="AP16" s="173"/>
      <c r="AQ16" s="135">
        <f>ROUND((AO16*T16^2)/100000000,3)</f>
        <v>1.236</v>
      </c>
    </row>
    <row r="17" spans="1:45" ht="22.05" customHeight="1" thickBot="1" x14ac:dyDescent="0.4">
      <c r="A17" s="71">
        <f t="shared" si="2"/>
        <v>0.61458333333333326</v>
      </c>
      <c r="B17" s="72" t="s">
        <v>6</v>
      </c>
      <c r="C17" s="73">
        <f t="shared" si="3"/>
        <v>0.625</v>
      </c>
      <c r="D17" s="74">
        <v>87</v>
      </c>
      <c r="E17" s="75">
        <v>8</v>
      </c>
      <c r="F17" s="75">
        <v>1</v>
      </c>
      <c r="G17" s="75">
        <v>0</v>
      </c>
      <c r="H17" s="75">
        <v>0</v>
      </c>
      <c r="I17" s="76">
        <v>0</v>
      </c>
      <c r="J17" s="74">
        <v>86</v>
      </c>
      <c r="K17" s="77">
        <v>4</v>
      </c>
      <c r="L17" s="75">
        <v>1</v>
      </c>
      <c r="M17" s="75">
        <v>0</v>
      </c>
      <c r="N17" s="75">
        <v>2</v>
      </c>
      <c r="O17" s="78">
        <v>1</v>
      </c>
      <c r="P17" s="105">
        <f t="shared" si="11"/>
        <v>97.5</v>
      </c>
      <c r="Q17" s="101">
        <f t="shared" si="12"/>
        <v>95.5</v>
      </c>
      <c r="R17" s="167">
        <f t="shared" si="4"/>
        <v>193</v>
      </c>
      <c r="S17" s="168"/>
      <c r="T17" s="144"/>
      <c r="U17" s="74">
        <v>0</v>
      </c>
      <c r="V17" s="75">
        <v>5</v>
      </c>
      <c r="W17" s="75">
        <v>0</v>
      </c>
      <c r="X17" s="75">
        <v>0</v>
      </c>
      <c r="Y17" s="75">
        <v>0</v>
      </c>
      <c r="Z17" s="75">
        <v>0</v>
      </c>
      <c r="AA17" s="75">
        <v>0</v>
      </c>
      <c r="AB17" s="78">
        <v>0</v>
      </c>
      <c r="AC17" s="74">
        <v>0</v>
      </c>
      <c r="AD17" s="75">
        <v>1</v>
      </c>
      <c r="AE17" s="75">
        <v>0</v>
      </c>
      <c r="AF17" s="75">
        <v>0</v>
      </c>
      <c r="AG17" s="75">
        <v>0</v>
      </c>
      <c r="AH17" s="75">
        <v>0</v>
      </c>
      <c r="AI17" s="75">
        <v>0</v>
      </c>
      <c r="AJ17" s="78">
        <v>1</v>
      </c>
      <c r="AK17" s="105">
        <f t="shared" si="13"/>
        <v>5</v>
      </c>
      <c r="AL17" s="101">
        <f t="shared" si="14"/>
        <v>2</v>
      </c>
      <c r="AM17" s="167">
        <f t="shared" si="7"/>
        <v>7</v>
      </c>
      <c r="AN17" s="168"/>
      <c r="AO17" s="144"/>
      <c r="AP17" s="173"/>
      <c r="AQ17" s="136"/>
    </row>
    <row r="18" spans="1:45" s="7" customFormat="1" ht="22.05" customHeight="1" thickBot="1" x14ac:dyDescent="0.4">
      <c r="A18" s="71">
        <f t="shared" si="2"/>
        <v>0.62499999999999989</v>
      </c>
      <c r="B18" s="72" t="s">
        <v>6</v>
      </c>
      <c r="C18" s="73">
        <f t="shared" si="3"/>
        <v>0.63541666666666663</v>
      </c>
      <c r="D18" s="74">
        <v>77</v>
      </c>
      <c r="E18" s="75">
        <v>8</v>
      </c>
      <c r="F18" s="75">
        <v>1</v>
      </c>
      <c r="G18" s="75">
        <v>0</v>
      </c>
      <c r="H18" s="75">
        <v>1</v>
      </c>
      <c r="I18" s="76">
        <v>0</v>
      </c>
      <c r="J18" s="74">
        <v>69</v>
      </c>
      <c r="K18" s="77">
        <v>6</v>
      </c>
      <c r="L18" s="75">
        <v>1</v>
      </c>
      <c r="M18" s="75">
        <v>0</v>
      </c>
      <c r="N18" s="75">
        <v>0</v>
      </c>
      <c r="O18" s="78">
        <v>0</v>
      </c>
      <c r="P18" s="105">
        <f t="shared" si="11"/>
        <v>88.5</v>
      </c>
      <c r="Q18" s="101">
        <f t="shared" si="12"/>
        <v>77.5</v>
      </c>
      <c r="R18" s="167">
        <f t="shared" si="4"/>
        <v>166</v>
      </c>
      <c r="S18" s="168"/>
      <c r="T18" s="144"/>
      <c r="U18" s="74">
        <v>1</v>
      </c>
      <c r="V18" s="75">
        <v>34</v>
      </c>
      <c r="W18" s="75">
        <v>0</v>
      </c>
      <c r="X18" s="75">
        <v>0</v>
      </c>
      <c r="Y18" s="75">
        <v>1</v>
      </c>
      <c r="Z18" s="75">
        <v>0</v>
      </c>
      <c r="AA18" s="77">
        <v>0</v>
      </c>
      <c r="AB18" s="78">
        <v>1</v>
      </c>
      <c r="AC18" s="74">
        <v>0</v>
      </c>
      <c r="AD18" s="75">
        <v>1</v>
      </c>
      <c r="AE18" s="75">
        <v>0</v>
      </c>
      <c r="AF18" s="75">
        <v>0</v>
      </c>
      <c r="AG18" s="75">
        <v>0</v>
      </c>
      <c r="AH18" s="75">
        <v>0</v>
      </c>
      <c r="AI18" s="77">
        <v>0</v>
      </c>
      <c r="AJ18" s="78">
        <v>0</v>
      </c>
      <c r="AK18" s="105">
        <f t="shared" si="13"/>
        <v>40</v>
      </c>
      <c r="AL18" s="101">
        <f t="shared" si="14"/>
        <v>1</v>
      </c>
      <c r="AM18" s="167">
        <f t="shared" si="7"/>
        <v>41</v>
      </c>
      <c r="AN18" s="168"/>
      <c r="AO18" s="144"/>
      <c r="AP18" s="173"/>
      <c r="AQ18" s="136"/>
    </row>
    <row r="19" spans="1:45" ht="22.05" customHeight="1" thickBot="1" x14ac:dyDescent="0.4">
      <c r="A19" s="79">
        <f t="shared" si="2"/>
        <v>0.63541666666666652</v>
      </c>
      <c r="B19" s="80" t="s">
        <v>6</v>
      </c>
      <c r="C19" s="81">
        <f t="shared" si="3"/>
        <v>0.64583333333333326</v>
      </c>
      <c r="D19" s="74">
        <v>80</v>
      </c>
      <c r="E19" s="75">
        <v>9</v>
      </c>
      <c r="F19" s="75">
        <v>0</v>
      </c>
      <c r="G19" s="75">
        <v>0</v>
      </c>
      <c r="H19" s="75">
        <v>3</v>
      </c>
      <c r="I19" s="76">
        <v>2</v>
      </c>
      <c r="J19" s="74">
        <v>73</v>
      </c>
      <c r="K19" s="77">
        <v>9</v>
      </c>
      <c r="L19" s="75">
        <v>1</v>
      </c>
      <c r="M19" s="75">
        <v>0</v>
      </c>
      <c r="N19" s="75">
        <v>3</v>
      </c>
      <c r="O19" s="78">
        <v>0</v>
      </c>
      <c r="P19" s="105">
        <f t="shared" si="11"/>
        <v>94</v>
      </c>
      <c r="Q19" s="101">
        <f t="shared" si="12"/>
        <v>87.5</v>
      </c>
      <c r="R19" s="167">
        <f t="shared" si="4"/>
        <v>181.5</v>
      </c>
      <c r="S19" s="168">
        <f t="shared" si="8"/>
        <v>665.5</v>
      </c>
      <c r="T19" s="145"/>
      <c r="U19" s="74">
        <v>2</v>
      </c>
      <c r="V19" s="75">
        <v>31</v>
      </c>
      <c r="W19" s="83">
        <v>0</v>
      </c>
      <c r="X19" s="83">
        <v>0</v>
      </c>
      <c r="Y19" s="83">
        <v>1</v>
      </c>
      <c r="Z19" s="83">
        <v>0</v>
      </c>
      <c r="AA19" s="83">
        <v>0</v>
      </c>
      <c r="AB19" s="86">
        <v>0</v>
      </c>
      <c r="AC19" s="74">
        <v>35</v>
      </c>
      <c r="AD19" s="75">
        <v>44</v>
      </c>
      <c r="AE19" s="83">
        <v>0</v>
      </c>
      <c r="AF19" s="83">
        <v>0</v>
      </c>
      <c r="AG19" s="83">
        <v>2</v>
      </c>
      <c r="AH19" s="83">
        <v>0</v>
      </c>
      <c r="AI19" s="83">
        <v>1</v>
      </c>
      <c r="AJ19" s="86">
        <v>0</v>
      </c>
      <c r="AK19" s="105">
        <f t="shared" si="13"/>
        <v>40</v>
      </c>
      <c r="AL19" s="101">
        <f t="shared" si="14"/>
        <v>187</v>
      </c>
      <c r="AM19" s="167">
        <f t="shared" si="7"/>
        <v>227</v>
      </c>
      <c r="AN19" s="168">
        <f t="shared" si="9"/>
        <v>279</v>
      </c>
      <c r="AO19" s="145"/>
      <c r="AP19" s="173">
        <f t="shared" si="10"/>
        <v>1.2356637975</v>
      </c>
      <c r="AQ19" s="137"/>
    </row>
    <row r="20" spans="1:45" ht="22.05" customHeight="1" thickBot="1" x14ac:dyDescent="0.4">
      <c r="A20" s="63">
        <f t="shared" si="2"/>
        <v>0.64583333333333315</v>
      </c>
      <c r="B20" s="64" t="s">
        <v>6</v>
      </c>
      <c r="C20" s="65">
        <f t="shared" si="3"/>
        <v>0.65624999999999989</v>
      </c>
      <c r="D20" s="66">
        <v>69</v>
      </c>
      <c r="E20" s="67">
        <v>8</v>
      </c>
      <c r="F20" s="67">
        <v>1</v>
      </c>
      <c r="G20" s="67">
        <v>0</v>
      </c>
      <c r="H20" s="67">
        <v>2</v>
      </c>
      <c r="I20" s="68">
        <v>0</v>
      </c>
      <c r="J20" s="66">
        <v>92</v>
      </c>
      <c r="K20" s="69">
        <v>17</v>
      </c>
      <c r="L20" s="67">
        <v>0</v>
      </c>
      <c r="M20" s="67">
        <v>2</v>
      </c>
      <c r="N20" s="67">
        <v>1</v>
      </c>
      <c r="O20" s="70">
        <v>0</v>
      </c>
      <c r="P20" s="104">
        <f t="shared" si="11"/>
        <v>81.5</v>
      </c>
      <c r="Q20" s="100">
        <f t="shared" si="12"/>
        <v>115</v>
      </c>
      <c r="R20" s="167">
        <f t="shared" si="4"/>
        <v>196.5</v>
      </c>
      <c r="S20" s="168">
        <f t="shared" si="8"/>
        <v>737</v>
      </c>
      <c r="T20" s="143">
        <f>SUM(P20:Q23)</f>
        <v>723</v>
      </c>
      <c r="U20" s="66">
        <v>6</v>
      </c>
      <c r="V20" s="67">
        <v>8</v>
      </c>
      <c r="W20" s="67">
        <v>0</v>
      </c>
      <c r="X20" s="67">
        <v>0</v>
      </c>
      <c r="Y20" s="67">
        <v>2</v>
      </c>
      <c r="Z20" s="67">
        <v>0</v>
      </c>
      <c r="AA20" s="67">
        <v>0</v>
      </c>
      <c r="AB20" s="70">
        <v>0</v>
      </c>
      <c r="AC20" s="66">
        <v>13</v>
      </c>
      <c r="AD20" s="67">
        <v>17</v>
      </c>
      <c r="AE20" s="67">
        <v>0</v>
      </c>
      <c r="AF20" s="67">
        <v>0</v>
      </c>
      <c r="AG20" s="67">
        <v>1</v>
      </c>
      <c r="AH20" s="67">
        <v>0</v>
      </c>
      <c r="AI20" s="67">
        <v>0</v>
      </c>
      <c r="AJ20" s="70">
        <v>0</v>
      </c>
      <c r="AK20" s="104">
        <f t="shared" si="13"/>
        <v>34</v>
      </c>
      <c r="AL20" s="100">
        <f t="shared" si="14"/>
        <v>70</v>
      </c>
      <c r="AM20" s="167">
        <f t="shared" si="7"/>
        <v>104</v>
      </c>
      <c r="AN20" s="168">
        <f t="shared" si="9"/>
        <v>379</v>
      </c>
      <c r="AO20" s="143">
        <f>SUM(AK20:AL23)</f>
        <v>119</v>
      </c>
      <c r="AP20" s="173">
        <f t="shared" si="10"/>
        <v>2.0586105099999998</v>
      </c>
      <c r="AQ20" s="135">
        <f>ROUND((AO20*T20^2)/100000000,3)</f>
        <v>0.622</v>
      </c>
    </row>
    <row r="21" spans="1:45" ht="22.05" customHeight="1" thickBot="1" x14ac:dyDescent="0.4">
      <c r="A21" s="71">
        <f t="shared" si="2"/>
        <v>0.65624999999999978</v>
      </c>
      <c r="B21" s="72" t="s">
        <v>6</v>
      </c>
      <c r="C21" s="73">
        <f t="shared" si="3"/>
        <v>0.66666666666666652</v>
      </c>
      <c r="D21" s="74">
        <v>76</v>
      </c>
      <c r="E21" s="75">
        <v>9</v>
      </c>
      <c r="F21" s="75">
        <v>0</v>
      </c>
      <c r="G21" s="75">
        <v>0</v>
      </c>
      <c r="H21" s="75">
        <v>1</v>
      </c>
      <c r="I21" s="76">
        <v>0</v>
      </c>
      <c r="J21" s="74">
        <v>67</v>
      </c>
      <c r="K21" s="77">
        <v>10</v>
      </c>
      <c r="L21" s="75">
        <v>1</v>
      </c>
      <c r="M21" s="75">
        <v>0</v>
      </c>
      <c r="N21" s="75">
        <v>2</v>
      </c>
      <c r="O21" s="78">
        <v>1</v>
      </c>
      <c r="P21" s="105">
        <f t="shared" si="11"/>
        <v>86</v>
      </c>
      <c r="Q21" s="101">
        <f t="shared" si="12"/>
        <v>82.5</v>
      </c>
      <c r="R21" s="167">
        <f t="shared" si="4"/>
        <v>168.5</v>
      </c>
      <c r="S21" s="168">
        <f t="shared" si="8"/>
        <v>712.5</v>
      </c>
      <c r="T21" s="144"/>
      <c r="U21" s="74">
        <v>0</v>
      </c>
      <c r="V21" s="75">
        <v>3</v>
      </c>
      <c r="W21" s="75">
        <v>0</v>
      </c>
      <c r="X21" s="75">
        <v>0</v>
      </c>
      <c r="Y21" s="75">
        <v>0</v>
      </c>
      <c r="Z21" s="75">
        <v>0</v>
      </c>
      <c r="AA21" s="75">
        <v>0</v>
      </c>
      <c r="AB21" s="78">
        <v>0</v>
      </c>
      <c r="AC21" s="74">
        <v>0</v>
      </c>
      <c r="AD21" s="75">
        <v>2</v>
      </c>
      <c r="AE21" s="75">
        <v>0</v>
      </c>
      <c r="AF21" s="75">
        <v>0</v>
      </c>
      <c r="AG21" s="75">
        <v>0</v>
      </c>
      <c r="AH21" s="75">
        <v>0</v>
      </c>
      <c r="AI21" s="75">
        <v>0</v>
      </c>
      <c r="AJ21" s="78">
        <v>0</v>
      </c>
      <c r="AK21" s="105">
        <f t="shared" si="13"/>
        <v>3</v>
      </c>
      <c r="AL21" s="101">
        <f t="shared" si="14"/>
        <v>2</v>
      </c>
      <c r="AM21" s="167">
        <f t="shared" si="7"/>
        <v>5</v>
      </c>
      <c r="AN21" s="168">
        <f t="shared" si="9"/>
        <v>377</v>
      </c>
      <c r="AO21" s="144"/>
      <c r="AP21" s="173">
        <f t="shared" si="10"/>
        <v>1.9138640625000001</v>
      </c>
      <c r="AQ21" s="136"/>
    </row>
    <row r="22" spans="1:45" ht="22.05" customHeight="1" thickBot="1" x14ac:dyDescent="0.4">
      <c r="A22" s="71">
        <f t="shared" si="2"/>
        <v>0.66666666666666641</v>
      </c>
      <c r="B22" s="72" t="s">
        <v>6</v>
      </c>
      <c r="C22" s="73">
        <f t="shared" si="3"/>
        <v>0.67708333333333315</v>
      </c>
      <c r="D22" s="74">
        <v>74</v>
      </c>
      <c r="E22" s="75">
        <v>15</v>
      </c>
      <c r="F22" s="75">
        <v>1</v>
      </c>
      <c r="G22" s="75">
        <v>0</v>
      </c>
      <c r="H22" s="75">
        <v>1</v>
      </c>
      <c r="I22" s="76">
        <v>0</v>
      </c>
      <c r="J22" s="74">
        <v>71</v>
      </c>
      <c r="K22" s="77">
        <v>7</v>
      </c>
      <c r="L22" s="75">
        <v>0</v>
      </c>
      <c r="M22" s="75">
        <v>0</v>
      </c>
      <c r="N22" s="75">
        <v>0</v>
      </c>
      <c r="O22" s="78">
        <v>0</v>
      </c>
      <c r="P22" s="105">
        <f t="shared" si="11"/>
        <v>92.5</v>
      </c>
      <c r="Q22" s="101">
        <f t="shared" si="12"/>
        <v>78</v>
      </c>
      <c r="R22" s="167">
        <f t="shared" si="4"/>
        <v>170.5</v>
      </c>
      <c r="S22" s="168">
        <f t="shared" si="8"/>
        <v>717</v>
      </c>
      <c r="T22" s="144"/>
      <c r="U22" s="74">
        <v>0</v>
      </c>
      <c r="V22" s="75">
        <v>1</v>
      </c>
      <c r="W22" s="75">
        <v>0</v>
      </c>
      <c r="X22" s="75">
        <v>0</v>
      </c>
      <c r="Y22" s="75">
        <v>0</v>
      </c>
      <c r="Z22" s="75">
        <v>0</v>
      </c>
      <c r="AA22" s="77">
        <v>0</v>
      </c>
      <c r="AB22" s="78">
        <v>0</v>
      </c>
      <c r="AC22" s="74">
        <v>0</v>
      </c>
      <c r="AD22" s="75">
        <v>0</v>
      </c>
      <c r="AE22" s="75">
        <v>0</v>
      </c>
      <c r="AF22" s="75">
        <v>0</v>
      </c>
      <c r="AG22" s="75">
        <v>0</v>
      </c>
      <c r="AH22" s="75">
        <v>0</v>
      </c>
      <c r="AI22" s="77">
        <v>0</v>
      </c>
      <c r="AJ22" s="78">
        <v>0</v>
      </c>
      <c r="AK22" s="105">
        <f t="shared" si="13"/>
        <v>1</v>
      </c>
      <c r="AL22" s="101">
        <f t="shared" si="14"/>
        <v>0</v>
      </c>
      <c r="AM22" s="167">
        <f t="shared" si="7"/>
        <v>1</v>
      </c>
      <c r="AN22" s="168">
        <f t="shared" si="9"/>
        <v>337</v>
      </c>
      <c r="AO22" s="144"/>
      <c r="AP22" s="173">
        <f t="shared" si="10"/>
        <v>1.73247993</v>
      </c>
      <c r="AQ22" s="136"/>
    </row>
    <row r="23" spans="1:45" ht="22.05" customHeight="1" thickBot="1" x14ac:dyDescent="0.4">
      <c r="A23" s="79">
        <f t="shared" si="2"/>
        <v>0.67708333333333304</v>
      </c>
      <c r="B23" s="80" t="s">
        <v>6</v>
      </c>
      <c r="C23" s="81">
        <f t="shared" si="3"/>
        <v>0.68749999999999978</v>
      </c>
      <c r="D23" s="82">
        <v>87</v>
      </c>
      <c r="E23" s="83">
        <v>6</v>
      </c>
      <c r="F23" s="83">
        <v>1</v>
      </c>
      <c r="G23" s="83">
        <v>0</v>
      </c>
      <c r="H23" s="83">
        <v>3</v>
      </c>
      <c r="I23" s="84">
        <v>1</v>
      </c>
      <c r="J23" s="82">
        <v>75</v>
      </c>
      <c r="K23" s="85">
        <v>7</v>
      </c>
      <c r="L23" s="83">
        <v>0</v>
      </c>
      <c r="M23" s="83">
        <v>0</v>
      </c>
      <c r="N23" s="83">
        <v>3</v>
      </c>
      <c r="O23" s="86">
        <v>3</v>
      </c>
      <c r="P23" s="106">
        <f t="shared" si="11"/>
        <v>99.5</v>
      </c>
      <c r="Q23" s="102">
        <f t="shared" si="12"/>
        <v>88</v>
      </c>
      <c r="R23" s="167">
        <f t="shared" si="4"/>
        <v>187.5</v>
      </c>
      <c r="S23" s="168">
        <f t="shared" si="8"/>
        <v>723</v>
      </c>
      <c r="T23" s="145"/>
      <c r="U23" s="82">
        <v>0</v>
      </c>
      <c r="V23" s="83">
        <v>7</v>
      </c>
      <c r="W23" s="83">
        <v>0</v>
      </c>
      <c r="X23" s="83">
        <v>0</v>
      </c>
      <c r="Y23" s="83">
        <v>0</v>
      </c>
      <c r="Z23" s="83">
        <v>0</v>
      </c>
      <c r="AA23" s="83">
        <v>0</v>
      </c>
      <c r="AB23" s="86">
        <v>0</v>
      </c>
      <c r="AC23" s="82">
        <v>0</v>
      </c>
      <c r="AD23" s="83">
        <v>2</v>
      </c>
      <c r="AE23" s="83">
        <v>0</v>
      </c>
      <c r="AF23" s="83">
        <v>0</v>
      </c>
      <c r="AG23" s="83">
        <v>0</v>
      </c>
      <c r="AH23" s="83">
        <v>0</v>
      </c>
      <c r="AI23" s="83">
        <v>0</v>
      </c>
      <c r="AJ23" s="86">
        <v>0</v>
      </c>
      <c r="AK23" s="106">
        <f t="shared" si="13"/>
        <v>7</v>
      </c>
      <c r="AL23" s="102">
        <f t="shared" si="14"/>
        <v>2</v>
      </c>
      <c r="AM23" s="167">
        <f t="shared" si="7"/>
        <v>9</v>
      </c>
      <c r="AN23" s="168">
        <f t="shared" si="9"/>
        <v>119</v>
      </c>
      <c r="AO23" s="145"/>
      <c r="AP23" s="173">
        <f t="shared" si="10"/>
        <v>0.62204751000000003</v>
      </c>
      <c r="AQ23" s="137"/>
    </row>
    <row r="24" spans="1:45" ht="22.05" customHeight="1" thickBot="1" x14ac:dyDescent="0.4">
      <c r="A24" s="45"/>
      <c r="B24" s="87"/>
      <c r="C24" s="45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181"/>
      <c r="R24" s="176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1"/>
      <c r="AH24" s="181"/>
      <c r="AI24" s="181"/>
      <c r="AJ24" s="181"/>
      <c r="AK24" s="181"/>
      <c r="AL24" s="181"/>
      <c r="AM24" s="176"/>
      <c r="AN24" s="181"/>
      <c r="AO24" s="181"/>
      <c r="AP24" s="182"/>
      <c r="AQ24" s="180"/>
      <c r="AR24" s="180"/>
      <c r="AS24" s="180"/>
    </row>
    <row r="25" spans="1:45" ht="22.05" customHeight="1" thickBot="1" x14ac:dyDescent="0.4">
      <c r="A25" s="146" t="s">
        <v>23</v>
      </c>
      <c r="B25" s="147"/>
      <c r="C25" s="148"/>
      <c r="D25" s="88">
        <f t="shared" ref="D25:O25" si="15">SUM(D7:D23)</f>
        <v>1106</v>
      </c>
      <c r="E25" s="89">
        <f t="shared" si="15"/>
        <v>119</v>
      </c>
      <c r="F25" s="89">
        <f t="shared" si="15"/>
        <v>13</v>
      </c>
      <c r="G25" s="89">
        <f t="shared" si="15"/>
        <v>1</v>
      </c>
      <c r="H25" s="89">
        <f t="shared" si="15"/>
        <v>18</v>
      </c>
      <c r="I25" s="90">
        <f t="shared" si="15"/>
        <v>11</v>
      </c>
      <c r="J25" s="88">
        <f t="shared" si="15"/>
        <v>1381</v>
      </c>
      <c r="K25" s="91">
        <f t="shared" si="15"/>
        <v>159</v>
      </c>
      <c r="L25" s="89">
        <f t="shared" si="15"/>
        <v>12</v>
      </c>
      <c r="M25" s="89">
        <f t="shared" si="15"/>
        <v>2</v>
      </c>
      <c r="N25" s="89">
        <f t="shared" si="15"/>
        <v>23</v>
      </c>
      <c r="O25" s="92">
        <f t="shared" si="15"/>
        <v>6</v>
      </c>
      <c r="P25" s="107">
        <f>SUM(P7:P23)</f>
        <v>1289</v>
      </c>
      <c r="Q25" s="94">
        <f>SUM(Q7:Q23)</f>
        <v>1604</v>
      </c>
      <c r="R25" s="167">
        <f t="shared" si="4"/>
        <v>2893</v>
      </c>
      <c r="S25" s="170"/>
      <c r="T25" s="94">
        <f>SUM(T7:T23)</f>
        <v>2893</v>
      </c>
      <c r="U25" s="88">
        <f t="shared" ref="U25:AJ25" si="16">SUM(U7:U23)</f>
        <v>58</v>
      </c>
      <c r="V25" s="89">
        <f t="shared" si="16"/>
        <v>147</v>
      </c>
      <c r="W25" s="89">
        <f t="shared" si="16"/>
        <v>0</v>
      </c>
      <c r="X25" s="89">
        <f t="shared" si="16"/>
        <v>0</v>
      </c>
      <c r="Y25" s="89">
        <f t="shared" si="16"/>
        <v>7</v>
      </c>
      <c r="Z25" s="89">
        <f t="shared" si="16"/>
        <v>0</v>
      </c>
      <c r="AA25" s="89">
        <f t="shared" si="16"/>
        <v>0</v>
      </c>
      <c r="AB25" s="90">
        <f t="shared" si="16"/>
        <v>1</v>
      </c>
      <c r="AC25" s="88">
        <f t="shared" si="16"/>
        <v>51</v>
      </c>
      <c r="AD25" s="89">
        <f t="shared" si="16"/>
        <v>170</v>
      </c>
      <c r="AE25" s="89">
        <f t="shared" si="16"/>
        <v>0</v>
      </c>
      <c r="AF25" s="89">
        <f t="shared" si="16"/>
        <v>0</v>
      </c>
      <c r="AG25" s="89">
        <f t="shared" si="16"/>
        <v>10</v>
      </c>
      <c r="AH25" s="89">
        <f t="shared" si="16"/>
        <v>0</v>
      </c>
      <c r="AI25" s="89">
        <f t="shared" si="16"/>
        <v>1</v>
      </c>
      <c r="AJ25" s="92">
        <f t="shared" si="16"/>
        <v>1</v>
      </c>
      <c r="AK25" s="107">
        <f>SUM(AK7:AK23)</f>
        <v>387</v>
      </c>
      <c r="AL25" s="94">
        <f>SUM(AL7:AL23)</f>
        <v>386</v>
      </c>
      <c r="AM25" s="167">
        <f t="shared" si="7"/>
        <v>773</v>
      </c>
      <c r="AN25" s="169"/>
      <c r="AO25" s="94">
        <f>SUM(AO7:AO23)</f>
        <v>773</v>
      </c>
      <c r="AP25" s="174">
        <f>MAX(AP10:AP23)</f>
        <v>2.0586105099999998</v>
      </c>
      <c r="AQ25" s="111">
        <f>AVERAGE(AQ7:AQ23)</f>
        <v>0.95399999999999996</v>
      </c>
    </row>
    <row r="26" spans="1:45" ht="22.05" customHeight="1" thickBot="1" x14ac:dyDescent="0.4">
      <c r="A26" s="146" t="s">
        <v>24</v>
      </c>
      <c r="B26" s="147"/>
      <c r="C26" s="148"/>
      <c r="D26" s="149">
        <f>SUM(D25:G25)</f>
        <v>1239</v>
      </c>
      <c r="E26" s="150"/>
      <c r="F26" s="150"/>
      <c r="G26" s="150"/>
      <c r="H26" s="150"/>
      <c r="I26" s="151"/>
      <c r="J26" s="149">
        <f>SUM(J25:M25)</f>
        <v>1554</v>
      </c>
      <c r="K26" s="150"/>
      <c r="L26" s="150"/>
      <c r="M26" s="150"/>
      <c r="N26" s="150"/>
      <c r="O26" s="151"/>
      <c r="P26" s="15"/>
      <c r="Q26" s="15"/>
      <c r="R26" s="15"/>
      <c r="S26" s="15"/>
      <c r="T26" s="15"/>
      <c r="U26" s="149">
        <f>SUM(U25:AB25)</f>
        <v>213</v>
      </c>
      <c r="V26" s="150"/>
      <c r="W26" s="150"/>
      <c r="X26" s="150"/>
      <c r="Y26" s="150"/>
      <c r="Z26" s="150"/>
      <c r="AA26" s="150"/>
      <c r="AB26" s="151"/>
      <c r="AC26" s="149">
        <f>SUM(AC25:AJ25)</f>
        <v>233</v>
      </c>
      <c r="AD26" s="150"/>
      <c r="AE26" s="150"/>
      <c r="AF26" s="150"/>
      <c r="AG26" s="150"/>
      <c r="AH26" s="150"/>
      <c r="AI26" s="150"/>
      <c r="AJ26" s="151"/>
      <c r="AK26" s="15"/>
      <c r="AL26" s="15"/>
      <c r="AM26" s="15"/>
      <c r="AN26" s="15"/>
      <c r="AO26" s="15"/>
      <c r="AP26" s="15"/>
    </row>
    <row r="27" spans="1:45" ht="22.05" customHeight="1" x14ac:dyDescent="0.35">
      <c r="A27" s="45"/>
      <c r="B27" s="87"/>
      <c r="C27" s="45"/>
      <c r="D27" s="45"/>
      <c r="E27" s="45"/>
      <c r="F27" s="45"/>
      <c r="G27" s="45"/>
      <c r="H27" s="45"/>
      <c r="I27" s="45"/>
      <c r="J27" s="54"/>
      <c r="K27" s="54"/>
      <c r="L27" s="54"/>
      <c r="M27" s="54"/>
      <c r="N27" s="54"/>
      <c r="O27" s="54"/>
      <c r="P27" s="45"/>
      <c r="Q27" s="45"/>
      <c r="R27" s="45"/>
      <c r="S27" s="45"/>
      <c r="T27" s="45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45"/>
      <c r="AL27" s="45"/>
      <c r="AM27" s="45"/>
      <c r="AN27" s="45"/>
      <c r="AO27" s="45"/>
      <c r="AP27" s="45"/>
    </row>
    <row r="28" spans="1:45" ht="22.05" customHeight="1" x14ac:dyDescent="0.35">
      <c r="A28" s="45"/>
      <c r="B28" s="87"/>
      <c r="C28" s="45"/>
      <c r="D28" s="45"/>
      <c r="E28" s="45"/>
      <c r="F28" s="45"/>
      <c r="G28" s="45"/>
      <c r="H28" s="45"/>
      <c r="I28" s="45"/>
      <c r="J28" s="54"/>
      <c r="K28" s="54"/>
      <c r="L28" s="54"/>
      <c r="M28" s="54"/>
      <c r="N28" s="54"/>
      <c r="O28" s="54"/>
      <c r="P28" s="45"/>
      <c r="Q28" s="45"/>
      <c r="R28" s="45"/>
      <c r="S28" s="45"/>
      <c r="T28" s="45"/>
      <c r="AK28" s="45"/>
      <c r="AL28" s="45"/>
      <c r="AM28" s="45"/>
      <c r="AN28" s="45"/>
      <c r="AO28" s="45"/>
      <c r="AP28" s="45"/>
    </row>
    <row r="29" spans="1:45" ht="22.05" customHeight="1" x14ac:dyDescent="0.35">
      <c r="D29" s="7"/>
      <c r="E29" s="7"/>
      <c r="F29" s="7"/>
      <c r="G29" s="7"/>
      <c r="H29" s="7"/>
      <c r="I29" s="7"/>
      <c r="P29" s="7"/>
      <c r="Q29" s="7"/>
      <c r="R29" s="7"/>
      <c r="S29" s="7"/>
      <c r="T29" s="7"/>
      <c r="AK29" s="7"/>
      <c r="AL29" s="7"/>
      <c r="AM29" s="7"/>
      <c r="AN29" s="7"/>
      <c r="AO29" s="7"/>
      <c r="AP29" s="7"/>
    </row>
    <row r="30" spans="1:45" ht="22.05" customHeight="1" x14ac:dyDescent="0.35">
      <c r="D30" s="7"/>
      <c r="E30" s="7"/>
      <c r="F30" s="7"/>
      <c r="G30" s="7"/>
      <c r="H30" s="7"/>
      <c r="I30" s="7"/>
      <c r="P30" s="7"/>
      <c r="Q30" s="7"/>
      <c r="R30" s="7"/>
      <c r="S30" s="7"/>
      <c r="T30" s="7"/>
      <c r="AK30" s="7"/>
      <c r="AL30" s="7"/>
      <c r="AM30" s="7"/>
      <c r="AN30" s="7"/>
      <c r="AO30" s="7"/>
      <c r="AP30" s="7"/>
    </row>
    <row r="31" spans="1:45" ht="22.05" customHeight="1" x14ac:dyDescent="0.35">
      <c r="D31" s="7"/>
      <c r="E31" s="7"/>
      <c r="F31" s="7"/>
      <c r="G31" s="7"/>
      <c r="H31" s="7"/>
      <c r="I31" s="7"/>
      <c r="P31" s="7"/>
      <c r="Q31" s="7"/>
      <c r="R31" s="7"/>
      <c r="S31" s="7"/>
      <c r="T31" s="7"/>
      <c r="AK31" s="7"/>
      <c r="AL31" s="7"/>
      <c r="AM31" s="7"/>
      <c r="AN31" s="7"/>
      <c r="AO31" s="7"/>
      <c r="AP31" s="7"/>
    </row>
    <row r="32" spans="1:45" ht="22.05" customHeight="1" x14ac:dyDescent="0.35"/>
    <row r="33" ht="22.05" customHeight="1" x14ac:dyDescent="0.35"/>
    <row r="34" ht="22.05" customHeight="1" x14ac:dyDescent="0.35"/>
    <row r="35" ht="22.05" customHeight="1" x14ac:dyDescent="0.35"/>
    <row r="36" ht="22.05" customHeight="1" x14ac:dyDescent="0.35"/>
    <row r="37" ht="22.05" customHeight="1" x14ac:dyDescent="0.35"/>
    <row r="38" ht="22.05" customHeight="1" x14ac:dyDescent="0.35"/>
    <row r="39" ht="22.05" customHeight="1" x14ac:dyDescent="0.35"/>
    <row r="40" ht="22.05" customHeight="1" x14ac:dyDescent="0.35"/>
    <row r="41" ht="22.05" customHeight="1" x14ac:dyDescent="0.35"/>
    <row r="42" ht="22.05" customHeight="1" x14ac:dyDescent="0.35"/>
    <row r="43" ht="22.05" customHeight="1" x14ac:dyDescent="0.35"/>
    <row r="44" ht="22.05" customHeight="1" x14ac:dyDescent="0.35"/>
    <row r="45" ht="22.05" customHeight="1" x14ac:dyDescent="0.35"/>
    <row r="46" ht="22.05" customHeight="1" x14ac:dyDescent="0.35"/>
    <row r="47" ht="22.05" customHeight="1" x14ac:dyDescent="0.35"/>
  </sheetData>
  <sheetProtection selectLockedCells="1"/>
  <mergeCells count="28">
    <mergeCell ref="A26:C26"/>
    <mergeCell ref="D26:I26"/>
    <mergeCell ref="J26:O26"/>
    <mergeCell ref="J5:O5"/>
    <mergeCell ref="AJ1:AQ1"/>
    <mergeCell ref="AJ3:AQ3"/>
    <mergeCell ref="AJ2:AQ2"/>
    <mergeCell ref="D5:I5"/>
    <mergeCell ref="A25:C25"/>
    <mergeCell ref="U26:AB26"/>
    <mergeCell ref="AC26:AJ26"/>
    <mergeCell ref="P5:T5"/>
    <mergeCell ref="AK5:AO5"/>
    <mergeCell ref="T7:T10"/>
    <mergeCell ref="T11:T14"/>
    <mergeCell ref="T16:T19"/>
    <mergeCell ref="T20:T23"/>
    <mergeCell ref="AO7:AO10"/>
    <mergeCell ref="AO11:AO14"/>
    <mergeCell ref="AO16:AO19"/>
    <mergeCell ref="AO20:AO23"/>
    <mergeCell ref="AQ16:AQ19"/>
    <mergeCell ref="AQ20:AQ23"/>
    <mergeCell ref="U5:AB5"/>
    <mergeCell ref="AC5:AJ5"/>
    <mergeCell ref="AQ5:AQ6"/>
    <mergeCell ref="AQ7:AQ10"/>
    <mergeCell ref="AQ11:AQ14"/>
  </mergeCells>
  <phoneticPr fontId="0" type="noConversion"/>
  <printOptions horizontalCentered="1"/>
  <pageMargins left="0.39370078740157483" right="0.39370078740157483" top="0.39370078740157483" bottom="0.78740157480314965" header="0" footer="0.39370078740157483"/>
  <pageSetup paperSize="9" scale="72" fitToHeight="0" orientation="portrait" r:id="rId1"/>
  <headerFooter alignWithMargins="0">
    <oddFooter>&amp;R&amp;"Arial,Italic"&amp;8&amp;F\&amp;A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Job Details</vt:lpstr>
      <vt:lpstr>Site Plan</vt:lpstr>
      <vt:lpstr>Counts</vt:lpstr>
      <vt:lpstr>Counts!Print_Area</vt:lpstr>
      <vt:lpstr>'Job Details'!Print_Area</vt:lpstr>
      <vt:lpstr>'Site Plan'!Print_Area</vt:lpstr>
      <vt:lpstr>Counts!Print_Titles</vt:lpstr>
    </vt:vector>
  </TitlesOfParts>
  <Company>Symonds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Malaikah Khanom</cp:lastModifiedBy>
  <cp:lastPrinted>2011-01-09T16:47:28Z</cp:lastPrinted>
  <dcterms:created xsi:type="dcterms:W3CDTF">2003-09-18T11:16:10Z</dcterms:created>
  <dcterms:modified xsi:type="dcterms:W3CDTF">2023-04-17T11:01:42Z</dcterms:modified>
</cp:coreProperties>
</file>