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B18ACB80-6D6B-4260-9653-89CD17BABEC6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N11" i="1"/>
  <c r="AN12" i="1"/>
  <c r="AN13" i="1"/>
  <c r="AN14" i="1"/>
  <c r="AN19" i="1"/>
  <c r="AN20" i="1"/>
  <c r="AN21" i="1"/>
  <c r="AN22" i="1"/>
  <c r="AN23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S11" i="1"/>
  <c r="S12" i="1"/>
  <c r="S13" i="1"/>
  <c r="S14" i="1"/>
  <c r="S19" i="1"/>
  <c r="S20" i="1"/>
  <c r="S21" i="1"/>
  <c r="S22" i="1"/>
  <c r="S23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M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N10" i="1" l="1"/>
  <c r="AP10" i="1" s="1"/>
  <c r="S10" i="1"/>
  <c r="T7" i="1"/>
  <c r="AO16" i="1"/>
  <c r="T20" i="1"/>
  <c r="T16" i="1"/>
  <c r="AQ16" i="1" s="1"/>
  <c r="T11" i="1"/>
  <c r="T25" i="1" s="1"/>
  <c r="AO7" i="1"/>
  <c r="AQ7" i="1" s="1"/>
  <c r="AO11" i="1"/>
  <c r="AO20" i="1"/>
  <c r="AQ20" i="1" s="1"/>
  <c r="AC26" i="1"/>
  <c r="AL25" i="1"/>
  <c r="AK25" i="1"/>
  <c r="Q25" i="1"/>
  <c r="U26" i="1"/>
  <c r="P25" i="1"/>
  <c r="D26" i="1"/>
  <c r="J26" i="1"/>
  <c r="AQ11" i="1" l="1"/>
  <c r="AO25" i="1"/>
  <c r="AQ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<sst xmlns="http://schemas.openxmlformats.org/spreadsheetml/2006/main" count="83" uniqueCount="49">
  <si>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</si>
  <si>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</si>
  <si>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</si>
  <si>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</si>
  <si>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</si>
  <si>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</si>
  <si>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</si>
  <si>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</si>
  <si>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</si>
  <si>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</si>
  <si>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</si>
  <si>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</si>
  <si>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</si>
  <si>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</si>
  <si>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</si>
  <si>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</si>
  <si>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</si>
  <si>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</si>
  <si>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</si>
  <si>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</si>
  <si>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</si>
  <si>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</si>
  <si>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</si>
  <si>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</si>
  <si>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</si>
  <si>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</si>
  <si>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</si>
  <si>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</si>
  <si>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</si>
  <si>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</si>
  <si>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</si>
  <si>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</si>
  <si>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</si>
  <si>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</si>
  <si>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</si>
  <si>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</si>
  <si>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</si>
  <si>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</si>
  <si>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</si>
  <si>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</si>
  <si>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</si>
  <si>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8 - Colyers Lane</t>
  </si>
  <si>
    <t xml:space="preserve"> 51°28'15.52"N,  0°10'25.03"E</t>
  </si>
  <si>
    <t>DA8 3NZ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</si>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</sst>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67" fontId="12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167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85725</xdr:colOff>
      <xdr:row>19</xdr:row>
      <xdr:rowOff>38100</xdr:rowOff>
    </xdr:from>
    <xdr:to>
      <xdr:col>6</xdr:col>
      <xdr:colOff>266700</xdr:colOff>
      <xdr:row>20</xdr:row>
      <xdr:rowOff>57150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971925" y="37528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276219</xdr:colOff>
      <xdr:row>20</xdr:row>
      <xdr:rowOff>38098</xdr:rowOff>
    </xdr:from>
    <xdr:to>
      <xdr:col>7</xdr:col>
      <xdr:colOff>133344</xdr:colOff>
      <xdr:row>22</xdr:row>
      <xdr:rowOff>9523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7483542">
          <a:off x="4548181" y="3881436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537732</xdr:colOff>
      <xdr:row>17</xdr:row>
      <xdr:rowOff>152936</xdr:rowOff>
    </xdr:from>
    <xdr:to>
      <xdr:col>10</xdr:col>
      <xdr:colOff>115644</xdr:colOff>
      <xdr:row>22</xdr:row>
      <xdr:rowOff>536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6951128">
          <a:off x="3488988" y="1183130"/>
          <a:ext cx="800100" cy="5407212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141831</xdr:colOff>
      <xdr:row>15</xdr:row>
      <xdr:rowOff>123758</xdr:rowOff>
    </xdr:from>
    <xdr:to>
      <xdr:col>4</xdr:col>
      <xdr:colOff>454138</xdr:colOff>
      <xdr:row>18</xdr:row>
      <xdr:rowOff>71215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5764034">
          <a:off x="2819806" y="3217933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66675</xdr:colOff>
      <xdr:row>22</xdr:row>
      <xdr:rowOff>9525</xdr:rowOff>
    </xdr:from>
    <xdr:to>
      <xdr:col>7</xdr:col>
      <xdr:colOff>247650</xdr:colOff>
      <xdr:row>23</xdr:row>
      <xdr:rowOff>28575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600575" y="42957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8</xdr:col>
      <xdr:colOff>476250</xdr:colOff>
      <xdr:row>31</xdr:row>
      <xdr:rowOff>19051</xdr:rowOff>
    </xdr:from>
    <xdr:to>
      <xdr:col>10</xdr:col>
      <xdr:colOff>400050</xdr:colOff>
      <xdr:row>32</xdr:row>
      <xdr:rowOff>19051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657850" y="6019801"/>
          <a:ext cx="1219200" cy="190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Swallow Close</a:t>
          </a:r>
        </a:p>
      </xdr:txBody>
    </xdr:sp>
    <xdr:clientData/>
  </xdr:twoCellAnchor>
  <xdr:twoCellAnchor>
    <xdr:from>
      <xdr:col>3</xdr:col>
      <xdr:colOff>609600</xdr:colOff>
      <xdr:row>17</xdr:row>
      <xdr:rowOff>180975</xdr:rowOff>
    </xdr:from>
    <xdr:to>
      <xdr:col>4</xdr:col>
      <xdr:colOff>142875</xdr:colOff>
      <xdr:row>19</xdr:row>
      <xdr:rowOff>9525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552700" y="35147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485775</xdr:colOff>
      <xdr:row>14</xdr:row>
      <xdr:rowOff>171450</xdr:rowOff>
    </xdr:from>
    <xdr:to>
      <xdr:col>5</xdr:col>
      <xdr:colOff>19050</xdr:colOff>
      <xdr:row>16</xdr:row>
      <xdr:rowOff>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076575" y="29337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0</xdr:colOff>
      <xdr:row>9</xdr:row>
      <xdr:rowOff>171450</xdr:rowOff>
    </xdr:from>
    <xdr:to>
      <xdr:col>2</xdr:col>
      <xdr:colOff>390525</xdr:colOff>
      <xdr:row>11</xdr:row>
      <xdr:rowOff>0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647700" y="1981200"/>
          <a:ext cx="103822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Colyers Lane</a:t>
          </a:r>
        </a:p>
      </xdr:txBody>
    </xdr:sp>
    <xdr:clientData/>
  </xdr:twoCellAnchor>
  <xdr:twoCellAnchor>
    <xdr:from>
      <xdr:col>9</xdr:col>
      <xdr:colOff>359415</xdr:colOff>
      <xdr:row>24</xdr:row>
      <xdr:rowOff>71506</xdr:rowOff>
    </xdr:from>
    <xdr:to>
      <xdr:col>10</xdr:col>
      <xdr:colOff>208516</xdr:colOff>
      <xdr:row>26</xdr:row>
      <xdr:rowOff>4670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71D4FC4F-4FE4-4093-B007-2DDA13821760}"/>
            </a:ext>
          </a:extLst>
        </xdr:cNvPr>
        <xdr:cNvSpPr>
          <a:spLocks noChangeArrowheads="1"/>
        </xdr:cNvSpPr>
      </xdr:nvSpPr>
      <xdr:spPr>
        <a:xfrm rot="7012991">
          <a:off x="6280034" y="4647437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2</xdr:col>
      <xdr:colOff>28576</xdr:colOff>
      <xdr:row>12</xdr:row>
      <xdr:rowOff>113108</xdr:rowOff>
    </xdr:from>
    <xdr:to>
      <xdr:col>2</xdr:col>
      <xdr:colOff>527759</xdr:colOff>
      <xdr:row>14</xdr:row>
      <xdr:rowOff>46272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84CABDD-F223-4171-8AC7-9D0D6933E704}"/>
            </a:ext>
          </a:extLst>
        </xdr:cNvPr>
        <xdr:cNvSpPr>
          <a:spLocks noChangeArrowheads="1"/>
        </xdr:cNvSpPr>
      </xdr:nvSpPr>
      <xdr:spPr>
        <a:xfrm rot="17943600">
          <a:off x="1416486" y="2401848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2</xdr:col>
      <xdr:colOff>84536</xdr:colOff>
      <xdr:row>11</xdr:row>
      <xdr:rowOff>171449</xdr:rowOff>
    </xdr:from>
    <xdr:to>
      <xdr:col>2</xdr:col>
      <xdr:colOff>586100</xdr:colOff>
      <xdr:row>13</xdr:row>
      <xdr:rowOff>104613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1D40F670-495E-4B7E-9BE0-1A1BCF762A49}"/>
            </a:ext>
          </a:extLst>
        </xdr:cNvPr>
        <xdr:cNvSpPr>
          <a:spLocks noChangeArrowheads="1"/>
        </xdr:cNvSpPr>
      </xdr:nvSpPr>
      <xdr:spPr>
        <a:xfrm rot="16871702">
          <a:off x="1473636" y="2268499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8 - Colyers Lane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R6" zoomScaleNormal="100" zoomScaleSheetLayoutView="50" workbookViewId="0">
      <selection activeCell="AP25" sqref="AP2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06640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8 - Colyers Lane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28</v>
      </c>
      <c r="E7" s="67">
        <v>5</v>
      </c>
      <c r="F7" s="67">
        <v>0</v>
      </c>
      <c r="G7" s="67">
        <v>1</v>
      </c>
      <c r="H7" s="67">
        <v>0</v>
      </c>
      <c r="I7" s="68">
        <v>0</v>
      </c>
      <c r="J7" s="66">
        <v>36</v>
      </c>
      <c r="K7" s="69">
        <v>3</v>
      </c>
      <c r="L7" s="67">
        <v>0</v>
      </c>
      <c r="M7" s="67">
        <v>1</v>
      </c>
      <c r="N7" s="67">
        <v>0</v>
      </c>
      <c r="O7" s="70">
        <v>1</v>
      </c>
      <c r="P7" s="102">
        <f t="shared" ref="P7:P14" si="0">D7+E7+(F7*2.5)+(G7*2.5)+H7+I7</f>
        <v>35.5</v>
      </c>
      <c r="Q7" s="98">
        <f t="shared" ref="Q7:Q14" si="1">J7+K7+(L7*2.5)+(M7*2.5)+N7+O7</f>
        <v>42.5</v>
      </c>
      <c r="R7" s="165">
        <f>P7+Q7</f>
        <v>78</v>
      </c>
      <c r="S7" s="165"/>
      <c r="T7" s="141">
        <f>SUM(P7:Q10)</f>
        <v>412.5</v>
      </c>
      <c r="U7" s="66">
        <v>0</v>
      </c>
      <c r="V7" s="67">
        <v>5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4</v>
      </c>
      <c r="AD7" s="67">
        <v>5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5</v>
      </c>
      <c r="AL7" s="98">
        <f>(AC7*4)+AD7+(AE7*4)+(AF7*6)+AI7+AJ7+AG7+AH7</f>
        <v>21</v>
      </c>
      <c r="AM7" s="165">
        <f>AK7+AL7</f>
        <v>26</v>
      </c>
      <c r="AN7" s="165"/>
      <c r="AO7" s="141">
        <f>SUM(AK7:AL10)</f>
        <v>163</v>
      </c>
      <c r="AP7" s="167"/>
      <c r="AQ7" s="133">
        <f>ROUND((AO7*T7^2)/100000000,3)</f>
        <v>0.27700000000000002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36</v>
      </c>
      <c r="E8" s="75">
        <v>5</v>
      </c>
      <c r="F8" s="75">
        <v>1</v>
      </c>
      <c r="G8" s="75">
        <v>2</v>
      </c>
      <c r="H8" s="75">
        <v>0</v>
      </c>
      <c r="I8" s="76">
        <v>0</v>
      </c>
      <c r="J8" s="74">
        <v>45</v>
      </c>
      <c r="K8" s="77">
        <v>4</v>
      </c>
      <c r="L8" s="75">
        <v>0</v>
      </c>
      <c r="M8" s="75">
        <v>1</v>
      </c>
      <c r="N8" s="75">
        <v>1</v>
      </c>
      <c r="O8" s="78">
        <v>0</v>
      </c>
      <c r="P8" s="103">
        <f t="shared" si="0"/>
        <v>48.5</v>
      </c>
      <c r="Q8" s="99">
        <f t="shared" si="1"/>
        <v>52.5</v>
      </c>
      <c r="R8" s="165">
        <f t="shared" ref="R8:R25" si="4">P8+Q8</f>
        <v>101</v>
      </c>
      <c r="S8" s="166"/>
      <c r="T8" s="142"/>
      <c r="U8" s="74">
        <v>0</v>
      </c>
      <c r="V8" s="75">
        <v>3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1</v>
      </c>
      <c r="AD8" s="75">
        <v>7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3</v>
      </c>
      <c r="AL8" s="99">
        <f t="shared" ref="AL8:AL14" si="6">(AC8*4)+AD8+(AE8*4)+(AF8*6)+AI8+AJ8+AG8+AH8</f>
        <v>11</v>
      </c>
      <c r="AM8" s="165">
        <f t="shared" ref="AM8:AM25" si="7">AK8+AL8</f>
        <v>14</v>
      </c>
      <c r="AN8" s="166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27</v>
      </c>
      <c r="E9" s="75">
        <v>8</v>
      </c>
      <c r="F9" s="75">
        <v>0</v>
      </c>
      <c r="G9" s="75">
        <v>1</v>
      </c>
      <c r="H9" s="75">
        <v>0</v>
      </c>
      <c r="I9" s="76">
        <v>0</v>
      </c>
      <c r="J9" s="74">
        <v>50</v>
      </c>
      <c r="K9" s="77">
        <v>8</v>
      </c>
      <c r="L9" s="75">
        <v>0</v>
      </c>
      <c r="M9" s="75">
        <v>1</v>
      </c>
      <c r="N9" s="75">
        <v>1</v>
      </c>
      <c r="O9" s="78">
        <v>0</v>
      </c>
      <c r="P9" s="103">
        <f t="shared" si="0"/>
        <v>37.5</v>
      </c>
      <c r="Q9" s="99">
        <f t="shared" si="1"/>
        <v>61.5</v>
      </c>
      <c r="R9" s="165">
        <f t="shared" si="4"/>
        <v>99</v>
      </c>
      <c r="S9" s="166"/>
      <c r="T9" s="142"/>
      <c r="U9" s="74">
        <v>1</v>
      </c>
      <c r="V9" s="75">
        <v>6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5</v>
      </c>
      <c r="AD9" s="75">
        <v>11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10</v>
      </c>
      <c r="AL9" s="99">
        <f t="shared" si="6"/>
        <v>31</v>
      </c>
      <c r="AM9" s="165">
        <f t="shared" si="7"/>
        <v>41</v>
      </c>
      <c r="AN9" s="166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37</v>
      </c>
      <c r="E10" s="75">
        <v>9</v>
      </c>
      <c r="F10" s="75">
        <v>0</v>
      </c>
      <c r="G10" s="75">
        <v>2</v>
      </c>
      <c r="H10" s="75">
        <v>0</v>
      </c>
      <c r="I10" s="76">
        <v>0</v>
      </c>
      <c r="J10" s="74">
        <v>68</v>
      </c>
      <c r="K10" s="77">
        <v>8</v>
      </c>
      <c r="L10" s="75">
        <v>1</v>
      </c>
      <c r="M10" s="75">
        <v>2</v>
      </c>
      <c r="N10" s="75">
        <v>0</v>
      </c>
      <c r="O10" s="78">
        <v>0</v>
      </c>
      <c r="P10" s="103">
        <f t="shared" si="0"/>
        <v>51</v>
      </c>
      <c r="Q10" s="99">
        <f t="shared" si="1"/>
        <v>83.5</v>
      </c>
      <c r="R10" s="165">
        <f t="shared" si="4"/>
        <v>134.5</v>
      </c>
      <c r="S10" s="166">
        <f>SUM(R7:R10)</f>
        <v>412.5</v>
      </c>
      <c r="T10" s="143"/>
      <c r="U10" s="74">
        <v>0</v>
      </c>
      <c r="V10" s="75">
        <v>4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15</v>
      </c>
      <c r="AD10" s="75">
        <v>17</v>
      </c>
      <c r="AE10" s="83">
        <v>0</v>
      </c>
      <c r="AF10" s="83">
        <v>0</v>
      </c>
      <c r="AG10" s="83">
        <v>1</v>
      </c>
      <c r="AH10" s="83">
        <v>0</v>
      </c>
      <c r="AI10" s="83">
        <v>0</v>
      </c>
      <c r="AJ10" s="86">
        <v>0</v>
      </c>
      <c r="AK10" s="103">
        <f t="shared" si="5"/>
        <v>4</v>
      </c>
      <c r="AL10" s="99">
        <f t="shared" si="6"/>
        <v>78</v>
      </c>
      <c r="AM10" s="165">
        <f t="shared" si="7"/>
        <v>82</v>
      </c>
      <c r="AN10" s="166">
        <f>SUM(AM7:AM10)</f>
        <v>163</v>
      </c>
      <c r="AO10" s="143"/>
      <c r="AP10" s="169">
        <f>AN10*S10^2/100000000</f>
        <v>0.27735468749999997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40</v>
      </c>
      <c r="E11" s="67">
        <v>0</v>
      </c>
      <c r="F11" s="67">
        <v>0</v>
      </c>
      <c r="G11" s="67">
        <v>1</v>
      </c>
      <c r="H11" s="67">
        <v>0</v>
      </c>
      <c r="I11" s="68">
        <v>0</v>
      </c>
      <c r="J11" s="66">
        <v>52</v>
      </c>
      <c r="K11" s="69">
        <v>5</v>
      </c>
      <c r="L11" s="67">
        <v>1</v>
      </c>
      <c r="M11" s="67">
        <v>1</v>
      </c>
      <c r="N11" s="67">
        <v>0</v>
      </c>
      <c r="O11" s="70">
        <v>0</v>
      </c>
      <c r="P11" s="102">
        <f t="shared" si="0"/>
        <v>42.5</v>
      </c>
      <c r="Q11" s="98">
        <f t="shared" si="1"/>
        <v>62</v>
      </c>
      <c r="R11" s="165">
        <f t="shared" si="4"/>
        <v>104.5</v>
      </c>
      <c r="S11" s="166">
        <f t="shared" ref="S11:S23" si="8">SUM(R8:R11)</f>
        <v>439</v>
      </c>
      <c r="T11" s="141">
        <f>SUM(P11:Q14)</f>
        <v>442</v>
      </c>
      <c r="U11" s="66">
        <v>1</v>
      </c>
      <c r="V11" s="67">
        <v>23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52</v>
      </c>
      <c r="AD11" s="67">
        <v>87</v>
      </c>
      <c r="AE11" s="67">
        <v>0</v>
      </c>
      <c r="AF11" s="67">
        <v>0</v>
      </c>
      <c r="AG11" s="67">
        <v>3</v>
      </c>
      <c r="AH11" s="67">
        <v>0</v>
      </c>
      <c r="AI11" s="67">
        <v>0</v>
      </c>
      <c r="AJ11" s="70">
        <v>0</v>
      </c>
      <c r="AK11" s="102">
        <f t="shared" si="5"/>
        <v>28</v>
      </c>
      <c r="AL11" s="98">
        <f t="shared" si="6"/>
        <v>298</v>
      </c>
      <c r="AM11" s="165">
        <f t="shared" si="7"/>
        <v>326</v>
      </c>
      <c r="AN11" s="166">
        <f t="shared" ref="AN11:AN23" si="9">SUM(AM8:AM11)</f>
        <v>463</v>
      </c>
      <c r="AO11" s="141">
        <f>SUM(AK11:AL14)</f>
        <v>526</v>
      </c>
      <c r="AP11" s="169">
        <f t="shared" ref="AP11:AP23" si="10">AN11*S11^2/100000000</f>
        <v>0.89229822999999997</v>
      </c>
      <c r="AQ11" s="133">
        <f>ROUND((AO11*T11^2)/100000000,3)</f>
        <v>1.028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59</v>
      </c>
      <c r="E12" s="75">
        <v>5</v>
      </c>
      <c r="F12" s="75">
        <v>2</v>
      </c>
      <c r="G12" s="75">
        <v>2</v>
      </c>
      <c r="H12" s="75">
        <v>0</v>
      </c>
      <c r="I12" s="76">
        <v>1</v>
      </c>
      <c r="J12" s="74">
        <v>49</v>
      </c>
      <c r="K12" s="77">
        <v>7</v>
      </c>
      <c r="L12" s="75">
        <v>3</v>
      </c>
      <c r="M12" s="75">
        <v>0</v>
      </c>
      <c r="N12" s="75">
        <v>0</v>
      </c>
      <c r="O12" s="78">
        <v>0</v>
      </c>
      <c r="P12" s="103">
        <f t="shared" si="0"/>
        <v>75</v>
      </c>
      <c r="Q12" s="99">
        <f t="shared" si="1"/>
        <v>63.5</v>
      </c>
      <c r="R12" s="165">
        <f t="shared" si="4"/>
        <v>138.5</v>
      </c>
      <c r="S12" s="166">
        <f t="shared" si="8"/>
        <v>476.5</v>
      </c>
      <c r="T12" s="142"/>
      <c r="U12" s="74">
        <v>3</v>
      </c>
      <c r="V12" s="75">
        <v>39</v>
      </c>
      <c r="W12" s="75">
        <v>0</v>
      </c>
      <c r="X12" s="75">
        <v>0</v>
      </c>
      <c r="Y12" s="75">
        <v>6</v>
      </c>
      <c r="Z12" s="75">
        <v>0</v>
      </c>
      <c r="AA12" s="75">
        <v>0</v>
      </c>
      <c r="AB12" s="78">
        <v>0</v>
      </c>
      <c r="AC12" s="74">
        <v>11</v>
      </c>
      <c r="AD12" s="75">
        <v>29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3">
        <f t="shared" si="5"/>
        <v>57</v>
      </c>
      <c r="AL12" s="99">
        <f t="shared" si="6"/>
        <v>74</v>
      </c>
      <c r="AM12" s="165">
        <f t="shared" si="7"/>
        <v>131</v>
      </c>
      <c r="AN12" s="166">
        <f t="shared" si="9"/>
        <v>580</v>
      </c>
      <c r="AO12" s="142"/>
      <c r="AP12" s="169">
        <f t="shared" si="10"/>
        <v>1.3169030500000001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39</v>
      </c>
      <c r="E13" s="75">
        <v>8</v>
      </c>
      <c r="F13" s="75">
        <v>0</v>
      </c>
      <c r="G13" s="75">
        <v>2</v>
      </c>
      <c r="H13" s="75">
        <v>0</v>
      </c>
      <c r="I13" s="76">
        <v>0</v>
      </c>
      <c r="J13" s="74">
        <v>41</v>
      </c>
      <c r="K13" s="77">
        <v>12</v>
      </c>
      <c r="L13" s="75">
        <v>1</v>
      </c>
      <c r="M13" s="75">
        <v>2</v>
      </c>
      <c r="N13" s="75">
        <v>0</v>
      </c>
      <c r="O13" s="78">
        <v>0</v>
      </c>
      <c r="P13" s="103">
        <f t="shared" si="0"/>
        <v>52</v>
      </c>
      <c r="Q13" s="99">
        <f t="shared" si="1"/>
        <v>60.5</v>
      </c>
      <c r="R13" s="165">
        <f t="shared" si="4"/>
        <v>112.5</v>
      </c>
      <c r="S13" s="166">
        <f t="shared" si="8"/>
        <v>490</v>
      </c>
      <c r="T13" s="142"/>
      <c r="U13" s="74">
        <v>0</v>
      </c>
      <c r="V13" s="75">
        <v>19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8</v>
      </c>
      <c r="AD13" s="75">
        <v>11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19</v>
      </c>
      <c r="AL13" s="99">
        <f t="shared" si="6"/>
        <v>43</v>
      </c>
      <c r="AM13" s="165">
        <f t="shared" si="7"/>
        <v>62</v>
      </c>
      <c r="AN13" s="166">
        <f t="shared" si="9"/>
        <v>601</v>
      </c>
      <c r="AO13" s="142"/>
      <c r="AP13" s="169">
        <f t="shared" si="10"/>
        <v>1.443001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32</v>
      </c>
      <c r="E14" s="83">
        <v>5</v>
      </c>
      <c r="F14" s="83">
        <v>1</v>
      </c>
      <c r="G14" s="83">
        <v>1</v>
      </c>
      <c r="H14" s="83">
        <v>0</v>
      </c>
      <c r="I14" s="84">
        <v>0</v>
      </c>
      <c r="J14" s="82">
        <v>29</v>
      </c>
      <c r="K14" s="85">
        <v>8</v>
      </c>
      <c r="L14" s="83">
        <v>1</v>
      </c>
      <c r="M14" s="83">
        <v>2</v>
      </c>
      <c r="N14" s="83">
        <v>0</v>
      </c>
      <c r="O14" s="86">
        <v>0</v>
      </c>
      <c r="P14" s="104">
        <f t="shared" si="0"/>
        <v>42</v>
      </c>
      <c r="Q14" s="100">
        <f t="shared" si="1"/>
        <v>44.5</v>
      </c>
      <c r="R14" s="165">
        <f t="shared" si="4"/>
        <v>86.5</v>
      </c>
      <c r="S14" s="166">
        <f t="shared" si="8"/>
        <v>442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1</v>
      </c>
      <c r="AD14" s="83">
        <v>3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7</v>
      </c>
      <c r="AM14" s="165">
        <f t="shared" si="7"/>
        <v>7</v>
      </c>
      <c r="AN14" s="166">
        <f t="shared" si="9"/>
        <v>526</v>
      </c>
      <c r="AO14" s="143"/>
      <c r="AP14" s="169">
        <f t="shared" si="10"/>
        <v>1.0276146399999999</v>
      </c>
      <c r="AQ14" s="135"/>
    </row>
    <row r="15" spans="1:43" s="175" customFormat="1" ht="22.05" customHeight="1" thickBot="1" x14ac:dyDescent="0.4">
      <c r="A15" s="176"/>
      <c r="B15" s="176"/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3"/>
      <c r="S15" s="178"/>
      <c r="T15" s="177"/>
      <c r="U15" s="177"/>
      <c r="V15" s="177"/>
      <c r="W15" s="179"/>
      <c r="X15" s="179"/>
      <c r="Y15" s="179"/>
      <c r="Z15" s="179"/>
      <c r="AA15" s="179"/>
      <c r="AB15" s="179"/>
      <c r="AC15" s="177"/>
      <c r="AD15" s="177"/>
      <c r="AE15" s="179"/>
      <c r="AF15" s="179"/>
      <c r="AG15" s="179"/>
      <c r="AH15" s="179"/>
      <c r="AI15" s="179"/>
      <c r="AJ15" s="179"/>
      <c r="AK15" s="177"/>
      <c r="AL15" s="177"/>
      <c r="AM15" s="173"/>
      <c r="AN15" s="178"/>
      <c r="AO15" s="179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41</v>
      </c>
      <c r="E16" s="67">
        <v>6</v>
      </c>
      <c r="F16" s="67">
        <v>0</v>
      </c>
      <c r="G16" s="67">
        <v>1</v>
      </c>
      <c r="H16" s="67">
        <v>0</v>
      </c>
      <c r="I16" s="68">
        <v>0</v>
      </c>
      <c r="J16" s="66">
        <v>37</v>
      </c>
      <c r="K16" s="69">
        <v>5</v>
      </c>
      <c r="L16" s="67">
        <v>1</v>
      </c>
      <c r="M16" s="67">
        <v>1</v>
      </c>
      <c r="N16" s="67">
        <v>1</v>
      </c>
      <c r="O16" s="70">
        <v>1</v>
      </c>
      <c r="P16" s="102">
        <f t="shared" ref="P16:P23" si="11">D16+E16+(F16*2.5)+(G16*2.5)+H16+I16</f>
        <v>49.5</v>
      </c>
      <c r="Q16" s="98">
        <f t="shared" ref="Q16:Q23" si="12">J16+K16+(L16*2.5)+(M16*2.5)+N16+O16</f>
        <v>49</v>
      </c>
      <c r="R16" s="165">
        <f t="shared" si="4"/>
        <v>98.5</v>
      </c>
      <c r="S16" s="166"/>
      <c r="T16" s="141">
        <f>SUM(P16:Q19)</f>
        <v>401</v>
      </c>
      <c r="U16" s="66">
        <v>1</v>
      </c>
      <c r="V16" s="67">
        <v>3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1</v>
      </c>
      <c r="AD16" s="67">
        <v>17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7</v>
      </c>
      <c r="AL16" s="98">
        <f t="shared" ref="AL16:AL23" si="14">(AC16*4)+AD16+(AE16*4)+(AF16*6)+AI16+AJ16+AG16+AH16</f>
        <v>22</v>
      </c>
      <c r="AM16" s="165">
        <f t="shared" si="7"/>
        <v>29</v>
      </c>
      <c r="AN16" s="166"/>
      <c r="AO16" s="141">
        <f>SUM(AK16:AL19)</f>
        <v>662</v>
      </c>
      <c r="AP16" s="169"/>
      <c r="AQ16" s="133">
        <f>ROUND((AO16*T16^2)/100000000,3)</f>
        <v>1.0649999999999999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44</v>
      </c>
      <c r="E17" s="75">
        <v>4</v>
      </c>
      <c r="F17" s="75">
        <v>0</v>
      </c>
      <c r="G17" s="75">
        <v>1</v>
      </c>
      <c r="H17" s="75">
        <v>0</v>
      </c>
      <c r="I17" s="76">
        <v>0</v>
      </c>
      <c r="J17" s="74">
        <v>43</v>
      </c>
      <c r="K17" s="77">
        <v>5</v>
      </c>
      <c r="L17" s="75">
        <v>0</v>
      </c>
      <c r="M17" s="75">
        <v>2</v>
      </c>
      <c r="N17" s="75">
        <v>1</v>
      </c>
      <c r="O17" s="78">
        <v>0</v>
      </c>
      <c r="P17" s="103">
        <f t="shared" si="11"/>
        <v>50.5</v>
      </c>
      <c r="Q17" s="99">
        <f t="shared" si="12"/>
        <v>54</v>
      </c>
      <c r="R17" s="165">
        <f t="shared" si="4"/>
        <v>104.5</v>
      </c>
      <c r="S17" s="166"/>
      <c r="T17" s="142"/>
      <c r="U17" s="74">
        <v>18</v>
      </c>
      <c r="V17" s="75">
        <v>38</v>
      </c>
      <c r="W17" s="75">
        <v>0</v>
      </c>
      <c r="X17" s="75">
        <v>0</v>
      </c>
      <c r="Y17" s="75">
        <v>0</v>
      </c>
      <c r="Z17" s="75">
        <v>1</v>
      </c>
      <c r="AA17" s="75">
        <v>0</v>
      </c>
      <c r="AB17" s="78">
        <v>0</v>
      </c>
      <c r="AC17" s="74">
        <v>5</v>
      </c>
      <c r="AD17" s="75">
        <v>32</v>
      </c>
      <c r="AE17" s="75">
        <v>0</v>
      </c>
      <c r="AF17" s="75">
        <v>0</v>
      </c>
      <c r="AG17" s="75">
        <v>2</v>
      </c>
      <c r="AH17" s="75">
        <v>0</v>
      </c>
      <c r="AI17" s="75">
        <v>0</v>
      </c>
      <c r="AJ17" s="78">
        <v>0</v>
      </c>
      <c r="AK17" s="103">
        <f t="shared" si="13"/>
        <v>111</v>
      </c>
      <c r="AL17" s="99">
        <f t="shared" si="14"/>
        <v>54</v>
      </c>
      <c r="AM17" s="165">
        <f t="shared" si="7"/>
        <v>165</v>
      </c>
      <c r="AN17" s="166"/>
      <c r="AO17" s="142"/>
      <c r="AP17" s="16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34</v>
      </c>
      <c r="E18" s="75">
        <v>8</v>
      </c>
      <c r="F18" s="75">
        <v>0</v>
      </c>
      <c r="G18" s="75">
        <v>1</v>
      </c>
      <c r="H18" s="75">
        <v>1</v>
      </c>
      <c r="I18" s="76">
        <v>0</v>
      </c>
      <c r="J18" s="74">
        <v>47</v>
      </c>
      <c r="K18" s="77">
        <v>8</v>
      </c>
      <c r="L18" s="75">
        <v>0</v>
      </c>
      <c r="M18" s="75">
        <v>2</v>
      </c>
      <c r="N18" s="75">
        <v>0</v>
      </c>
      <c r="O18" s="78">
        <v>0</v>
      </c>
      <c r="P18" s="103">
        <f t="shared" si="11"/>
        <v>45.5</v>
      </c>
      <c r="Q18" s="99">
        <f t="shared" si="12"/>
        <v>60</v>
      </c>
      <c r="R18" s="165">
        <f t="shared" si="4"/>
        <v>105.5</v>
      </c>
      <c r="S18" s="166"/>
      <c r="T18" s="142"/>
      <c r="U18" s="74">
        <v>27</v>
      </c>
      <c r="V18" s="75">
        <v>41</v>
      </c>
      <c r="W18" s="75">
        <v>0</v>
      </c>
      <c r="X18" s="75">
        <v>0</v>
      </c>
      <c r="Y18" s="75">
        <v>2</v>
      </c>
      <c r="Z18" s="75">
        <v>0</v>
      </c>
      <c r="AA18" s="77">
        <v>0</v>
      </c>
      <c r="AB18" s="78">
        <v>0</v>
      </c>
      <c r="AC18" s="74">
        <v>3</v>
      </c>
      <c r="AD18" s="75">
        <v>30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151</v>
      </c>
      <c r="AL18" s="99">
        <f t="shared" si="14"/>
        <v>45</v>
      </c>
      <c r="AM18" s="165">
        <f t="shared" si="7"/>
        <v>196</v>
      </c>
      <c r="AN18" s="166"/>
      <c r="AO18" s="142"/>
      <c r="AP18" s="16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39</v>
      </c>
      <c r="E19" s="75">
        <v>3</v>
      </c>
      <c r="F19" s="75">
        <v>0</v>
      </c>
      <c r="G19" s="75">
        <v>2</v>
      </c>
      <c r="H19" s="75">
        <v>0</v>
      </c>
      <c r="I19" s="76">
        <v>0</v>
      </c>
      <c r="J19" s="74">
        <v>32</v>
      </c>
      <c r="K19" s="77">
        <v>8</v>
      </c>
      <c r="L19" s="75">
        <v>0</v>
      </c>
      <c r="M19" s="75">
        <v>1</v>
      </c>
      <c r="N19" s="75">
        <v>3</v>
      </c>
      <c r="O19" s="78">
        <v>0</v>
      </c>
      <c r="P19" s="103">
        <f t="shared" si="11"/>
        <v>47</v>
      </c>
      <c r="Q19" s="99">
        <f t="shared" si="12"/>
        <v>45.5</v>
      </c>
      <c r="R19" s="165">
        <f t="shared" si="4"/>
        <v>92.5</v>
      </c>
      <c r="S19" s="166">
        <f t="shared" si="8"/>
        <v>401</v>
      </c>
      <c r="T19" s="143"/>
      <c r="U19" s="74">
        <v>53</v>
      </c>
      <c r="V19" s="75">
        <v>35</v>
      </c>
      <c r="W19" s="83">
        <v>0</v>
      </c>
      <c r="X19" s="83">
        <v>0</v>
      </c>
      <c r="Y19" s="83">
        <v>4</v>
      </c>
      <c r="Z19" s="83">
        <v>0</v>
      </c>
      <c r="AA19" s="83">
        <v>0</v>
      </c>
      <c r="AB19" s="86">
        <v>0</v>
      </c>
      <c r="AC19" s="74">
        <v>2</v>
      </c>
      <c r="AD19" s="75">
        <v>13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251</v>
      </c>
      <c r="AL19" s="99">
        <f t="shared" si="14"/>
        <v>21</v>
      </c>
      <c r="AM19" s="165">
        <f t="shared" si="7"/>
        <v>272</v>
      </c>
      <c r="AN19" s="166">
        <f t="shared" si="9"/>
        <v>662</v>
      </c>
      <c r="AO19" s="143"/>
      <c r="AP19" s="169">
        <f t="shared" si="10"/>
        <v>1.0645026200000001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76</v>
      </c>
      <c r="E20" s="67">
        <v>3</v>
      </c>
      <c r="F20" s="67">
        <v>1</v>
      </c>
      <c r="G20" s="67">
        <v>0</v>
      </c>
      <c r="H20" s="67">
        <v>1</v>
      </c>
      <c r="I20" s="68">
        <v>0</v>
      </c>
      <c r="J20" s="66">
        <v>48</v>
      </c>
      <c r="K20" s="69">
        <v>5</v>
      </c>
      <c r="L20" s="67">
        <v>0</v>
      </c>
      <c r="M20" s="67">
        <v>1</v>
      </c>
      <c r="N20" s="67">
        <v>0</v>
      </c>
      <c r="O20" s="70">
        <v>0</v>
      </c>
      <c r="P20" s="102">
        <f t="shared" si="11"/>
        <v>82.5</v>
      </c>
      <c r="Q20" s="98">
        <f t="shared" si="12"/>
        <v>55.5</v>
      </c>
      <c r="R20" s="165">
        <f t="shared" si="4"/>
        <v>138</v>
      </c>
      <c r="S20" s="166">
        <f t="shared" si="8"/>
        <v>440.5</v>
      </c>
      <c r="T20" s="141">
        <f>SUM(P20:Q23)</f>
        <v>438.5</v>
      </c>
      <c r="U20" s="66">
        <v>25</v>
      </c>
      <c r="V20" s="67">
        <v>21</v>
      </c>
      <c r="W20" s="67">
        <v>0</v>
      </c>
      <c r="X20" s="67">
        <v>0</v>
      </c>
      <c r="Y20" s="67">
        <v>3</v>
      </c>
      <c r="Z20" s="67">
        <v>0</v>
      </c>
      <c r="AA20" s="67">
        <v>0</v>
      </c>
      <c r="AB20" s="70">
        <v>0</v>
      </c>
      <c r="AC20" s="66">
        <v>3</v>
      </c>
      <c r="AD20" s="67">
        <v>6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124</v>
      </c>
      <c r="AL20" s="98">
        <f t="shared" si="14"/>
        <v>18</v>
      </c>
      <c r="AM20" s="165">
        <f t="shared" si="7"/>
        <v>142</v>
      </c>
      <c r="AN20" s="166">
        <f t="shared" si="9"/>
        <v>775</v>
      </c>
      <c r="AO20" s="141">
        <f>SUM(AK20:AL23)</f>
        <v>233</v>
      </c>
      <c r="AP20" s="169">
        <f t="shared" si="10"/>
        <v>1.5038119375000001</v>
      </c>
      <c r="AQ20" s="133">
        <f>ROUND((AO20*T20^2)/100000000,3)</f>
        <v>0.44800000000000001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38</v>
      </c>
      <c r="E21" s="75">
        <v>2</v>
      </c>
      <c r="F21" s="75">
        <v>1</v>
      </c>
      <c r="G21" s="75">
        <v>1</v>
      </c>
      <c r="H21" s="75">
        <v>0</v>
      </c>
      <c r="I21" s="76">
        <v>0</v>
      </c>
      <c r="J21" s="74">
        <v>39</v>
      </c>
      <c r="K21" s="77">
        <v>8</v>
      </c>
      <c r="L21" s="75">
        <v>0</v>
      </c>
      <c r="M21" s="75">
        <v>1</v>
      </c>
      <c r="N21" s="75">
        <v>0</v>
      </c>
      <c r="O21" s="78">
        <v>0</v>
      </c>
      <c r="P21" s="103">
        <f t="shared" si="11"/>
        <v>45</v>
      </c>
      <c r="Q21" s="99">
        <f t="shared" si="12"/>
        <v>49.5</v>
      </c>
      <c r="R21" s="165">
        <f t="shared" si="4"/>
        <v>94.5</v>
      </c>
      <c r="S21" s="166">
        <f t="shared" si="8"/>
        <v>430.5</v>
      </c>
      <c r="T21" s="142"/>
      <c r="U21" s="74">
        <v>7</v>
      </c>
      <c r="V21" s="75">
        <v>2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3</v>
      </c>
      <c r="AD21" s="75">
        <v>17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30</v>
      </c>
      <c r="AL21" s="99">
        <f t="shared" si="14"/>
        <v>29</v>
      </c>
      <c r="AM21" s="165">
        <f t="shared" si="7"/>
        <v>59</v>
      </c>
      <c r="AN21" s="166">
        <f t="shared" si="9"/>
        <v>669</v>
      </c>
      <c r="AO21" s="142"/>
      <c r="AP21" s="169">
        <f t="shared" si="10"/>
        <v>1.2398593725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52</v>
      </c>
      <c r="E22" s="75">
        <v>5</v>
      </c>
      <c r="F22" s="75">
        <v>1</v>
      </c>
      <c r="G22" s="75">
        <v>1</v>
      </c>
      <c r="H22" s="75">
        <v>1</v>
      </c>
      <c r="I22" s="76">
        <v>1</v>
      </c>
      <c r="J22" s="74">
        <v>36</v>
      </c>
      <c r="K22" s="77">
        <v>6</v>
      </c>
      <c r="L22" s="75">
        <v>0</v>
      </c>
      <c r="M22" s="75">
        <v>1</v>
      </c>
      <c r="N22" s="75">
        <v>0</v>
      </c>
      <c r="O22" s="78">
        <v>0</v>
      </c>
      <c r="P22" s="103">
        <f t="shared" si="11"/>
        <v>64</v>
      </c>
      <c r="Q22" s="99">
        <f t="shared" si="12"/>
        <v>44.5</v>
      </c>
      <c r="R22" s="165">
        <f t="shared" si="4"/>
        <v>108.5</v>
      </c>
      <c r="S22" s="166">
        <f t="shared" si="8"/>
        <v>433.5</v>
      </c>
      <c r="T22" s="142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1</v>
      </c>
      <c r="AD22" s="75">
        <v>6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2</v>
      </c>
      <c r="AL22" s="99">
        <f t="shared" si="14"/>
        <v>10</v>
      </c>
      <c r="AM22" s="165">
        <f t="shared" si="7"/>
        <v>12</v>
      </c>
      <c r="AN22" s="166">
        <f t="shared" si="9"/>
        <v>485</v>
      </c>
      <c r="AO22" s="142"/>
      <c r="AP22" s="169">
        <f t="shared" si="10"/>
        <v>0.91142291249999996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56</v>
      </c>
      <c r="E23" s="83">
        <v>4</v>
      </c>
      <c r="F23" s="83">
        <v>0</v>
      </c>
      <c r="G23" s="83">
        <v>3</v>
      </c>
      <c r="H23" s="83">
        <v>0</v>
      </c>
      <c r="I23" s="84">
        <v>0</v>
      </c>
      <c r="J23" s="82">
        <v>28</v>
      </c>
      <c r="K23" s="85">
        <v>1</v>
      </c>
      <c r="L23" s="83">
        <v>0</v>
      </c>
      <c r="M23" s="83">
        <v>0</v>
      </c>
      <c r="N23" s="83">
        <v>1</v>
      </c>
      <c r="O23" s="86">
        <v>0</v>
      </c>
      <c r="P23" s="104">
        <f t="shared" si="11"/>
        <v>67.5</v>
      </c>
      <c r="Q23" s="100">
        <f t="shared" si="12"/>
        <v>30</v>
      </c>
      <c r="R23" s="165">
        <f t="shared" si="4"/>
        <v>97.5</v>
      </c>
      <c r="S23" s="166">
        <f t="shared" si="8"/>
        <v>438.5</v>
      </c>
      <c r="T23" s="143"/>
      <c r="U23" s="82">
        <v>2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10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10</v>
      </c>
      <c r="AL23" s="100">
        <f t="shared" si="14"/>
        <v>10</v>
      </c>
      <c r="AM23" s="165">
        <f t="shared" si="7"/>
        <v>20</v>
      </c>
      <c r="AN23" s="166">
        <f t="shared" si="9"/>
        <v>233</v>
      </c>
      <c r="AO23" s="143"/>
      <c r="AP23" s="169">
        <f t="shared" si="10"/>
        <v>0.44801764249999998</v>
      </c>
      <c r="AQ23" s="135"/>
    </row>
    <row r="24" spans="1:43" s="175" customFormat="1" ht="22.05" customHeight="1" thickBot="1" x14ac:dyDescent="0.4">
      <c r="A24" s="170"/>
      <c r="B24" s="171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3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2"/>
      <c r="AO24" s="172"/>
      <c r="AP24" s="174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678</v>
      </c>
      <c r="E25" s="89">
        <f t="shared" si="15"/>
        <v>80</v>
      </c>
      <c r="F25" s="89">
        <f t="shared" si="15"/>
        <v>7</v>
      </c>
      <c r="G25" s="89">
        <f t="shared" si="15"/>
        <v>22</v>
      </c>
      <c r="H25" s="89">
        <f t="shared" si="15"/>
        <v>3</v>
      </c>
      <c r="I25" s="90">
        <f t="shared" si="15"/>
        <v>2</v>
      </c>
      <c r="J25" s="88">
        <f t="shared" si="15"/>
        <v>680</v>
      </c>
      <c r="K25" s="91">
        <f t="shared" si="15"/>
        <v>101</v>
      </c>
      <c r="L25" s="89">
        <f t="shared" si="15"/>
        <v>8</v>
      </c>
      <c r="M25" s="89">
        <f t="shared" si="15"/>
        <v>19</v>
      </c>
      <c r="N25" s="89">
        <f t="shared" si="15"/>
        <v>8</v>
      </c>
      <c r="O25" s="92">
        <f t="shared" si="15"/>
        <v>2</v>
      </c>
      <c r="P25" s="105">
        <f>SUM(P7:P23)</f>
        <v>835.5</v>
      </c>
      <c r="Q25" s="94">
        <f>SUM(Q7:Q23)</f>
        <v>858.5</v>
      </c>
      <c r="R25" s="165">
        <f t="shared" si="4"/>
        <v>1694</v>
      </c>
      <c r="S25" s="94"/>
      <c r="T25" s="94">
        <f>SUM(T7:T23)</f>
        <v>1694</v>
      </c>
      <c r="U25" s="88">
        <f t="shared" ref="U25:AJ25" si="16">SUM(U7:U23)</f>
        <v>138</v>
      </c>
      <c r="V25" s="89">
        <f t="shared" si="16"/>
        <v>243</v>
      </c>
      <c r="W25" s="89">
        <f t="shared" si="16"/>
        <v>0</v>
      </c>
      <c r="X25" s="89">
        <f t="shared" si="16"/>
        <v>0</v>
      </c>
      <c r="Y25" s="89">
        <f t="shared" si="16"/>
        <v>16</v>
      </c>
      <c r="Z25" s="89">
        <f t="shared" si="16"/>
        <v>1</v>
      </c>
      <c r="AA25" s="89">
        <f t="shared" si="16"/>
        <v>0</v>
      </c>
      <c r="AB25" s="90">
        <f t="shared" si="16"/>
        <v>0</v>
      </c>
      <c r="AC25" s="88">
        <f t="shared" si="16"/>
        <v>115</v>
      </c>
      <c r="AD25" s="89">
        <f t="shared" si="16"/>
        <v>301</v>
      </c>
      <c r="AE25" s="89">
        <f t="shared" si="16"/>
        <v>0</v>
      </c>
      <c r="AF25" s="89">
        <f t="shared" si="16"/>
        <v>0</v>
      </c>
      <c r="AG25" s="89">
        <f t="shared" si="16"/>
        <v>11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812</v>
      </c>
      <c r="AL25" s="94">
        <f>SUM(AL7:AL23)</f>
        <v>772</v>
      </c>
      <c r="AM25" s="165">
        <f t="shared" si="7"/>
        <v>1584</v>
      </c>
      <c r="AN25" s="94"/>
      <c r="AO25" s="94">
        <f>SUM(AO7:AO23)</f>
        <v>1584</v>
      </c>
      <c r="AP25" s="181">
        <f>MAX(AP10:AP23)</f>
        <v>1.5038119375000001</v>
      </c>
      <c r="AQ25" s="109">
        <f>AVERAGE(AQ7:AQ23)</f>
        <v>0.70450000000000002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787</v>
      </c>
      <c r="E26" s="148"/>
      <c r="F26" s="148"/>
      <c r="G26" s="148"/>
      <c r="H26" s="148"/>
      <c r="I26" s="149"/>
      <c r="J26" s="147">
        <f>SUM(J25:M25)</f>
        <v>808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398</v>
      </c>
      <c r="V26" s="148"/>
      <c r="W26" s="148"/>
      <c r="X26" s="148"/>
      <c r="Y26" s="148"/>
      <c r="Z26" s="148"/>
      <c r="AA26" s="148"/>
      <c r="AB26" s="149"/>
      <c r="AC26" s="147">
        <f>SUM(AC25:AJ25)</f>
        <v>427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2023-04-17T12:01:56Z</dcterms:modified>
</cp:coreProperties>
</file>