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5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6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7.xml" ContentType="application/vnd.openxmlformats-officedocument.themeOverrid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/Users/dabrahamsson/Library/CloudStorage/Dropbox/GROMACS/Ionization/"/>
    </mc:Choice>
  </mc:AlternateContent>
  <xr:revisionPtr revIDLastSave="0" documentId="13_ncr:1_{AFB51CAB-6F73-8743-9DEF-939E76EF40D2}" xr6:coauthVersionLast="47" xr6:coauthVersionMax="47" xr10:uidLastSave="{00000000-0000-0000-0000-000000000000}"/>
  <bookViews>
    <workbookView xWindow="2580" yWindow="880" windowWidth="27240" windowHeight="18860" activeTab="9" xr2:uid="{00000000-000D-0000-FFFF-FFFF00000000}"/>
  </bookViews>
  <sheets>
    <sheet name="MS-Dial params" sheetId="9" r:id="rId1"/>
    <sheet name="model 1" sheetId="1" r:id="rId2"/>
    <sheet name="model 2" sheetId="2" r:id="rId3"/>
    <sheet name="model cv" sheetId="3" r:id="rId4"/>
    <sheet name="yrand" sheetId="4" r:id="rId5"/>
    <sheet name="models stats" sheetId="5" r:id="rId6"/>
    <sheet name="ENTACT 504" sheetId="6" r:id="rId7"/>
    <sheet name="ENTACT 506" sheetId="7" r:id="rId8"/>
    <sheet name="ENTACT 508" sheetId="8" r:id="rId9"/>
    <sheet name="LC gradient" sheetId="10" r:id="rId10"/>
  </sheets>
  <externalReferences>
    <externalReference r:id="rId11"/>
    <externalReference r:id="rId12"/>
    <externalReference r:id="rId13"/>
  </externalReferences>
  <definedNames>
    <definedName name="const">[1]final_combined!$AA$2</definedName>
    <definedName name="Coul_av">[1]final_combined!$AA$8</definedName>
    <definedName name="Coul_Hper">[1]final_combined!$AA$10</definedName>
    <definedName name="Coul_Lper">[1]final_combined!$AA$7</definedName>
    <definedName name="Coul_std">[1]final_combined!$AA$9</definedName>
    <definedName name="LJ_av">[1]final_combined!$AA$4</definedName>
    <definedName name="LJ_Hper">[1]final_combined!$AA$6</definedName>
    <definedName name="LJ_Lper">[1]final_combined!$AA$3</definedName>
    <definedName name="LJ_std">[1]final_combined!$AA$5</definedName>
    <definedName name="log_Kma">[1]final_combined!$AA$11</definedName>
    <definedName name="VP">'[2]model 2'!$AS$11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4" i="10" l="1"/>
  <c r="C53" i="10"/>
  <c r="C52" i="10"/>
  <c r="C51" i="10"/>
  <c r="C49" i="10"/>
  <c r="D36" i="10"/>
  <c r="C36" i="10" s="1"/>
  <c r="D35" i="10"/>
  <c r="C35" i="10"/>
  <c r="C24" i="10"/>
  <c r="B24" i="10"/>
  <c r="C17" i="10"/>
  <c r="B17" i="10"/>
  <c r="D17" i="10" s="1"/>
  <c r="C28" i="10" s="1"/>
  <c r="C16" i="10"/>
  <c r="B16" i="10"/>
  <c r="D16" i="10" s="1"/>
  <c r="C27" i="10" s="1"/>
  <c r="D9" i="10"/>
  <c r="C9" i="10"/>
  <c r="AO30" i="3"/>
  <c r="C29" i="10" l="1"/>
  <c r="E27" i="10"/>
  <c r="E28" i="10"/>
  <c r="E29" i="10" s="1"/>
  <c r="D28" i="10"/>
  <c r="D37" i="10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2" i="1"/>
  <c r="AG3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2" i="2"/>
  <c r="AQ2" i="3"/>
  <c r="AQ9" i="4"/>
  <c r="AQ10" i="4"/>
  <c r="AQ20" i="4"/>
  <c r="AQ30" i="4"/>
  <c r="AQ40" i="4"/>
  <c r="AQ2" i="4"/>
  <c r="AP3" i="4"/>
  <c r="AQ3" i="4" s="1"/>
  <c r="AP4" i="4"/>
  <c r="AQ4" i="4" s="1"/>
  <c r="AP5" i="4"/>
  <c r="AQ5" i="4" s="1"/>
  <c r="AP6" i="4"/>
  <c r="AQ6" i="4" s="1"/>
  <c r="AP7" i="4"/>
  <c r="AQ7" i="4" s="1"/>
  <c r="AP8" i="4"/>
  <c r="AQ8" i="4" s="1"/>
  <c r="AP9" i="4"/>
  <c r="AP10" i="4"/>
  <c r="AP11" i="4"/>
  <c r="AQ11" i="4" s="1"/>
  <c r="AP12" i="4"/>
  <c r="AQ12" i="4" s="1"/>
  <c r="AP13" i="4"/>
  <c r="AQ13" i="4" s="1"/>
  <c r="AP14" i="4"/>
  <c r="AQ14" i="4" s="1"/>
  <c r="AP15" i="4"/>
  <c r="AQ15" i="4" s="1"/>
  <c r="AP16" i="4"/>
  <c r="AQ16" i="4" s="1"/>
  <c r="AP17" i="4"/>
  <c r="AQ17" i="4" s="1"/>
  <c r="AP18" i="4"/>
  <c r="AQ18" i="4" s="1"/>
  <c r="AP19" i="4"/>
  <c r="AQ19" i="4" s="1"/>
  <c r="AP20" i="4"/>
  <c r="AP21" i="4"/>
  <c r="AQ21" i="4" s="1"/>
  <c r="AP22" i="4"/>
  <c r="AQ22" i="4" s="1"/>
  <c r="AP23" i="4"/>
  <c r="AQ23" i="4" s="1"/>
  <c r="AP24" i="4"/>
  <c r="AQ24" i="4" s="1"/>
  <c r="AP25" i="4"/>
  <c r="AQ25" i="4" s="1"/>
  <c r="AP26" i="4"/>
  <c r="AQ26" i="4" s="1"/>
  <c r="AP27" i="4"/>
  <c r="AQ27" i="4" s="1"/>
  <c r="AP28" i="4"/>
  <c r="AQ28" i="4" s="1"/>
  <c r="AP29" i="4"/>
  <c r="AQ29" i="4" s="1"/>
  <c r="AP30" i="4"/>
  <c r="AP31" i="4"/>
  <c r="AQ31" i="4" s="1"/>
  <c r="AP32" i="4"/>
  <c r="AQ32" i="4" s="1"/>
  <c r="AP33" i="4"/>
  <c r="AQ33" i="4" s="1"/>
  <c r="AP34" i="4"/>
  <c r="AQ34" i="4" s="1"/>
  <c r="AP35" i="4"/>
  <c r="AQ35" i="4" s="1"/>
  <c r="AP36" i="4"/>
  <c r="AQ36" i="4" s="1"/>
  <c r="AP37" i="4"/>
  <c r="AQ37" i="4" s="1"/>
  <c r="AP38" i="4"/>
  <c r="AQ38" i="4" s="1"/>
  <c r="AP39" i="4"/>
  <c r="AQ39" i="4" s="1"/>
  <c r="AP40" i="4"/>
  <c r="AP41" i="4"/>
  <c r="AQ41" i="4" s="1"/>
  <c r="AP42" i="4"/>
  <c r="AQ42" i="4" s="1"/>
  <c r="AP43" i="4"/>
  <c r="AQ43" i="4" s="1"/>
  <c r="AP44" i="4"/>
  <c r="AQ44" i="4" s="1"/>
  <c r="AP45" i="4"/>
  <c r="AQ45" i="4" s="1"/>
  <c r="AP46" i="4"/>
  <c r="AQ46" i="4" s="1"/>
  <c r="AP47" i="4"/>
  <c r="AQ47" i="4" s="1"/>
  <c r="AP48" i="4"/>
  <c r="AQ48" i="4" s="1"/>
  <c r="AP49" i="4"/>
  <c r="AQ49" i="4" s="1"/>
  <c r="AP2" i="4"/>
  <c r="AS2" i="4" s="1"/>
  <c r="AI49" i="4"/>
  <c r="AH49" i="4"/>
  <c r="AG49" i="4"/>
  <c r="AF49" i="4"/>
  <c r="AE49" i="4"/>
  <c r="AI48" i="4"/>
  <c r="AH48" i="4"/>
  <c r="AG48" i="4"/>
  <c r="AF48" i="4"/>
  <c r="AE48" i="4"/>
  <c r="AI47" i="4"/>
  <c r="AH47" i="4"/>
  <c r="AG47" i="4"/>
  <c r="AF47" i="4"/>
  <c r="AE47" i="4"/>
  <c r="AI46" i="4"/>
  <c r="AH46" i="4"/>
  <c r="AG46" i="4"/>
  <c r="AF46" i="4"/>
  <c r="AE46" i="4"/>
  <c r="AI45" i="4"/>
  <c r="AH45" i="4"/>
  <c r="AG45" i="4"/>
  <c r="AF45" i="4"/>
  <c r="AE45" i="4"/>
  <c r="AI44" i="4"/>
  <c r="AH44" i="4"/>
  <c r="AG44" i="4"/>
  <c r="AF44" i="4"/>
  <c r="AE44" i="4"/>
  <c r="AI43" i="4"/>
  <c r="AH43" i="4"/>
  <c r="AG43" i="4"/>
  <c r="AF43" i="4"/>
  <c r="AE43" i="4"/>
  <c r="AI42" i="4"/>
  <c r="AH42" i="4"/>
  <c r="AG42" i="4"/>
  <c r="AF42" i="4"/>
  <c r="AE42" i="4"/>
  <c r="AI41" i="4"/>
  <c r="AH41" i="4"/>
  <c r="AG41" i="4"/>
  <c r="AF41" i="4"/>
  <c r="AE41" i="4"/>
  <c r="AI40" i="4"/>
  <c r="AH40" i="4"/>
  <c r="AG40" i="4"/>
  <c r="AF40" i="4"/>
  <c r="AE40" i="4"/>
  <c r="AI39" i="4"/>
  <c r="AH39" i="4"/>
  <c r="AG39" i="4"/>
  <c r="AF39" i="4"/>
  <c r="AE39" i="4"/>
  <c r="AI38" i="4"/>
  <c r="AH38" i="4"/>
  <c r="AG38" i="4"/>
  <c r="AF38" i="4"/>
  <c r="AE38" i="4"/>
  <c r="AI37" i="4"/>
  <c r="AH37" i="4"/>
  <c r="AG37" i="4"/>
  <c r="AF37" i="4"/>
  <c r="AE37" i="4"/>
  <c r="AI36" i="4"/>
  <c r="AH36" i="4"/>
  <c r="AG36" i="4"/>
  <c r="AF36" i="4"/>
  <c r="AE36" i="4"/>
  <c r="AI35" i="4"/>
  <c r="AH35" i="4"/>
  <c r="AG35" i="4"/>
  <c r="AF35" i="4"/>
  <c r="AE35" i="4"/>
  <c r="AI34" i="4"/>
  <c r="AH34" i="4"/>
  <c r="AG34" i="4"/>
  <c r="AF34" i="4"/>
  <c r="AE34" i="4"/>
  <c r="AI33" i="4"/>
  <c r="AH33" i="4"/>
  <c r="AG33" i="4"/>
  <c r="AF33" i="4"/>
  <c r="AE33" i="4"/>
  <c r="AI32" i="4"/>
  <c r="AH32" i="4"/>
  <c r="AG32" i="4"/>
  <c r="AF32" i="4"/>
  <c r="AE32" i="4"/>
  <c r="AI31" i="4"/>
  <c r="AH31" i="4"/>
  <c r="AG31" i="4"/>
  <c r="AF31" i="4"/>
  <c r="AE31" i="4"/>
  <c r="AI30" i="4"/>
  <c r="AH30" i="4"/>
  <c r="AG30" i="4"/>
  <c r="AF30" i="4"/>
  <c r="AE30" i="4"/>
  <c r="AI29" i="4"/>
  <c r="AH29" i="4"/>
  <c r="AG29" i="4"/>
  <c r="AF29" i="4"/>
  <c r="AE29" i="4"/>
  <c r="AI28" i="4"/>
  <c r="AH28" i="4"/>
  <c r="AG28" i="4"/>
  <c r="AF28" i="4"/>
  <c r="AE28" i="4"/>
  <c r="AI27" i="4"/>
  <c r="AH27" i="4"/>
  <c r="AG27" i="4"/>
  <c r="AF27" i="4"/>
  <c r="AE27" i="4"/>
  <c r="AI26" i="4"/>
  <c r="AH26" i="4"/>
  <c r="AG26" i="4"/>
  <c r="AF26" i="4"/>
  <c r="AE26" i="4"/>
  <c r="AI25" i="4"/>
  <c r="AH25" i="4"/>
  <c r="AG25" i="4"/>
  <c r="AF25" i="4"/>
  <c r="AE25" i="4"/>
  <c r="AV24" i="4"/>
  <c r="AI24" i="4"/>
  <c r="AH24" i="4"/>
  <c r="AG24" i="4"/>
  <c r="AF24" i="4"/>
  <c r="AE24" i="4"/>
  <c r="AV23" i="4"/>
  <c r="AI23" i="4"/>
  <c r="AH23" i="4"/>
  <c r="AG23" i="4"/>
  <c r="AF23" i="4"/>
  <c r="AE23" i="4"/>
  <c r="AI22" i="4"/>
  <c r="AH22" i="4"/>
  <c r="AG22" i="4"/>
  <c r="AF22" i="4"/>
  <c r="AE22" i="4"/>
  <c r="AV21" i="4"/>
  <c r="AI21" i="4"/>
  <c r="AH21" i="4"/>
  <c r="AG21" i="4"/>
  <c r="AF21" i="4"/>
  <c r="AE21" i="4"/>
  <c r="AV20" i="4"/>
  <c r="AI20" i="4"/>
  <c r="AH20" i="4"/>
  <c r="AG20" i="4"/>
  <c r="AF20" i="4"/>
  <c r="AE20" i="4"/>
  <c r="AI19" i="4"/>
  <c r="AH19" i="4"/>
  <c r="AG19" i="4"/>
  <c r="AF19" i="4"/>
  <c r="AE19" i="4"/>
  <c r="AV18" i="4"/>
  <c r="AI18" i="4"/>
  <c r="AH18" i="4"/>
  <c r="AG18" i="4"/>
  <c r="AF18" i="4"/>
  <c r="AE18" i="4"/>
  <c r="AV17" i="4"/>
  <c r="AI17" i="4"/>
  <c r="AH17" i="4"/>
  <c r="AG17" i="4"/>
  <c r="AF17" i="4"/>
  <c r="AE17" i="4"/>
  <c r="AI16" i="4"/>
  <c r="AH16" i="4"/>
  <c r="AG16" i="4"/>
  <c r="AF16" i="4"/>
  <c r="AE16" i="4"/>
  <c r="AI15" i="4"/>
  <c r="AH15" i="4"/>
  <c r="AG15" i="4"/>
  <c r="AF15" i="4"/>
  <c r="AE15" i="4"/>
  <c r="AI14" i="4"/>
  <c r="AH14" i="4"/>
  <c r="AG14" i="4"/>
  <c r="AF14" i="4"/>
  <c r="AE14" i="4"/>
  <c r="AI13" i="4"/>
  <c r="AH13" i="4"/>
  <c r="AG13" i="4"/>
  <c r="AF13" i="4"/>
  <c r="AE13" i="4"/>
  <c r="AI12" i="4"/>
  <c r="AH12" i="4"/>
  <c r="AG12" i="4"/>
  <c r="AF12" i="4"/>
  <c r="AE12" i="4"/>
  <c r="AI11" i="4"/>
  <c r="AH11" i="4"/>
  <c r="AG11" i="4"/>
  <c r="AF11" i="4"/>
  <c r="AE11" i="4"/>
  <c r="AI10" i="4"/>
  <c r="AH10" i="4"/>
  <c r="AG10" i="4"/>
  <c r="AF10" i="4"/>
  <c r="AE10" i="4"/>
  <c r="AI9" i="4"/>
  <c r="AH9" i="4"/>
  <c r="AG9" i="4"/>
  <c r="AF9" i="4"/>
  <c r="AE9" i="4"/>
  <c r="AI8" i="4"/>
  <c r="AH8" i="4"/>
  <c r="AG8" i="4"/>
  <c r="AF8" i="4"/>
  <c r="AE8" i="4"/>
  <c r="AI7" i="4"/>
  <c r="AH7" i="4"/>
  <c r="AG7" i="4"/>
  <c r="AF7" i="4"/>
  <c r="AE7" i="4"/>
  <c r="AI6" i="4"/>
  <c r="AH6" i="4"/>
  <c r="AG6" i="4"/>
  <c r="AF6" i="4"/>
  <c r="AE6" i="4"/>
  <c r="AI5" i="4"/>
  <c r="AH5" i="4"/>
  <c r="AG5" i="4"/>
  <c r="AF5" i="4"/>
  <c r="AE5" i="4"/>
  <c r="AI4" i="4"/>
  <c r="AH4" i="4"/>
  <c r="AG4" i="4"/>
  <c r="AF4" i="4"/>
  <c r="AE4" i="4"/>
  <c r="AI3" i="4"/>
  <c r="AH3" i="4"/>
  <c r="AG3" i="4"/>
  <c r="AF3" i="4"/>
  <c r="AE3" i="4"/>
  <c r="AI2" i="4"/>
  <c r="AH2" i="4"/>
  <c r="AG2" i="4"/>
  <c r="AF2" i="4"/>
  <c r="AE2" i="4"/>
  <c r="AO43" i="3"/>
  <c r="AL3" i="3"/>
  <c r="AO3" i="3" s="1"/>
  <c r="AL4" i="3"/>
  <c r="AO4" i="3" s="1"/>
  <c r="AL5" i="3"/>
  <c r="AO5" i="3" s="1"/>
  <c r="AL6" i="3"/>
  <c r="AO6" i="3" s="1"/>
  <c r="AL7" i="3"/>
  <c r="AO7" i="3" s="1"/>
  <c r="AL8" i="3"/>
  <c r="AO8" i="3" s="1"/>
  <c r="AL9" i="3"/>
  <c r="AO9" i="3" s="1"/>
  <c r="AL10" i="3"/>
  <c r="AO10" i="3" s="1"/>
  <c r="AL11" i="3"/>
  <c r="AO11" i="3" s="1"/>
  <c r="AL12" i="3"/>
  <c r="AO12" i="3" s="1"/>
  <c r="AL13" i="3"/>
  <c r="AO13" i="3" s="1"/>
  <c r="AL14" i="3"/>
  <c r="AO14" i="3" s="1"/>
  <c r="AL15" i="3"/>
  <c r="AO15" i="3" s="1"/>
  <c r="AL16" i="3"/>
  <c r="AO16" i="3" s="1"/>
  <c r="AL17" i="3"/>
  <c r="AO17" i="3" s="1"/>
  <c r="AL18" i="3"/>
  <c r="AO18" i="3" s="1"/>
  <c r="AL19" i="3"/>
  <c r="AO19" i="3" s="1"/>
  <c r="AL20" i="3"/>
  <c r="AO20" i="3" s="1"/>
  <c r="AL21" i="3"/>
  <c r="AO21" i="3" s="1"/>
  <c r="AL22" i="3"/>
  <c r="AO22" i="3" s="1"/>
  <c r="AL23" i="3"/>
  <c r="AO23" i="3" s="1"/>
  <c r="AL24" i="3"/>
  <c r="AO24" i="3" s="1"/>
  <c r="AL25" i="3"/>
  <c r="AO25" i="3" s="1"/>
  <c r="AL26" i="3"/>
  <c r="AO26" i="3" s="1"/>
  <c r="AL27" i="3"/>
  <c r="AO27" i="3" s="1"/>
  <c r="AL28" i="3"/>
  <c r="AO28" i="3" s="1"/>
  <c r="AL29" i="3"/>
  <c r="AO29" i="3" s="1"/>
  <c r="AL30" i="3"/>
  <c r="AL32" i="3"/>
  <c r="AO32" i="3" s="1"/>
  <c r="AL33" i="3"/>
  <c r="AO33" i="3" s="1"/>
  <c r="AL34" i="3"/>
  <c r="AO34" i="3" s="1"/>
  <c r="AL35" i="3"/>
  <c r="AO35" i="3" s="1"/>
  <c r="AL36" i="3"/>
  <c r="AO36" i="3" s="1"/>
  <c r="AL37" i="3"/>
  <c r="AO37" i="3" s="1"/>
  <c r="AL38" i="3"/>
  <c r="AO38" i="3" s="1"/>
  <c r="AL39" i="3"/>
  <c r="AO39" i="3" s="1"/>
  <c r="AL40" i="3"/>
  <c r="AO40" i="3" s="1"/>
  <c r="AL41" i="3"/>
  <c r="AO41" i="3" s="1"/>
  <c r="AL43" i="3"/>
  <c r="AL44" i="3"/>
  <c r="AO44" i="3" s="1"/>
  <c r="AL45" i="3"/>
  <c r="AO45" i="3" s="1"/>
  <c r="AL46" i="3"/>
  <c r="AO46" i="3" s="1"/>
  <c r="AL47" i="3"/>
  <c r="AO47" i="3" s="1"/>
  <c r="AL48" i="3"/>
  <c r="AO48" i="3" s="1"/>
  <c r="AL49" i="3"/>
  <c r="AO49" i="3" s="1"/>
  <c r="AL2" i="3"/>
  <c r="AD2" i="3"/>
  <c r="AE2" i="3"/>
  <c r="AF2" i="3"/>
  <c r="AG2" i="3"/>
  <c r="AH2" i="3"/>
  <c r="AD3" i="3"/>
  <c r="AE3" i="3"/>
  <c r="AF3" i="3"/>
  <c r="AG3" i="3"/>
  <c r="AH3" i="3"/>
  <c r="AD4" i="3"/>
  <c r="AE4" i="3"/>
  <c r="AF4" i="3"/>
  <c r="AG4" i="3"/>
  <c r="AH4" i="3"/>
  <c r="AD5" i="3"/>
  <c r="AE5" i="3"/>
  <c r="AF5" i="3"/>
  <c r="AG5" i="3"/>
  <c r="AH5" i="3"/>
  <c r="AD6" i="3"/>
  <c r="AE6" i="3"/>
  <c r="AF6" i="3"/>
  <c r="AG6" i="3"/>
  <c r="AH6" i="3"/>
  <c r="AH49" i="3"/>
  <c r="AG49" i="3"/>
  <c r="AF49" i="3"/>
  <c r="AE49" i="3"/>
  <c r="AD49" i="3"/>
  <c r="AH48" i="3"/>
  <c r="AG48" i="3"/>
  <c r="AF48" i="3"/>
  <c r="AE48" i="3"/>
  <c r="AD48" i="3"/>
  <c r="AH47" i="3"/>
  <c r="AG47" i="3"/>
  <c r="AF47" i="3"/>
  <c r="AE47" i="3"/>
  <c r="AD47" i="3"/>
  <c r="AH46" i="3"/>
  <c r="AG46" i="3"/>
  <c r="AF46" i="3"/>
  <c r="AE46" i="3"/>
  <c r="AD46" i="3"/>
  <c r="AH45" i="3"/>
  <c r="AG45" i="3"/>
  <c r="AF45" i="3"/>
  <c r="AE45" i="3"/>
  <c r="AD45" i="3"/>
  <c r="AH44" i="3"/>
  <c r="AG44" i="3"/>
  <c r="AF44" i="3"/>
  <c r="AE44" i="3"/>
  <c r="AD44" i="3"/>
  <c r="AH43" i="3"/>
  <c r="AG43" i="3"/>
  <c r="AF43" i="3"/>
  <c r="AE43" i="3"/>
  <c r="AD43" i="3"/>
  <c r="AH42" i="3"/>
  <c r="AG42" i="3"/>
  <c r="AF42" i="3"/>
  <c r="AE42" i="3"/>
  <c r="AD42" i="3"/>
  <c r="AH41" i="3"/>
  <c r="AG41" i="3"/>
  <c r="AF41" i="3"/>
  <c r="AE41" i="3"/>
  <c r="AD41" i="3"/>
  <c r="AH40" i="3"/>
  <c r="AG40" i="3"/>
  <c r="AF40" i="3"/>
  <c r="AE40" i="3"/>
  <c r="AD40" i="3"/>
  <c r="AH39" i="3"/>
  <c r="AG39" i="3"/>
  <c r="AF39" i="3"/>
  <c r="AE39" i="3"/>
  <c r="AD39" i="3"/>
  <c r="AH38" i="3"/>
  <c r="AG38" i="3"/>
  <c r="AF38" i="3"/>
  <c r="AE38" i="3"/>
  <c r="AD38" i="3"/>
  <c r="AH37" i="3"/>
  <c r="AG37" i="3"/>
  <c r="AF37" i="3"/>
  <c r="AE37" i="3"/>
  <c r="AD37" i="3"/>
  <c r="AH36" i="3"/>
  <c r="AG36" i="3"/>
  <c r="AF36" i="3"/>
  <c r="AE36" i="3"/>
  <c r="AD36" i="3"/>
  <c r="AH35" i="3"/>
  <c r="AG35" i="3"/>
  <c r="AF35" i="3"/>
  <c r="AE35" i="3"/>
  <c r="AD35" i="3"/>
  <c r="AH34" i="3"/>
  <c r="AG34" i="3"/>
  <c r="AF34" i="3"/>
  <c r="AE34" i="3"/>
  <c r="AD34" i="3"/>
  <c r="AH33" i="3"/>
  <c r="AG33" i="3"/>
  <c r="AF33" i="3"/>
  <c r="AE33" i="3"/>
  <c r="AD33" i="3"/>
  <c r="AH32" i="3"/>
  <c r="AG32" i="3"/>
  <c r="AF32" i="3"/>
  <c r="AE32" i="3"/>
  <c r="AD32" i="3"/>
  <c r="AH31" i="3"/>
  <c r="AG31" i="3"/>
  <c r="AF31" i="3"/>
  <c r="AE31" i="3"/>
  <c r="AD31" i="3"/>
  <c r="AH30" i="3"/>
  <c r="AG30" i="3"/>
  <c r="AF30" i="3"/>
  <c r="AE30" i="3"/>
  <c r="AD30" i="3"/>
  <c r="AH29" i="3"/>
  <c r="AG29" i="3"/>
  <c r="AF29" i="3"/>
  <c r="AE29" i="3"/>
  <c r="AD29" i="3"/>
  <c r="AH28" i="3"/>
  <c r="AG28" i="3"/>
  <c r="AF28" i="3"/>
  <c r="AE28" i="3"/>
  <c r="AD28" i="3"/>
  <c r="AH27" i="3"/>
  <c r="AG27" i="3"/>
  <c r="AF27" i="3"/>
  <c r="AE27" i="3"/>
  <c r="AD27" i="3"/>
  <c r="AH26" i="3"/>
  <c r="AG26" i="3"/>
  <c r="AF26" i="3"/>
  <c r="AE26" i="3"/>
  <c r="AD26" i="3"/>
  <c r="AH25" i="3"/>
  <c r="AG25" i="3"/>
  <c r="AF25" i="3"/>
  <c r="AE25" i="3"/>
  <c r="AD25" i="3"/>
  <c r="AT24" i="3"/>
  <c r="AH24" i="3"/>
  <c r="AG24" i="3"/>
  <c r="AF24" i="3"/>
  <c r="AE24" i="3"/>
  <c r="AD24" i="3"/>
  <c r="AT23" i="3"/>
  <c r="AH23" i="3"/>
  <c r="AG23" i="3"/>
  <c r="AF23" i="3"/>
  <c r="AE23" i="3"/>
  <c r="AD23" i="3"/>
  <c r="AH22" i="3"/>
  <c r="AG22" i="3"/>
  <c r="AF22" i="3"/>
  <c r="AE22" i="3"/>
  <c r="AD22" i="3"/>
  <c r="AT21" i="3"/>
  <c r="AH21" i="3"/>
  <c r="AG21" i="3"/>
  <c r="AF21" i="3"/>
  <c r="AE21" i="3"/>
  <c r="AD21" i="3"/>
  <c r="AT20" i="3"/>
  <c r="AH20" i="3"/>
  <c r="AG20" i="3"/>
  <c r="AF20" i="3"/>
  <c r="AE20" i="3"/>
  <c r="AD20" i="3"/>
  <c r="AH19" i="3"/>
  <c r="AG19" i="3"/>
  <c r="AF19" i="3"/>
  <c r="AE19" i="3"/>
  <c r="AD19" i="3"/>
  <c r="AT18" i="3"/>
  <c r="AH18" i="3"/>
  <c r="AG18" i="3"/>
  <c r="AF18" i="3"/>
  <c r="AE18" i="3"/>
  <c r="AD18" i="3"/>
  <c r="AT17" i="3"/>
  <c r="AH17" i="3"/>
  <c r="AG17" i="3"/>
  <c r="AF17" i="3"/>
  <c r="AE17" i="3"/>
  <c r="AD17" i="3"/>
  <c r="AH16" i="3"/>
  <c r="AG16" i="3"/>
  <c r="AF16" i="3"/>
  <c r="AE16" i="3"/>
  <c r="AD16" i="3"/>
  <c r="AH15" i="3"/>
  <c r="AG15" i="3"/>
  <c r="AF15" i="3"/>
  <c r="AE15" i="3"/>
  <c r="AD15" i="3"/>
  <c r="AH14" i="3"/>
  <c r="AG14" i="3"/>
  <c r="AF14" i="3"/>
  <c r="AE14" i="3"/>
  <c r="AD14" i="3"/>
  <c r="AH13" i="3"/>
  <c r="AG13" i="3"/>
  <c r="AF13" i="3"/>
  <c r="AE13" i="3"/>
  <c r="AD13" i="3"/>
  <c r="AH12" i="3"/>
  <c r="AG12" i="3"/>
  <c r="AF12" i="3"/>
  <c r="AE12" i="3"/>
  <c r="AD12" i="3"/>
  <c r="AH11" i="3"/>
  <c r="AG11" i="3"/>
  <c r="AF11" i="3"/>
  <c r="AE11" i="3"/>
  <c r="AD11" i="3"/>
  <c r="AH10" i="3"/>
  <c r="AG10" i="3"/>
  <c r="AF10" i="3"/>
  <c r="AE10" i="3"/>
  <c r="AD10" i="3"/>
  <c r="AH9" i="3"/>
  <c r="AG9" i="3"/>
  <c r="AF9" i="3"/>
  <c r="AE9" i="3"/>
  <c r="AD9" i="3"/>
  <c r="AH8" i="3"/>
  <c r="AG8" i="3"/>
  <c r="AF8" i="3"/>
  <c r="AE8" i="3"/>
  <c r="AD8" i="3"/>
  <c r="AH7" i="3"/>
  <c r="AG7" i="3"/>
  <c r="AF7" i="3"/>
  <c r="AE7" i="3"/>
  <c r="AD7" i="3"/>
  <c r="AJ49" i="2"/>
  <c r="AI49" i="2"/>
  <c r="AH49" i="2"/>
  <c r="AF49" i="2"/>
  <c r="AE49" i="2"/>
  <c r="AJ48" i="2"/>
  <c r="AI48" i="2"/>
  <c r="AH48" i="2"/>
  <c r="AF48" i="2"/>
  <c r="AE48" i="2"/>
  <c r="AJ47" i="2"/>
  <c r="AI47" i="2"/>
  <c r="AH47" i="2"/>
  <c r="AF47" i="2"/>
  <c r="AE47" i="2"/>
  <c r="AJ46" i="2"/>
  <c r="AI46" i="2"/>
  <c r="AH46" i="2"/>
  <c r="AF46" i="2"/>
  <c r="AE46" i="2"/>
  <c r="AJ45" i="2"/>
  <c r="AI45" i="2"/>
  <c r="AH45" i="2"/>
  <c r="AF45" i="2"/>
  <c r="AE45" i="2"/>
  <c r="AJ44" i="2"/>
  <c r="AI44" i="2"/>
  <c r="AH44" i="2"/>
  <c r="AF44" i="2"/>
  <c r="AE44" i="2"/>
  <c r="AJ43" i="2"/>
  <c r="AI43" i="2"/>
  <c r="AH43" i="2"/>
  <c r="AF43" i="2"/>
  <c r="AE43" i="2"/>
  <c r="AJ42" i="2"/>
  <c r="AI42" i="2"/>
  <c r="AH42" i="2"/>
  <c r="AF42" i="2"/>
  <c r="AE42" i="2"/>
  <c r="AJ41" i="2"/>
  <c r="AI41" i="2"/>
  <c r="AH41" i="2"/>
  <c r="AF41" i="2"/>
  <c r="AE41" i="2"/>
  <c r="AJ40" i="2"/>
  <c r="AI40" i="2"/>
  <c r="AH40" i="2"/>
  <c r="AF40" i="2"/>
  <c r="AE40" i="2"/>
  <c r="AJ39" i="2"/>
  <c r="AI39" i="2"/>
  <c r="AH39" i="2"/>
  <c r="AF39" i="2"/>
  <c r="AE39" i="2"/>
  <c r="AJ38" i="2"/>
  <c r="AI38" i="2"/>
  <c r="AH38" i="2"/>
  <c r="AF38" i="2"/>
  <c r="AE38" i="2"/>
  <c r="AJ37" i="2"/>
  <c r="AI37" i="2"/>
  <c r="AH37" i="2"/>
  <c r="AF37" i="2"/>
  <c r="AE37" i="2"/>
  <c r="AJ36" i="2"/>
  <c r="AI36" i="2"/>
  <c r="AH36" i="2"/>
  <c r="AF36" i="2"/>
  <c r="AE36" i="2"/>
  <c r="AJ35" i="2"/>
  <c r="AI35" i="2"/>
  <c r="AH35" i="2"/>
  <c r="AF35" i="2"/>
  <c r="AE35" i="2"/>
  <c r="AJ34" i="2"/>
  <c r="AI34" i="2"/>
  <c r="AH34" i="2"/>
  <c r="AF34" i="2"/>
  <c r="AE34" i="2"/>
  <c r="AJ33" i="2"/>
  <c r="AI33" i="2"/>
  <c r="AH33" i="2"/>
  <c r="AF33" i="2"/>
  <c r="AE33" i="2"/>
  <c r="AJ32" i="2"/>
  <c r="AI32" i="2"/>
  <c r="AH32" i="2"/>
  <c r="AF32" i="2"/>
  <c r="AE32" i="2"/>
  <c r="AJ31" i="2"/>
  <c r="AI31" i="2"/>
  <c r="AH31" i="2"/>
  <c r="AF31" i="2"/>
  <c r="AE31" i="2"/>
  <c r="AJ30" i="2"/>
  <c r="AI30" i="2"/>
  <c r="AH30" i="2"/>
  <c r="AF30" i="2"/>
  <c r="AE30" i="2"/>
  <c r="AJ29" i="2"/>
  <c r="AI29" i="2"/>
  <c r="AH29" i="2"/>
  <c r="AF29" i="2"/>
  <c r="AE29" i="2"/>
  <c r="AJ28" i="2"/>
  <c r="AI28" i="2"/>
  <c r="AH28" i="2"/>
  <c r="AF28" i="2"/>
  <c r="AE28" i="2"/>
  <c r="AJ27" i="2"/>
  <c r="AI27" i="2"/>
  <c r="AH27" i="2"/>
  <c r="AF27" i="2"/>
  <c r="AE27" i="2"/>
  <c r="AJ26" i="2"/>
  <c r="AI26" i="2"/>
  <c r="AH26" i="2"/>
  <c r="AF26" i="2"/>
  <c r="AE26" i="2"/>
  <c r="AJ25" i="2"/>
  <c r="AI25" i="2"/>
  <c r="AH25" i="2"/>
  <c r="AF25" i="2"/>
  <c r="AE25" i="2"/>
  <c r="AQ24" i="2"/>
  <c r="AJ24" i="2"/>
  <c r="AI24" i="2"/>
  <c r="AH24" i="2"/>
  <c r="AF24" i="2"/>
  <c r="AE24" i="2"/>
  <c r="AQ23" i="2"/>
  <c r="AJ23" i="2"/>
  <c r="AI23" i="2"/>
  <c r="AH23" i="2"/>
  <c r="AF23" i="2"/>
  <c r="AE23" i="2"/>
  <c r="AJ22" i="2"/>
  <c r="AI22" i="2"/>
  <c r="AH22" i="2"/>
  <c r="AF22" i="2"/>
  <c r="AE22" i="2"/>
  <c r="AQ21" i="2"/>
  <c r="AJ21" i="2"/>
  <c r="AI21" i="2"/>
  <c r="AH21" i="2"/>
  <c r="AF21" i="2"/>
  <c r="AE21" i="2"/>
  <c r="AQ20" i="2"/>
  <c r="AJ20" i="2"/>
  <c r="AI20" i="2"/>
  <c r="AH20" i="2"/>
  <c r="AF20" i="2"/>
  <c r="AE20" i="2"/>
  <c r="AJ19" i="2"/>
  <c r="AI19" i="2"/>
  <c r="AH19" i="2"/>
  <c r="AF19" i="2"/>
  <c r="AE19" i="2"/>
  <c r="AQ18" i="2"/>
  <c r="AJ18" i="2"/>
  <c r="AI18" i="2"/>
  <c r="AH18" i="2"/>
  <c r="AF18" i="2"/>
  <c r="AE18" i="2"/>
  <c r="AQ17" i="2"/>
  <c r="AJ17" i="2"/>
  <c r="AI17" i="2"/>
  <c r="AH17" i="2"/>
  <c r="AF17" i="2"/>
  <c r="AE17" i="2"/>
  <c r="AJ16" i="2"/>
  <c r="AI16" i="2"/>
  <c r="AH16" i="2"/>
  <c r="AF16" i="2"/>
  <c r="AE16" i="2"/>
  <c r="AJ15" i="2"/>
  <c r="AI15" i="2"/>
  <c r="AH15" i="2"/>
  <c r="AF15" i="2"/>
  <c r="AE15" i="2"/>
  <c r="AJ14" i="2"/>
  <c r="AI14" i="2"/>
  <c r="AH14" i="2"/>
  <c r="AF14" i="2"/>
  <c r="AE14" i="2"/>
  <c r="AK14" i="2" s="1"/>
  <c r="AL14" i="2" s="1"/>
  <c r="AJ13" i="2"/>
  <c r="AI13" i="2"/>
  <c r="AH13" i="2"/>
  <c r="AF13" i="2"/>
  <c r="AE13" i="2"/>
  <c r="AJ12" i="2"/>
  <c r="AI12" i="2"/>
  <c r="AH12" i="2"/>
  <c r="AF12" i="2"/>
  <c r="AE12" i="2"/>
  <c r="AJ11" i="2"/>
  <c r="AI11" i="2"/>
  <c r="AH11" i="2"/>
  <c r="AF11" i="2"/>
  <c r="AE11" i="2"/>
  <c r="AJ10" i="2"/>
  <c r="AI10" i="2"/>
  <c r="AH10" i="2"/>
  <c r="AF10" i="2"/>
  <c r="AE10" i="2"/>
  <c r="AK10" i="2" s="1"/>
  <c r="AL10" i="2" s="1"/>
  <c r="AJ9" i="2"/>
  <c r="AI9" i="2"/>
  <c r="AH9" i="2"/>
  <c r="AF9" i="2"/>
  <c r="AE9" i="2"/>
  <c r="AJ8" i="2"/>
  <c r="AI8" i="2"/>
  <c r="AH8" i="2"/>
  <c r="AF8" i="2"/>
  <c r="AE8" i="2"/>
  <c r="AK8" i="2" s="1"/>
  <c r="AL8" i="2" s="1"/>
  <c r="AJ7" i="2"/>
  <c r="AI7" i="2"/>
  <c r="AH7" i="2"/>
  <c r="AF7" i="2"/>
  <c r="AE7" i="2"/>
  <c r="AJ6" i="2"/>
  <c r="AI6" i="2"/>
  <c r="AH6" i="2"/>
  <c r="AF6" i="2"/>
  <c r="AE6" i="2"/>
  <c r="AJ5" i="2"/>
  <c r="AI5" i="2"/>
  <c r="AH5" i="2"/>
  <c r="AF5" i="2"/>
  <c r="AE5" i="2"/>
  <c r="AJ4" i="2"/>
  <c r="AI4" i="2"/>
  <c r="AH4" i="2"/>
  <c r="AF4" i="2"/>
  <c r="AE4" i="2"/>
  <c r="AK4" i="2" s="1"/>
  <c r="AL4" i="2" s="1"/>
  <c r="AJ3" i="2"/>
  <c r="AI3" i="2"/>
  <c r="AH3" i="2"/>
  <c r="AF3" i="2"/>
  <c r="AE3" i="2"/>
  <c r="AJ2" i="2"/>
  <c r="AI2" i="2"/>
  <c r="AH2" i="2"/>
  <c r="AF2" i="2"/>
  <c r="AE2" i="2"/>
  <c r="AQ24" i="1"/>
  <c r="AQ23" i="1"/>
  <c r="AQ21" i="1"/>
  <c r="AQ20" i="1"/>
  <c r="AQ18" i="1"/>
  <c r="AQ17" i="1"/>
  <c r="AF2" i="1"/>
  <c r="AH2" i="1"/>
  <c r="AI2" i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E2" i="1"/>
  <c r="AE3" i="1"/>
  <c r="AF3" i="1"/>
  <c r="AH3" i="1"/>
  <c r="AJ3" i="1"/>
  <c r="AE4" i="1"/>
  <c r="AF4" i="1"/>
  <c r="AH4" i="1"/>
  <c r="AJ4" i="1"/>
  <c r="AE5" i="1"/>
  <c r="AF5" i="1"/>
  <c r="AH5" i="1"/>
  <c r="AJ5" i="1"/>
  <c r="AK5" i="1" s="1"/>
  <c r="AL5" i="1" s="1"/>
  <c r="AE6" i="1"/>
  <c r="AF6" i="1"/>
  <c r="AH6" i="1"/>
  <c r="AJ6" i="1"/>
  <c r="AE7" i="1"/>
  <c r="AF7" i="1"/>
  <c r="AH7" i="1"/>
  <c r="AJ7" i="1"/>
  <c r="AE8" i="1"/>
  <c r="AF8" i="1"/>
  <c r="AH8" i="1"/>
  <c r="AJ8" i="1"/>
  <c r="AE9" i="1"/>
  <c r="AF9" i="1"/>
  <c r="AH9" i="1"/>
  <c r="AJ9" i="1"/>
  <c r="AE10" i="1"/>
  <c r="AF10" i="1"/>
  <c r="AH10" i="1"/>
  <c r="AJ10" i="1"/>
  <c r="AE11" i="1"/>
  <c r="AF11" i="1"/>
  <c r="AH11" i="1"/>
  <c r="AJ11" i="1"/>
  <c r="AE12" i="1"/>
  <c r="AF12" i="1"/>
  <c r="AH12" i="1"/>
  <c r="AJ12" i="1"/>
  <c r="AE13" i="1"/>
  <c r="AF13" i="1"/>
  <c r="AH13" i="1"/>
  <c r="AJ13" i="1"/>
  <c r="AE14" i="1"/>
  <c r="AF14" i="1"/>
  <c r="AH14" i="1"/>
  <c r="AJ14" i="1"/>
  <c r="AE15" i="1"/>
  <c r="AF15" i="1"/>
  <c r="AH15" i="1"/>
  <c r="AJ15" i="1"/>
  <c r="AK15" i="1" s="1"/>
  <c r="AL15" i="1" s="1"/>
  <c r="AE16" i="1"/>
  <c r="AF16" i="1"/>
  <c r="AH16" i="1"/>
  <c r="AJ16" i="1"/>
  <c r="AE17" i="1"/>
  <c r="AF17" i="1"/>
  <c r="AH17" i="1"/>
  <c r="AJ17" i="1"/>
  <c r="AE18" i="1"/>
  <c r="AF18" i="1"/>
  <c r="AH18" i="1"/>
  <c r="AJ18" i="1"/>
  <c r="AE19" i="1"/>
  <c r="AF19" i="1"/>
  <c r="AH19" i="1"/>
  <c r="AJ19" i="1"/>
  <c r="AE20" i="1"/>
  <c r="AF20" i="1"/>
  <c r="AH20" i="1"/>
  <c r="AJ20" i="1"/>
  <c r="AE21" i="1"/>
  <c r="AF21" i="1"/>
  <c r="AH21" i="1"/>
  <c r="AJ21" i="1"/>
  <c r="AE22" i="1"/>
  <c r="AF22" i="1"/>
  <c r="AH22" i="1"/>
  <c r="AJ22" i="1"/>
  <c r="AE23" i="1"/>
  <c r="AF23" i="1"/>
  <c r="AH23" i="1"/>
  <c r="AJ23" i="1"/>
  <c r="AE24" i="1"/>
  <c r="AF24" i="1"/>
  <c r="AH24" i="1"/>
  <c r="AJ24" i="1"/>
  <c r="AE25" i="1"/>
  <c r="AF25" i="1"/>
  <c r="AH25" i="1"/>
  <c r="AJ25" i="1"/>
  <c r="AE26" i="1"/>
  <c r="AF26" i="1"/>
  <c r="AH26" i="1"/>
  <c r="AJ26" i="1"/>
  <c r="AE27" i="1"/>
  <c r="AF27" i="1"/>
  <c r="AH27" i="1"/>
  <c r="AJ27" i="1"/>
  <c r="AE28" i="1"/>
  <c r="AF28" i="1"/>
  <c r="AH28" i="1"/>
  <c r="AJ28" i="1"/>
  <c r="AE29" i="1"/>
  <c r="AF29" i="1"/>
  <c r="AH29" i="1"/>
  <c r="AJ29" i="1"/>
  <c r="AE30" i="1"/>
  <c r="AF30" i="1"/>
  <c r="AH30" i="1"/>
  <c r="AJ30" i="1"/>
  <c r="AE31" i="1"/>
  <c r="AF31" i="1"/>
  <c r="AH31" i="1"/>
  <c r="AJ31" i="1"/>
  <c r="AE32" i="1"/>
  <c r="AF32" i="1"/>
  <c r="AH32" i="1"/>
  <c r="AJ32" i="1"/>
  <c r="AE33" i="1"/>
  <c r="AF33" i="1"/>
  <c r="AH33" i="1"/>
  <c r="AJ33" i="1"/>
  <c r="AE34" i="1"/>
  <c r="AF34" i="1"/>
  <c r="AH34" i="1"/>
  <c r="AJ34" i="1"/>
  <c r="AE35" i="1"/>
  <c r="AF35" i="1"/>
  <c r="AH35" i="1"/>
  <c r="AJ35" i="1"/>
  <c r="AE36" i="1"/>
  <c r="AF36" i="1"/>
  <c r="AH36" i="1"/>
  <c r="AJ36" i="1"/>
  <c r="AE37" i="1"/>
  <c r="AF37" i="1"/>
  <c r="AH37" i="1"/>
  <c r="AJ37" i="1"/>
  <c r="AE38" i="1"/>
  <c r="AF38" i="1"/>
  <c r="AH38" i="1"/>
  <c r="AJ38" i="1"/>
  <c r="AE39" i="1"/>
  <c r="AF39" i="1"/>
  <c r="AH39" i="1"/>
  <c r="AJ39" i="1"/>
  <c r="AE40" i="1"/>
  <c r="AF40" i="1"/>
  <c r="AH40" i="1"/>
  <c r="AJ40" i="1"/>
  <c r="AE41" i="1"/>
  <c r="AF41" i="1"/>
  <c r="AH41" i="1"/>
  <c r="AJ41" i="1"/>
  <c r="AE42" i="1"/>
  <c r="AF42" i="1"/>
  <c r="AH42" i="1"/>
  <c r="AJ42" i="1"/>
  <c r="AE43" i="1"/>
  <c r="AF43" i="1"/>
  <c r="AH43" i="1"/>
  <c r="AJ43" i="1"/>
  <c r="AE44" i="1"/>
  <c r="AF44" i="1"/>
  <c r="AH44" i="1"/>
  <c r="AJ44" i="1"/>
  <c r="AE45" i="1"/>
  <c r="AF45" i="1"/>
  <c r="AH45" i="1"/>
  <c r="AJ45" i="1"/>
  <c r="AE46" i="1"/>
  <c r="AF46" i="1"/>
  <c r="AH46" i="1"/>
  <c r="AJ46" i="1"/>
  <c r="AE47" i="1"/>
  <c r="AF47" i="1"/>
  <c r="AH47" i="1"/>
  <c r="AJ47" i="1"/>
  <c r="AE48" i="1"/>
  <c r="AF48" i="1"/>
  <c r="AH48" i="1"/>
  <c r="AJ48" i="1"/>
  <c r="AE49" i="1"/>
  <c r="AF49" i="1"/>
  <c r="AH49" i="1"/>
  <c r="AJ49" i="1"/>
  <c r="AJ2" i="1"/>
  <c r="D38" i="10" l="1"/>
  <c r="C37" i="10"/>
  <c r="D27" i="10"/>
  <c r="D29" i="10" s="1"/>
  <c r="AK23" i="2"/>
  <c r="AL23" i="2" s="1"/>
  <c r="AK16" i="2"/>
  <c r="AL16" i="2" s="1"/>
  <c r="AK7" i="1"/>
  <c r="AL7" i="1" s="1"/>
  <c r="AK4" i="1"/>
  <c r="AL4" i="1" s="1"/>
  <c r="AK13" i="2"/>
  <c r="AL13" i="2" s="1"/>
  <c r="AK26" i="2"/>
  <c r="AL26" i="2" s="1"/>
  <c r="AK49" i="1"/>
  <c r="AL49" i="1" s="1"/>
  <c r="AK36" i="1"/>
  <c r="AL36" i="1" s="1"/>
  <c r="AK29" i="1"/>
  <c r="AL29" i="1" s="1"/>
  <c r="AK19" i="1"/>
  <c r="AL19" i="1" s="1"/>
  <c r="AK14" i="1"/>
  <c r="AL14" i="1" s="1"/>
  <c r="AK5" i="2"/>
  <c r="AL5" i="2" s="1"/>
  <c r="AK19" i="2"/>
  <c r="AL19" i="2" s="1"/>
  <c r="AK15" i="2"/>
  <c r="AL15" i="2" s="1"/>
  <c r="AK3" i="2"/>
  <c r="AL3" i="2" s="1"/>
  <c r="AK21" i="2"/>
  <c r="AL21" i="2" s="1"/>
  <c r="AK28" i="2"/>
  <c r="AL28" i="2" s="1"/>
  <c r="AK27" i="2"/>
  <c r="AL27" i="2" s="1"/>
  <c r="AK35" i="2"/>
  <c r="AL35" i="2" s="1"/>
  <c r="AK37" i="2"/>
  <c r="AL37" i="2" s="1"/>
  <c r="AK39" i="2"/>
  <c r="AL39" i="2" s="1"/>
  <c r="AK43" i="2"/>
  <c r="AL43" i="2" s="1"/>
  <c r="AK45" i="2"/>
  <c r="AL45" i="2" s="1"/>
  <c r="AK47" i="2"/>
  <c r="AL47" i="2" s="1"/>
  <c r="AK49" i="2"/>
  <c r="AL49" i="2" s="1"/>
  <c r="AK2" i="1"/>
  <c r="AK25" i="2"/>
  <c r="AL25" i="2" s="1"/>
  <c r="AJ4" i="4"/>
  <c r="AJ21" i="4"/>
  <c r="AJ26" i="4"/>
  <c r="AJ32" i="4"/>
  <c r="AJ19" i="4"/>
  <c r="AJ7" i="4"/>
  <c r="AJ3" i="4"/>
  <c r="AJ38" i="4"/>
  <c r="AJ42" i="4"/>
  <c r="AJ8" i="4"/>
  <c r="AJ10" i="4"/>
  <c r="AJ12" i="4"/>
  <c r="AJ14" i="4"/>
  <c r="AJ33" i="4"/>
  <c r="AJ37" i="4"/>
  <c r="AJ39" i="4"/>
  <c r="AJ43" i="4"/>
  <c r="AJ47" i="4"/>
  <c r="AJ49" i="4"/>
  <c r="AJ17" i="4"/>
  <c r="AJ22" i="4"/>
  <c r="AJ25" i="4"/>
  <c r="AJ29" i="4"/>
  <c r="AJ20" i="4"/>
  <c r="AJ31" i="4"/>
  <c r="AJ11" i="4"/>
  <c r="AJ15" i="4"/>
  <c r="AJ44" i="4"/>
  <c r="AJ46" i="4"/>
  <c r="AJ48" i="4"/>
  <c r="AJ9" i="4"/>
  <c r="AJ6" i="4"/>
  <c r="AJ24" i="4"/>
  <c r="AJ30" i="4"/>
  <c r="AJ41" i="4"/>
  <c r="AJ23" i="4"/>
  <c r="AJ28" i="4"/>
  <c r="AJ34" i="4"/>
  <c r="AJ16" i="4"/>
  <c r="AJ18" i="4"/>
  <c r="AJ13" i="4"/>
  <c r="AJ2" i="4"/>
  <c r="AJ35" i="4"/>
  <c r="AJ5" i="4"/>
  <c r="AJ36" i="4"/>
  <c r="AJ45" i="4"/>
  <c r="AJ27" i="4"/>
  <c r="AJ40" i="4"/>
  <c r="AO2" i="3"/>
  <c r="AP2" i="3" s="1"/>
  <c r="AI4" i="3"/>
  <c r="AI8" i="3"/>
  <c r="AI6" i="3"/>
  <c r="AI33" i="3"/>
  <c r="AI35" i="3"/>
  <c r="AI37" i="3"/>
  <c r="AI43" i="3"/>
  <c r="AI45" i="3"/>
  <c r="AI47" i="3"/>
  <c r="AI11" i="3"/>
  <c r="AI26" i="3"/>
  <c r="AI30" i="3"/>
  <c r="AI32" i="3"/>
  <c r="AI46" i="3"/>
  <c r="AI3" i="3"/>
  <c r="AI19" i="3"/>
  <c r="AI42" i="3"/>
  <c r="AI12" i="3"/>
  <c r="AI49" i="3"/>
  <c r="AI31" i="3"/>
  <c r="AI25" i="3"/>
  <c r="AI18" i="3"/>
  <c r="AI22" i="3"/>
  <c r="AI13" i="3"/>
  <c r="AI15" i="3"/>
  <c r="AI48" i="3"/>
  <c r="AI9" i="3"/>
  <c r="AI7" i="3"/>
  <c r="AI38" i="3"/>
  <c r="AI29" i="3"/>
  <c r="AI2" i="3"/>
  <c r="AI24" i="3"/>
  <c r="AI41" i="3"/>
  <c r="AI17" i="3"/>
  <c r="AI39" i="3"/>
  <c r="AI14" i="3"/>
  <c r="AI23" i="3"/>
  <c r="AI21" i="3"/>
  <c r="AI36" i="3"/>
  <c r="AI40" i="3"/>
  <c r="AI28" i="3"/>
  <c r="AI10" i="3"/>
  <c r="AI16" i="3"/>
  <c r="AI34" i="3"/>
  <c r="AI5" i="3"/>
  <c r="AI20" i="3"/>
  <c r="AI27" i="3"/>
  <c r="AI44" i="3"/>
  <c r="AK17" i="2"/>
  <c r="AL17" i="2" s="1"/>
  <c r="AK22" i="2"/>
  <c r="AL22" i="2" s="1"/>
  <c r="AK29" i="2"/>
  <c r="AL29" i="2" s="1"/>
  <c r="AK33" i="2"/>
  <c r="AL33" i="2" s="1"/>
  <c r="AK9" i="2"/>
  <c r="AL9" i="2" s="1"/>
  <c r="AK38" i="2"/>
  <c r="AL38" i="2" s="1"/>
  <c r="AK31" i="2"/>
  <c r="AL31" i="2" s="1"/>
  <c r="AK48" i="2"/>
  <c r="AL48" i="2" s="1"/>
  <c r="AK20" i="2"/>
  <c r="AL20" i="2" s="1"/>
  <c r="AK18" i="2"/>
  <c r="AL18" i="2" s="1"/>
  <c r="AK12" i="2"/>
  <c r="AL12" i="2" s="1"/>
  <c r="AK32" i="2"/>
  <c r="AL32" i="2" s="1"/>
  <c r="AK6" i="2"/>
  <c r="AL6" i="2" s="1"/>
  <c r="AK34" i="2"/>
  <c r="AL34" i="2" s="1"/>
  <c r="AK40" i="2"/>
  <c r="AL40" i="2" s="1"/>
  <c r="AK42" i="2"/>
  <c r="AL42" i="2" s="1"/>
  <c r="AK2" i="2"/>
  <c r="AK24" i="2"/>
  <c r="AL24" i="2" s="1"/>
  <c r="AK30" i="2"/>
  <c r="AL30" i="2" s="1"/>
  <c r="AK41" i="2"/>
  <c r="AL41" i="2" s="1"/>
  <c r="AK36" i="2"/>
  <c r="AL36" i="2" s="1"/>
  <c r="AK7" i="2"/>
  <c r="AL7" i="2" s="1"/>
  <c r="AK11" i="2"/>
  <c r="AL11" i="2" s="1"/>
  <c r="AK44" i="2"/>
  <c r="AL44" i="2" s="1"/>
  <c r="AK46" i="2"/>
  <c r="AL46" i="2" s="1"/>
  <c r="AK33" i="1"/>
  <c r="AL33" i="1" s="1"/>
  <c r="AK16" i="1"/>
  <c r="AL16" i="1" s="1"/>
  <c r="AK6" i="1"/>
  <c r="AL6" i="1" s="1"/>
  <c r="AK23" i="1"/>
  <c r="AL23" i="1" s="1"/>
  <c r="AK13" i="1"/>
  <c r="AL13" i="1" s="1"/>
  <c r="AK31" i="1"/>
  <c r="AL31" i="1" s="1"/>
  <c r="AK11" i="1"/>
  <c r="AL11" i="1" s="1"/>
  <c r="AK39" i="1"/>
  <c r="AL39" i="1" s="1"/>
  <c r="AK24" i="1"/>
  <c r="AL24" i="1" s="1"/>
  <c r="AK44" i="1"/>
  <c r="AL44" i="1" s="1"/>
  <c r="AK41" i="1"/>
  <c r="AL41" i="1" s="1"/>
  <c r="AK21" i="1"/>
  <c r="AL21" i="1" s="1"/>
  <c r="AK48" i="1"/>
  <c r="AL48" i="1" s="1"/>
  <c r="AK40" i="1"/>
  <c r="AL40" i="1" s="1"/>
  <c r="AK30" i="1"/>
  <c r="AL30" i="1" s="1"/>
  <c r="AK28" i="1"/>
  <c r="AL28" i="1" s="1"/>
  <c r="AK8" i="1"/>
  <c r="AL8" i="1" s="1"/>
  <c r="AK47" i="1"/>
  <c r="AL47" i="1" s="1"/>
  <c r="AK22" i="1"/>
  <c r="AL22" i="1" s="1"/>
  <c r="AK42" i="1"/>
  <c r="AL42" i="1" s="1"/>
  <c r="AK34" i="1"/>
  <c r="AL34" i="1" s="1"/>
  <c r="AK26" i="1"/>
  <c r="AL26" i="1" s="1"/>
  <c r="AK20" i="1"/>
  <c r="AL20" i="1" s="1"/>
  <c r="AK18" i="1"/>
  <c r="AL18" i="1" s="1"/>
  <c r="AK12" i="1"/>
  <c r="AL12" i="1" s="1"/>
  <c r="AK10" i="1"/>
  <c r="AL10" i="1" s="1"/>
  <c r="AK3" i="1"/>
  <c r="AL3" i="1" s="1"/>
  <c r="AK37" i="1"/>
  <c r="AL37" i="1" s="1"/>
  <c r="AK27" i="1"/>
  <c r="AL27" i="1" s="1"/>
  <c r="AK46" i="1"/>
  <c r="AL46" i="1" s="1"/>
  <c r="AK38" i="1"/>
  <c r="AL38" i="1" s="1"/>
  <c r="AK32" i="1"/>
  <c r="AL32" i="1" s="1"/>
  <c r="AK45" i="1"/>
  <c r="AL45" i="1" s="1"/>
  <c r="AK43" i="1"/>
  <c r="AL43" i="1" s="1"/>
  <c r="AK25" i="1"/>
  <c r="AL25" i="1" s="1"/>
  <c r="AK17" i="1"/>
  <c r="AL17" i="1" s="1"/>
  <c r="AK9" i="1"/>
  <c r="AL9" i="1" s="1"/>
  <c r="AK35" i="1"/>
  <c r="AL35" i="1" s="1"/>
  <c r="D39" i="10" l="1"/>
  <c r="C38" i="10"/>
  <c r="AN2" i="1"/>
  <c r="AN2" i="2"/>
  <c r="AL2" i="1"/>
  <c r="AL2" i="2"/>
  <c r="AM2" i="2" s="1"/>
  <c r="AR2" i="4"/>
  <c r="AM2" i="1"/>
  <c r="D40" i="10" l="1"/>
  <c r="C39" i="10"/>
  <c r="C40" i="10" l="1"/>
  <c r="D41" i="10"/>
  <c r="C41" i="10" l="1"/>
  <c r="D42" i="10"/>
  <c r="D43" i="10" l="1"/>
  <c r="C42" i="10"/>
  <c r="D44" i="10" l="1"/>
  <c r="C43" i="10"/>
  <c r="C44" i="10" l="1"/>
  <c r="D45" i="10"/>
  <c r="D46" i="10" l="1"/>
  <c r="C45" i="10"/>
  <c r="C46" i="10" l="1"/>
  <c r="D47" i="10"/>
  <c r="D48" i="10" l="1"/>
  <c r="C48" i="10" s="1"/>
  <c r="C47" i="10"/>
</calcChain>
</file>

<file path=xl/sharedStrings.xml><?xml version="1.0" encoding="utf-8"?>
<sst xmlns="http://schemas.openxmlformats.org/spreadsheetml/2006/main" count="8584" uniqueCount="2704">
  <si>
    <t>SOL_LJ av</t>
  </si>
  <si>
    <t>SOL_LJ std</t>
  </si>
  <si>
    <t>SOL_LJ Hper</t>
  </si>
  <si>
    <t>Chem</t>
  </si>
  <si>
    <t>LJ Lper</t>
  </si>
  <si>
    <t>LJ av</t>
  </si>
  <si>
    <t>LJ std</t>
  </si>
  <si>
    <t>LJ Hper</t>
  </si>
  <si>
    <t>Coul Lper</t>
  </si>
  <si>
    <t>Coul av</t>
  </si>
  <si>
    <t>Coul std</t>
  </si>
  <si>
    <t>Coul Hper</t>
  </si>
  <si>
    <t>Chemical name</t>
  </si>
  <si>
    <t>RT</t>
  </si>
  <si>
    <t>Param penalty</t>
  </si>
  <si>
    <t>Charge penalty</t>
  </si>
  <si>
    <t>Total</t>
  </si>
  <si>
    <t>DTXSID</t>
  </si>
  <si>
    <t>SMILES</t>
  </si>
  <si>
    <t>VP</t>
  </si>
  <si>
    <t>log RRF</t>
  </si>
  <si>
    <t>log Kma</t>
  </si>
  <si>
    <t>log Kaw</t>
  </si>
  <si>
    <t>Native Charge</t>
  </si>
  <si>
    <t>logKow</t>
  </si>
  <si>
    <t>logKmw</t>
  </si>
  <si>
    <t>logKam</t>
  </si>
  <si>
    <t>logKaw</t>
  </si>
  <si>
    <t>Sw</t>
  </si>
  <si>
    <t>logD5</t>
  </si>
  <si>
    <t>43PP</t>
  </si>
  <si>
    <t>4-(3-Phenylpropyl)pyridine</t>
  </si>
  <si>
    <t>DTXSID5044869</t>
  </si>
  <si>
    <t>C(CC1=CC=CC=C1)CC1=CC=NC=C1</t>
  </si>
  <si>
    <t>ACT</t>
  </si>
  <si>
    <t>4-Acetylaminophenylacetic acid</t>
  </si>
  <si>
    <t>DTXSID0020020</t>
  </si>
  <si>
    <t>CC(=O)NC1=CC=C(CC(O)=O)C=C1</t>
  </si>
  <si>
    <t>CIN</t>
  </si>
  <si>
    <t>Cinchophen</t>
  </si>
  <si>
    <t>DTXSID0040705</t>
  </si>
  <si>
    <t>OC(=O)C1=C2C=CC=CC2=NC(=C1)C1=CC=CC=C1</t>
  </si>
  <si>
    <t>NEM</t>
  </si>
  <si>
    <t>N-Ethyl-4-menthane-3-carboxamide</t>
  </si>
  <si>
    <t>DTXSID5047039</t>
  </si>
  <si>
    <t>CCNC(=O)C1CC(C)CCC1C(C)C</t>
  </si>
  <si>
    <t>NND</t>
  </si>
  <si>
    <t>N,N'-Dibutylthiourea</t>
  </si>
  <si>
    <t>DTXSID8042187</t>
  </si>
  <si>
    <t>CCCCNC(=S)NCCCC</t>
  </si>
  <si>
    <t>DIU</t>
  </si>
  <si>
    <t>Diuron</t>
  </si>
  <si>
    <t>DTXSID0020446</t>
  </si>
  <si>
    <t>CN(C)C(=O)NC1=CC(Cl)=C(Cl)C=C1</t>
  </si>
  <si>
    <t>4CHL</t>
  </si>
  <si>
    <t>4-Chlorophenylurea</t>
  </si>
  <si>
    <t>DTXSID5041512</t>
  </si>
  <si>
    <t>NC(=O)NC1=CC=C(Cl)C=C1</t>
  </si>
  <si>
    <t>NBPT</t>
  </si>
  <si>
    <t>N-Butyl-p-toluenesulfonamide</t>
  </si>
  <si>
    <t>DTXSID7042198</t>
  </si>
  <si>
    <t>CCCCNS(=O)(=O)C1=CC=C(C)C=C1</t>
  </si>
  <si>
    <t>LAU</t>
  </si>
  <si>
    <t>Laurocapram</t>
  </si>
  <si>
    <t>DTXSID0042086</t>
  </si>
  <si>
    <t>CCCCCCCCCCCCN1CCCCCC1=O</t>
  </si>
  <si>
    <t>NNP</t>
  </si>
  <si>
    <t>N-Phenyldiethanolamine</t>
  </si>
  <si>
    <t>DTXSID5021962</t>
  </si>
  <si>
    <t>OCCN(CCO)C1=CC=CC=C1</t>
  </si>
  <si>
    <t>DACN</t>
  </si>
  <si>
    <t>Diphenylacetonitrile</t>
  </si>
  <si>
    <t>DTXSID4020539</t>
  </si>
  <si>
    <t>N#CC(C1=CC=CC=C1)C1=CC=CC=C1</t>
  </si>
  <si>
    <t>NMD</t>
  </si>
  <si>
    <t>N-(2,4-Dimethylphenyl)acetamide</t>
  </si>
  <si>
    <t>DTXSID0044868</t>
  </si>
  <si>
    <t>CC(=O)NC1=CC=C(C)C=C1C</t>
  </si>
  <si>
    <t>NUA</t>
  </si>
  <si>
    <t>Nuarimol</t>
  </si>
  <si>
    <t>DTXSID2042220</t>
  </si>
  <si>
    <t>OC(C1=CC=C(F)C=C1)(C1=CN=CN=C1)C1=CC=CC=C1Cl</t>
  </si>
  <si>
    <t>DBP</t>
  </si>
  <si>
    <t>Dibutyl phthalate</t>
  </si>
  <si>
    <t>DTXSID2021781</t>
  </si>
  <si>
    <t>CCCCOC(=O)C1=CC=CC=C1C(=O)OCCCC</t>
  </si>
  <si>
    <t>DIP</t>
  </si>
  <si>
    <t>Diisobutyl phthalate</t>
  </si>
  <si>
    <t>DTXSID9022522</t>
  </si>
  <si>
    <t>CC(C)COC(=O)C1=C(C=CC=C1)C(=O)OCC(C)C</t>
  </si>
  <si>
    <t>DCP</t>
  </si>
  <si>
    <t>Dicyclohexyl phthalate</t>
  </si>
  <si>
    <t>DTXSID5025021</t>
  </si>
  <si>
    <t>O=C(OC1CCCCC1)C1=C(C=CC=C1)C(=O)OC1CCCCC1</t>
  </si>
  <si>
    <t>CLA</t>
  </si>
  <si>
    <t>Cladribine</t>
  </si>
  <si>
    <t>DTXSID8022828</t>
  </si>
  <si>
    <t>NC1=NC(Cl)=NC2=C1N=CN2[C@H]1C[C@H](O)[C@@H](CO)O1</t>
  </si>
  <si>
    <t>WAR</t>
  </si>
  <si>
    <t>Warfarin</t>
  </si>
  <si>
    <t>DTXSID5023742</t>
  </si>
  <si>
    <t>CC(=O)CC(C1=CC=CC=C1)C1=C(O)C2=CC=CC=C2OC1=O</t>
  </si>
  <si>
    <t>DEE</t>
  </si>
  <si>
    <t>Deethylatrazine</t>
  </si>
  <si>
    <t>DTXSID5037494</t>
  </si>
  <si>
    <t>CC(C)NC1=NC(Cl)=NC(N)=N1</t>
  </si>
  <si>
    <t>4AMI</t>
  </si>
  <si>
    <t>4-Aminoazobenzene</t>
  </si>
  <si>
    <t>DTXSID6024460</t>
  </si>
  <si>
    <t>NC1=CC=C(C=C1)N=NC1=CC=CC=C1</t>
  </si>
  <si>
    <t>DPPL</t>
  </si>
  <si>
    <t>Dipropyl 2,5-pyridinedicarboxylate</t>
  </si>
  <si>
    <t>DTXSID8032544</t>
  </si>
  <si>
    <t>CCCOC(=O)C1=CC=C(N=C1)C(=O)OCCC</t>
  </si>
  <si>
    <t>SUL</t>
  </si>
  <si>
    <t>Sulfamethazine</t>
  </si>
  <si>
    <t>DTXSID6021290</t>
  </si>
  <si>
    <t>CC1=CC(C)=NC(NS(=O)(=O)C2=CC=C(N)C=C2)=N1</t>
  </si>
  <si>
    <t>PYRA</t>
  </si>
  <si>
    <t>Pyrimethamine</t>
  </si>
  <si>
    <t>DTXSID9021217</t>
  </si>
  <si>
    <t>CCC1=NC(N)=NC(N)=C1C1=CC=C(Cl)C=C1</t>
  </si>
  <si>
    <t>FLZ</t>
  </si>
  <si>
    <t>Fluazifop-butyl</t>
  </si>
  <si>
    <t>DTXSID3034612</t>
  </si>
  <si>
    <t>CCCCOC(=O)C(C)OC1=CC=C(OC2=CC=C(C=N2)C(F)(F)F)C=C1</t>
  </si>
  <si>
    <t>ILE</t>
  </si>
  <si>
    <t>Ilepatril</t>
  </si>
  <si>
    <t>DTXSID7047356</t>
  </si>
  <si>
    <t>CC(C)[C@H](SC(C)=O)C(=O)N[C@H]1CC2=C(C=CC=C2)[C@H]2CCC[C@H](N2C1=O)C(O)=O</t>
  </si>
  <si>
    <t>CAF</t>
  </si>
  <si>
    <t>Caffeine</t>
  </si>
  <si>
    <t>DTXSID0020232</t>
  </si>
  <si>
    <t>CN1C=NC2=C1C(=O)N(C)C(=O)N2C</t>
  </si>
  <si>
    <t>BOS</t>
  </si>
  <si>
    <t>Boscalid</t>
  </si>
  <si>
    <t>DTXSID6034392</t>
  </si>
  <si>
    <t>ClC1=CC=C(C=C1)C1=C(NC(=O)C2=C(Cl)N=CC=C2)C=CC=C1</t>
  </si>
  <si>
    <t>CP4</t>
  </si>
  <si>
    <t>CP-457920</t>
  </si>
  <si>
    <t>DTXSID4047254</t>
  </si>
  <si>
    <t>CCOC1=NC2=C(NC=C(C(=O)NCC3=CC=CC=C3)C2=O)C=C1</t>
  </si>
  <si>
    <t>AZO</t>
  </si>
  <si>
    <t>Azoxystrobin</t>
  </si>
  <si>
    <t>DTXSID0032520</t>
  </si>
  <si>
    <t>CO\C=C(\C(=O)OC)C1=CC=CC=C1OC1=CC(OC2=CC=CC=C2C#N)=NC=N1</t>
  </si>
  <si>
    <t>FUX</t>
  </si>
  <si>
    <t>Furalaxyl</t>
  </si>
  <si>
    <t>DTXSID4047543</t>
  </si>
  <si>
    <t>COC(=O)C(C)N(C(=O)C1=CC=CO1)C1=C(C)C=CC=C1C</t>
  </si>
  <si>
    <t>IMQ</t>
  </si>
  <si>
    <t>Imazaquin</t>
  </si>
  <si>
    <t>DTXSID3024152</t>
  </si>
  <si>
    <t>CC(C)C1(C)N=C(NC1=O)C1=NC2=C(C=CC=C2)C=C1C(O)=O</t>
  </si>
  <si>
    <t>LOR</t>
  </si>
  <si>
    <t>Loratadine</t>
  </si>
  <si>
    <t>DTXSID2023224</t>
  </si>
  <si>
    <t>CCOC(=O)N1CCC(CC1)=C1C2=C(CCC3=C1N=CC=C3)C=C(Cl)C=C2</t>
  </si>
  <si>
    <t>THIA</t>
  </si>
  <si>
    <t>Thiabendazole</t>
  </si>
  <si>
    <t>DTXSID0021337</t>
  </si>
  <si>
    <t>N1C2=C(C=CC=C2)N=C1C1=CSC=N1</t>
  </si>
  <si>
    <t>COR</t>
  </si>
  <si>
    <t>Corticosterone</t>
  </si>
  <si>
    <t>DTXSID6022474</t>
  </si>
  <si>
    <t>C[C@]12C[C@H](O)[C@H]3[C@@H](CCC4=CC(=O)CC[C@]34C)[C@@H]1CC[C@@H]2C(=O)CO</t>
  </si>
  <si>
    <t>CRL</t>
  </si>
  <si>
    <t>Carbimazole</t>
  </si>
  <si>
    <t>DTXSID9022736</t>
  </si>
  <si>
    <t>CCOC(=O)N1C=CN(C)C1=S</t>
  </si>
  <si>
    <t>FUB</t>
  </si>
  <si>
    <t>Fuberidazole</t>
  </si>
  <si>
    <t>DTXSID4041995</t>
  </si>
  <si>
    <t>N1C2=CC=CC=C2N=C1C1=CC=CO1</t>
  </si>
  <si>
    <t>TBFD</t>
  </si>
  <si>
    <t>Tebufenpyrad</t>
  </si>
  <si>
    <t>DTXSID0034223</t>
  </si>
  <si>
    <t>CCC1=NN(C)C(C(=O)NCC2=CC=C(C=C2)C(C)(C)C)=C1Cl</t>
  </si>
  <si>
    <t>TTC</t>
  </si>
  <si>
    <t>Tetraconazole</t>
  </si>
  <si>
    <t>DTXSID8034956</t>
  </si>
  <si>
    <t>FC(F)C(F)(F)OCC(CN1C=NC=N1)C1=C(Cl)C=C(Cl)C=C1</t>
  </si>
  <si>
    <t>FLX</t>
  </si>
  <si>
    <t>Fluoxastrobin</t>
  </si>
  <si>
    <t>DTXSID2034625</t>
  </si>
  <si>
    <t>CO\N=C(\C1=NOCCO1)C1=C(OC2=NC=NC(OC3=CC=CC=C3Cl)=C2F)C=CC=C1</t>
  </si>
  <si>
    <t>ALD</t>
  </si>
  <si>
    <t>Aldoxycarb</t>
  </si>
  <si>
    <t>DTXSID6023862</t>
  </si>
  <si>
    <t>CNC(=O)ON=CC(C)(C)S(C)(=O)=O</t>
  </si>
  <si>
    <t>DCHP</t>
  </si>
  <si>
    <t>Dicrotophos</t>
  </si>
  <si>
    <t>DTXSID9023914</t>
  </si>
  <si>
    <t>COP(=O)(OC)O\C(C)=C\C(=O)N(C)C</t>
  </si>
  <si>
    <t>CARB</t>
  </si>
  <si>
    <t>Carbamazepine</t>
  </si>
  <si>
    <t>DTXSID4022731</t>
  </si>
  <si>
    <t>NC(=O)N1C2=CC=CC=C2C=CC2=C1C=CC=C2</t>
  </si>
  <si>
    <t>GLY</t>
  </si>
  <si>
    <t>Glybenclamide</t>
  </si>
  <si>
    <t>DTXSID0037237</t>
  </si>
  <si>
    <t>COC1=C(C=C(Cl)C=C1)C(=O)NCCC1=CC=C(C=C1)S(=O)(=O)NC(=O)NC1CCCCC1</t>
  </si>
  <si>
    <t>2AM6</t>
  </si>
  <si>
    <t>2-Amino-6-methoxybenzothiazole</t>
  </si>
  <si>
    <t>DTXSID9024485</t>
  </si>
  <si>
    <t>COC1=CC2=C(C=C1)N=C(N)S2</t>
  </si>
  <si>
    <t>CL10</t>
  </si>
  <si>
    <t>CI-1044</t>
  </si>
  <si>
    <t>DTXSID5047291</t>
  </si>
  <si>
    <t>NC1=CC2=C3N(CCC3=C1)C(=O)[C@H](NC(=O)C1=CC=CN=C1)N=C2C1=CC=CC=C1</t>
  </si>
  <si>
    <t>DINO</t>
  </si>
  <si>
    <t>Dinotefuran</t>
  </si>
  <si>
    <t>DTXSID7034549</t>
  </si>
  <si>
    <t>CNC(NCC1CCOC1)=N[N+]([O-])=O</t>
  </si>
  <si>
    <t>THIX</t>
  </si>
  <si>
    <t>Thiamethoxam</t>
  </si>
  <si>
    <t>DTXSID2034962</t>
  </si>
  <si>
    <t>CN1COCN(CC2=CN=C(Cl)S2)C1=N[N+]([O-])=O</t>
  </si>
  <si>
    <t>TBF</t>
  </si>
  <si>
    <t>Tebufenozide</t>
  </si>
  <si>
    <t>DTXSID4034948</t>
  </si>
  <si>
    <t>CCC1=CC=C(C=C1)C(=O)NN(C(=O)C1=CC(C)=CC(C)=C1)C(C)(C)C</t>
  </si>
  <si>
    <t>W LJ std</t>
  </si>
  <si>
    <t>LJ p1</t>
  </si>
  <si>
    <t>Coul p1</t>
  </si>
  <si>
    <t>W LJ p2</t>
  </si>
  <si>
    <t>LJ p2</t>
  </si>
  <si>
    <t>Coul p2</t>
  </si>
  <si>
    <t>W LJ p3</t>
  </si>
  <si>
    <t>LJ p3</t>
  </si>
  <si>
    <t>Coul p3</t>
  </si>
  <si>
    <t>H LJ</t>
  </si>
  <si>
    <t>W LJ</t>
  </si>
  <si>
    <t>H Coul</t>
  </si>
  <si>
    <t>SW</t>
  </si>
  <si>
    <t>const</t>
  </si>
  <si>
    <t>coef</t>
  </si>
  <si>
    <t>calc log RRF</t>
  </si>
  <si>
    <t>AE</t>
  </si>
  <si>
    <t>MAE</t>
  </si>
  <si>
    <t>R2</t>
  </si>
  <si>
    <t>x</t>
  </si>
  <si>
    <t>y</t>
  </si>
  <si>
    <t>kg</t>
  </si>
  <si>
    <t>n</t>
  </si>
  <si>
    <t>Parameter</t>
  </si>
  <si>
    <t>Coefficients 1</t>
  </si>
  <si>
    <t>Coefficients 2</t>
  </si>
  <si>
    <t>Coefficients 3</t>
  </si>
  <si>
    <t>Coefficients 4</t>
  </si>
  <si>
    <t>Coefficients 5</t>
  </si>
  <si>
    <t>Coefficients 6</t>
  </si>
  <si>
    <t>Coefficients 7</t>
  </si>
  <si>
    <t>Coefficients 8</t>
  </si>
  <si>
    <t>Coefficients 9</t>
  </si>
  <si>
    <t>Coefficients 10</t>
  </si>
  <si>
    <t>cv log RRF</t>
  </si>
  <si>
    <t>cv log RRF clean</t>
  </si>
  <si>
    <t>calc log RRF y1</t>
  </si>
  <si>
    <t>calc log RRF y2</t>
  </si>
  <si>
    <t>calc log RRF y3</t>
  </si>
  <si>
    <t>calc log RRF y4</t>
  </si>
  <si>
    <t>calc log RRF y5</t>
  </si>
  <si>
    <t>calc log RRF yav</t>
  </si>
  <si>
    <t>LJ</t>
  </si>
  <si>
    <t>System 1</t>
  </si>
  <si>
    <t>System 2</t>
  </si>
  <si>
    <t>Composite model</t>
  </si>
  <si>
    <t>Water</t>
  </si>
  <si>
    <t>H+</t>
  </si>
  <si>
    <t>std err</t>
  </si>
  <si>
    <t>t</t>
  </si>
  <si>
    <t>P&gt;|t|</t>
  </si>
  <si>
    <t>[0.025</t>
  </si>
  <si>
    <t>0.975]</t>
  </si>
  <si>
    <t>Methanol</t>
  </si>
  <si>
    <t>H3O+</t>
  </si>
  <si>
    <t>Aliquot_Plate_Barcode</t>
  </si>
  <si>
    <t>Aliquot_Well_ID</t>
  </si>
  <si>
    <t>Aliquot_Concentration</t>
  </si>
  <si>
    <t>Aliquot_Concentration_Unit</t>
  </si>
  <si>
    <t>Target_Concentration</t>
  </si>
  <si>
    <t>Target_Concentration_Unit</t>
  </si>
  <si>
    <t>Aliquot_Solvent</t>
  </si>
  <si>
    <t>CASRN</t>
  </si>
  <si>
    <t>Preferred_Name</t>
  </si>
  <si>
    <t>BF00173504</t>
  </si>
  <si>
    <t>EPA_MIXTURE_006</t>
  </si>
  <si>
    <t>mM</t>
  </si>
  <si>
    <t>DMSO</t>
  </si>
  <si>
    <t>DTXSID4025612</t>
  </si>
  <si>
    <t>4553-62-2</t>
  </si>
  <si>
    <t>2-Methylpentanedinitrile</t>
  </si>
  <si>
    <t>DTXSID8024317</t>
  </si>
  <si>
    <t>5902-51-2</t>
  </si>
  <si>
    <t>Terbacil</t>
  </si>
  <si>
    <t>DTXSID6021959</t>
  </si>
  <si>
    <t>118-79-6</t>
  </si>
  <si>
    <t>2,4,6-Tribromophenol</t>
  </si>
  <si>
    <t>141-66-2</t>
  </si>
  <si>
    <t>69806-50-4</t>
  </si>
  <si>
    <t>DTXSID4034653</t>
  </si>
  <si>
    <t>79983-71-4</t>
  </si>
  <si>
    <t>Hexaconazole</t>
  </si>
  <si>
    <t>330-54-1</t>
  </si>
  <si>
    <t>DTXSID1025300</t>
  </si>
  <si>
    <t>1241-94-7</t>
  </si>
  <si>
    <t>2-Ethylhexyl diphenyl phosphate</t>
  </si>
  <si>
    <t>DTXSID1032690</t>
  </si>
  <si>
    <t>173584-44-6</t>
  </si>
  <si>
    <t>Indoxacarb</t>
  </si>
  <si>
    <t>DTXSID5022439</t>
  </si>
  <si>
    <t>81-90-3</t>
  </si>
  <si>
    <t>Phenolphthalin</t>
  </si>
  <si>
    <t>DTXSID5027774</t>
  </si>
  <si>
    <t>15708-41-5</t>
  </si>
  <si>
    <t>Ethylenediaminetetraacetic acid ferric sodium salt</t>
  </si>
  <si>
    <t>DTXSID0032605</t>
  </si>
  <si>
    <t>51338-27-3</t>
  </si>
  <si>
    <t>Diclofop-methyl</t>
  </si>
  <si>
    <t>140-38-5</t>
  </si>
  <si>
    <t>DTXSID8020961</t>
  </si>
  <si>
    <t>100-01-6</t>
  </si>
  <si>
    <t>4-Nitroaniline</t>
  </si>
  <si>
    <t>DTXSID9022817</t>
  </si>
  <si>
    <t>1260-17-9</t>
  </si>
  <si>
    <t>Carminic acid</t>
  </si>
  <si>
    <t>361377-29-9</t>
  </si>
  <si>
    <t>DTXSID0047377</t>
  </si>
  <si>
    <t>NOCAS_47377</t>
  </si>
  <si>
    <t>AVE6324</t>
  </si>
  <si>
    <t>58-08-2</t>
  </si>
  <si>
    <t>DTXSID5034303</t>
  </si>
  <si>
    <t>81406-37-3</t>
  </si>
  <si>
    <t>Fluroxypyr-meptyl</t>
  </si>
  <si>
    <t>DTXSID2025680</t>
  </si>
  <si>
    <t>4376-20-9</t>
  </si>
  <si>
    <t>MEHP</t>
  </si>
  <si>
    <t>DTXSID8024280</t>
  </si>
  <si>
    <t>60207-90-1</t>
  </si>
  <si>
    <t>Propiconazole</t>
  </si>
  <si>
    <t>DTXSID8024157</t>
  </si>
  <si>
    <t>33820-53-0</t>
  </si>
  <si>
    <t>Isopropalin</t>
  </si>
  <si>
    <t>DTXSID2020420</t>
  </si>
  <si>
    <t>23950-58-5</t>
  </si>
  <si>
    <t>Propyzamide</t>
  </si>
  <si>
    <t>DTXSID2020890</t>
  </si>
  <si>
    <t>56-04-2</t>
  </si>
  <si>
    <t>6-Methyl-2-thiouracil</t>
  </si>
  <si>
    <t>131860-33-8</t>
  </si>
  <si>
    <t>DTXSID4020119</t>
  </si>
  <si>
    <t>446-86-6</t>
  </si>
  <si>
    <t>Azathioprine</t>
  </si>
  <si>
    <t>DTXSID1047289</t>
  </si>
  <si>
    <t>215297-27-1</t>
  </si>
  <si>
    <t>UK-343664</t>
  </si>
  <si>
    <t>DTXSID9047259</t>
  </si>
  <si>
    <t>149062-75-9</t>
  </si>
  <si>
    <t>PharmaGSID_47259</t>
  </si>
  <si>
    <t>81335-37-7</t>
  </si>
  <si>
    <t>DTXSID0021834</t>
  </si>
  <si>
    <t>100-02-7</t>
  </si>
  <si>
    <t>4-Nitrophenol</t>
  </si>
  <si>
    <t>DTXSID9044538</t>
  </si>
  <si>
    <t>13301-61-6</t>
  </si>
  <si>
    <t>C.I. Disperse Orange 37</t>
  </si>
  <si>
    <t>DTXSID7040360</t>
  </si>
  <si>
    <t>163520-33-0</t>
  </si>
  <si>
    <t>Isoxadifen-ethyl</t>
  </si>
  <si>
    <t>50-22-6</t>
  </si>
  <si>
    <t>DTXSID5020944</t>
  </si>
  <si>
    <t>59-87-0</t>
  </si>
  <si>
    <t>Nitrofurazone</t>
  </si>
  <si>
    <t>DTXSID7047433</t>
  </si>
  <si>
    <t>474-86-2</t>
  </si>
  <si>
    <t>Equilin</t>
  </si>
  <si>
    <t>DTXSID3034531</t>
  </si>
  <si>
    <t>23564-06-9</t>
  </si>
  <si>
    <t>Thiophanate</t>
  </si>
  <si>
    <t>DTXSID6032354</t>
  </si>
  <si>
    <t>105512-06-9</t>
  </si>
  <si>
    <t>Clodinafop-propargyl</t>
  </si>
  <si>
    <t>165252-70-0</t>
  </si>
  <si>
    <t>DTXSID1020069</t>
  </si>
  <si>
    <t>97-56-3</t>
  </si>
  <si>
    <t>2-Amino-5-azotoluene</t>
  </si>
  <si>
    <t>DTXSID2025892</t>
  </si>
  <si>
    <t>90-30-2</t>
  </si>
  <si>
    <t>N-Phenyl-1-naphthylamine</t>
  </si>
  <si>
    <t>DTXSID9037749</t>
  </si>
  <si>
    <t>4638-48-6</t>
  </si>
  <si>
    <t>5-Chlorosalicylanilide</t>
  </si>
  <si>
    <t>58-14-0</t>
  </si>
  <si>
    <t>148-79-8</t>
  </si>
  <si>
    <t>DTXSID8022406</t>
  </si>
  <si>
    <t>131-56-6</t>
  </si>
  <si>
    <t>2,4-Dihydroxybenzophenone</t>
  </si>
  <si>
    <t>109-46-6</t>
  </si>
  <si>
    <t>DTXSID0047456</t>
  </si>
  <si>
    <t>826-62-0</t>
  </si>
  <si>
    <t>2-Norbornene-5,6-dicarboxylic anhydride</t>
  </si>
  <si>
    <t>DTXSID0032316</t>
  </si>
  <si>
    <t>88-04-0</t>
  </si>
  <si>
    <t>4-Chloro-3,5-dimethylphenol</t>
  </si>
  <si>
    <t>153719-23-4</t>
  </si>
  <si>
    <t>188425-85-6</t>
  </si>
  <si>
    <t>1646-88-4</t>
  </si>
  <si>
    <t>DTXSID0024000</t>
  </si>
  <si>
    <t>1861-32-1</t>
  </si>
  <si>
    <t>Chlorthal-dimethyl</t>
  </si>
  <si>
    <t>6190-65-4</t>
  </si>
  <si>
    <t>DTXSID9020295</t>
  </si>
  <si>
    <t>106-47-8</t>
  </si>
  <si>
    <t>4-Chloroaniline</t>
  </si>
  <si>
    <t>DTXSID9020160</t>
  </si>
  <si>
    <t>82657-04-3</t>
  </si>
  <si>
    <t>Bifenthrin</t>
  </si>
  <si>
    <t>DTXSID3047425</t>
  </si>
  <si>
    <t>1638-22-8</t>
  </si>
  <si>
    <t>4-Butylphenol</t>
  </si>
  <si>
    <t>DTXSID0044571</t>
  </si>
  <si>
    <t>618-45-1</t>
  </si>
  <si>
    <t>3-Isopropylphenol</t>
  </si>
  <si>
    <t>DTXSID7032470</t>
  </si>
  <si>
    <t>31218-83-4</t>
  </si>
  <si>
    <t>Propetamphos</t>
  </si>
  <si>
    <t>DTXSID8022111</t>
  </si>
  <si>
    <t>709-98-8</t>
  </si>
  <si>
    <t>Propanil</t>
  </si>
  <si>
    <t>DTXSID7022679</t>
  </si>
  <si>
    <t>58-85-5</t>
  </si>
  <si>
    <t>Biotin</t>
  </si>
  <si>
    <t>DTXSID0023296</t>
  </si>
  <si>
    <t>61-73-4</t>
  </si>
  <si>
    <t>Methylene blue</t>
  </si>
  <si>
    <t>DTXSID7027540</t>
  </si>
  <si>
    <t>3622-84-2</t>
  </si>
  <si>
    <t>N-Butylbenzenesulfonamide</t>
  </si>
  <si>
    <t>DTXSID1032482</t>
  </si>
  <si>
    <t>96182-53-5</t>
  </si>
  <si>
    <t>Tebupirimfos</t>
  </si>
  <si>
    <t>DTXSID4041442</t>
  </si>
  <si>
    <t>532-02-5</t>
  </si>
  <si>
    <t>Sodium 2-naphthalenesulfonate</t>
  </si>
  <si>
    <t>DTXSID9020299</t>
  </si>
  <si>
    <t>510-15-6</t>
  </si>
  <si>
    <t>Chlorobenzilate</t>
  </si>
  <si>
    <t>59227-89-3</t>
  </si>
  <si>
    <t>DTXSID3047265</t>
  </si>
  <si>
    <t>NOCAS_47265</t>
  </si>
  <si>
    <t>CP-471358</t>
  </si>
  <si>
    <t>DTXSID0023901</t>
  </si>
  <si>
    <t>25057-89-0</t>
  </si>
  <si>
    <t>Bentazone</t>
  </si>
  <si>
    <t>DTXSID6047280</t>
  </si>
  <si>
    <t>289716-94-5</t>
  </si>
  <si>
    <t>CP-607366</t>
  </si>
  <si>
    <t>DTXSID5032525</t>
  </si>
  <si>
    <t>149877-41-8</t>
  </si>
  <si>
    <t>Bifenazate</t>
  </si>
  <si>
    <t>DTXSID8024159</t>
  </si>
  <si>
    <t>82558-50-7</t>
  </si>
  <si>
    <t>Isoxaben</t>
  </si>
  <si>
    <t>4291-63-8</t>
  </si>
  <si>
    <t>DTXSID3020966</t>
  </si>
  <si>
    <t>62-23-7</t>
  </si>
  <si>
    <t>4-Nitrobenzoic acid</t>
  </si>
  <si>
    <t>DTXSID4022020</t>
  </si>
  <si>
    <t>314-40-9</t>
  </si>
  <si>
    <t>Bromacil</t>
  </si>
  <si>
    <t>1907-65-9</t>
  </si>
  <si>
    <t>60-09-3</t>
  </si>
  <si>
    <t>DTXSID6025068</t>
  </si>
  <si>
    <t>84-75-3</t>
  </si>
  <si>
    <t>Dihexyl phthalate</t>
  </si>
  <si>
    <t>112281-77-3</t>
  </si>
  <si>
    <t>DTXSID5020576</t>
  </si>
  <si>
    <t>57-63-6</t>
  </si>
  <si>
    <t>17alpha-Ethinylestradiol</t>
  </si>
  <si>
    <t>298-46-4</t>
  </si>
  <si>
    <t>DTXSID9024986</t>
  </si>
  <si>
    <t>80-07-9</t>
  </si>
  <si>
    <t>4,4'-Dichlorodiphenyl sulfone</t>
  </si>
  <si>
    <t>DTXSID4020959</t>
  </si>
  <si>
    <t>99-55-8</t>
  </si>
  <si>
    <t>2-Methyl-5-nitroaniline</t>
  </si>
  <si>
    <t>DTXSID4044901</t>
  </si>
  <si>
    <t>2694-54-4</t>
  </si>
  <si>
    <t>Triallyl trimellitate</t>
  </si>
  <si>
    <t>DTXSID5020869</t>
  </si>
  <si>
    <t>101-61-1</t>
  </si>
  <si>
    <t>4,4'-Methylenebis(N,N-dimethylaniline)</t>
  </si>
  <si>
    <t>DTXSID0047327</t>
  </si>
  <si>
    <t>313994-79-5</t>
  </si>
  <si>
    <t>MK-578</t>
  </si>
  <si>
    <t>DTXSID9047590</t>
  </si>
  <si>
    <t>94-47-3</t>
  </si>
  <si>
    <t>2-Phenylethyl benzoate</t>
  </si>
  <si>
    <t>136-45-8</t>
  </si>
  <si>
    <t>DTXSID8047391</t>
  </si>
  <si>
    <t>1068967-96-3</t>
  </si>
  <si>
    <t>SAR102608</t>
  </si>
  <si>
    <t>DTXSID7030307</t>
  </si>
  <si>
    <t>626-43-7</t>
  </si>
  <si>
    <t>3,5-Dichloroaniline</t>
  </si>
  <si>
    <t>DTXSID1048178</t>
  </si>
  <si>
    <t>136042-19-8</t>
  </si>
  <si>
    <t>FR130739</t>
  </si>
  <si>
    <t>DTXSID6047313</t>
  </si>
  <si>
    <t>263553-33-9</t>
  </si>
  <si>
    <t>GW473178E methyl benzene sulphonic acid</t>
  </si>
  <si>
    <t>NOCAS_47291</t>
  </si>
  <si>
    <t>DTXSID0047248</t>
  </si>
  <si>
    <t>NOCAS_47248</t>
  </si>
  <si>
    <t>CI-1018</t>
  </si>
  <si>
    <t>220860-50-4</t>
  </si>
  <si>
    <t>DTXSID5041275</t>
  </si>
  <si>
    <t>142-18-7</t>
  </si>
  <si>
    <t>1-Monolaurin</t>
  </si>
  <si>
    <t>DTXSID6042369</t>
  </si>
  <si>
    <t>81-88-9</t>
  </si>
  <si>
    <t>Rhodamine B</t>
  </si>
  <si>
    <t>473289-62-2</t>
  </si>
  <si>
    <t>112410-23-8</t>
  </si>
  <si>
    <t>119168-77-3</t>
  </si>
  <si>
    <t>81-81-2</t>
  </si>
  <si>
    <t>DTXSID2041389</t>
  </si>
  <si>
    <t>93-08-3</t>
  </si>
  <si>
    <t>2'-Acetonaphthone</t>
  </si>
  <si>
    <t>DTXSID5020863</t>
  </si>
  <si>
    <t>41372-08-1</t>
  </si>
  <si>
    <t>Methyldopa sesquihydrate</t>
  </si>
  <si>
    <t>DTXSID8044381</t>
  </si>
  <si>
    <t>13676-54-5</t>
  </si>
  <si>
    <t>Bismaleimide</t>
  </si>
  <si>
    <t>DTXSID9024568</t>
  </si>
  <si>
    <t>98-11-3</t>
  </si>
  <si>
    <t>Benzenesulfonic acid</t>
  </si>
  <si>
    <t>DTXSID5044998</t>
  </si>
  <si>
    <t>88485-37-4</t>
  </si>
  <si>
    <t>Fluxofenim</t>
  </si>
  <si>
    <t>DTXSID8027086</t>
  </si>
  <si>
    <t>141-23-1</t>
  </si>
  <si>
    <t>Methyl 12-hydroxyoctadecanoate</t>
  </si>
  <si>
    <t>DTXSID4026975</t>
  </si>
  <si>
    <t>121-03-9</t>
  </si>
  <si>
    <t>2-Methyl-5-nitrobenzenesulfonic acid</t>
  </si>
  <si>
    <t>DTXSID2035481</t>
  </si>
  <si>
    <t>3572-06-3</t>
  </si>
  <si>
    <t>4-(4-(Acetyloxy)phenyl)-2-butanone</t>
  </si>
  <si>
    <t>DTXSID5026209</t>
  </si>
  <si>
    <t>933-75-5</t>
  </si>
  <si>
    <t>2,3,6-Trichlorophenol</t>
  </si>
  <si>
    <t>DTXSID5047249</t>
  </si>
  <si>
    <t>221246-12-4</t>
  </si>
  <si>
    <t>Fandosentan potassium salt</t>
  </si>
  <si>
    <t>DTXSID0044490</t>
  </si>
  <si>
    <t>59337-93-8</t>
  </si>
  <si>
    <t>Methyl 3-sulfamoylthiophene-2-carboxylate</t>
  </si>
  <si>
    <t>10238-21-8</t>
  </si>
  <si>
    <t>86-29-3</t>
  </si>
  <si>
    <t>DTXSID7021867</t>
  </si>
  <si>
    <t>106-40-1</t>
  </si>
  <si>
    <t>4-Bromoaniline</t>
  </si>
  <si>
    <t>DTXSID8044620</t>
  </si>
  <si>
    <t>2459-10-1</t>
  </si>
  <si>
    <t>Trimethyl benzene-1,2,4-tricarboxylate</t>
  </si>
  <si>
    <t>DTXSID8024573</t>
  </si>
  <si>
    <t>51-17-2</t>
  </si>
  <si>
    <t>Benzimidazole</t>
  </si>
  <si>
    <t>120-07-0</t>
  </si>
  <si>
    <t>1747-60-0</t>
  </si>
  <si>
    <t>DTXSID7029166</t>
  </si>
  <si>
    <t>135-76-2</t>
  </si>
  <si>
    <t>Sodium 6-hydroxynaphthalene-2-sulfonate</t>
  </si>
  <si>
    <t>DTXSID3027085</t>
  </si>
  <si>
    <t>141-17-3</t>
  </si>
  <si>
    <t>Bis[2-(2-butoxyethoxy)ethyl] hexandioate</t>
  </si>
  <si>
    <t>DTXSID7040152</t>
  </si>
  <si>
    <t>497-76-7</t>
  </si>
  <si>
    <t>Arbutin</t>
  </si>
  <si>
    <t>DTXSID4044664</t>
  </si>
  <si>
    <t>3778-76-5</t>
  </si>
  <si>
    <t>Todralazine hydrochloride</t>
  </si>
  <si>
    <t>DTXSID9040760</t>
  </si>
  <si>
    <t>317318-84-6</t>
  </si>
  <si>
    <t>{4-[({2-[3-Fluoro-4-(trifluoromethyl)phenyl]-4-methyl-1,3-thiazol-5-yl}methyl)sulfanyl]-2-methylphenoxy}acetic acid</t>
  </si>
  <si>
    <t>DTXSID9044534</t>
  </si>
  <si>
    <t>13031-43-1</t>
  </si>
  <si>
    <t>4-Acetylphenyl acetate</t>
  </si>
  <si>
    <t>DTXSID3047508</t>
  </si>
  <si>
    <t>607-88-5</t>
  </si>
  <si>
    <t>Salicylic acid p-tolyl ester</t>
  </si>
  <si>
    <t>DTXSID5031133</t>
  </si>
  <si>
    <t>131-16-8</t>
  </si>
  <si>
    <t>Dipropyl phthalate</t>
  </si>
  <si>
    <t>DTXSID3040720</t>
  </si>
  <si>
    <t>5930-28-9</t>
  </si>
  <si>
    <t>4-Amino-2,6-dichlorophenol</t>
  </si>
  <si>
    <t>79794-75-5</t>
  </si>
  <si>
    <t>DTXSID7020427</t>
  </si>
  <si>
    <t>609-20-1</t>
  </si>
  <si>
    <t>2,6-Dichloro-1,4-benzenediamine</t>
  </si>
  <si>
    <t>DTXSID3025540</t>
  </si>
  <si>
    <t>54-64-8</t>
  </si>
  <si>
    <t>Thimerosal</t>
  </si>
  <si>
    <t>DTXSID4038922</t>
  </si>
  <si>
    <t>4162-45-2</t>
  </si>
  <si>
    <t>Tetrabromobisphenol A bis(2-hydroxyethyl) ether</t>
  </si>
  <si>
    <t>DTXSID1031626</t>
  </si>
  <si>
    <t>1896-62-4</t>
  </si>
  <si>
    <t>Methyl trans-styryl ketone</t>
  </si>
  <si>
    <t>DTXSID5044940</t>
  </si>
  <si>
    <t>42594-17-2</t>
  </si>
  <si>
    <t>Octahydro-1H-4,7-methanoindene-1,5-diyldimethanediyl bisprop-2-enoate</t>
  </si>
  <si>
    <t>57-68-1</t>
  </si>
  <si>
    <t>DTXSID9023201</t>
  </si>
  <si>
    <t>75706-12-6</t>
  </si>
  <si>
    <t>Leflunomide</t>
  </si>
  <si>
    <t>DTXSID0027806</t>
  </si>
  <si>
    <t>19525-59-8</t>
  </si>
  <si>
    <t>Potassium anilinoacetate</t>
  </si>
  <si>
    <t>DTXSID8044882</t>
  </si>
  <si>
    <t>2358-84-1</t>
  </si>
  <si>
    <t>Di(ethylene glycol) dimethacrylate</t>
  </si>
  <si>
    <t>DTXSID6037728</t>
  </si>
  <si>
    <t>1143-72-2</t>
  </si>
  <si>
    <t>2,3,4-Trihydroxbenzophenone</t>
  </si>
  <si>
    <t>2057-49-0</t>
  </si>
  <si>
    <t>DTXSID4047094</t>
  </si>
  <si>
    <t>94-02-0</t>
  </si>
  <si>
    <t>Ethyl benzoylacetate</t>
  </si>
  <si>
    <t>DTXSID8027797</t>
  </si>
  <si>
    <t>18268-70-7</t>
  </si>
  <si>
    <t>Tetraethylene glycol di(2-ethylhexanoate)</t>
  </si>
  <si>
    <t>DTXSID3021487</t>
  </si>
  <si>
    <t>528-44-9</t>
  </si>
  <si>
    <t>1,2,4-Benzenetricarboxylic acid</t>
  </si>
  <si>
    <t>3878-19-1</t>
  </si>
  <si>
    <t>DTXSID6047446</t>
  </si>
  <si>
    <t>34161-23-4</t>
  </si>
  <si>
    <t>Fipexide hydrochloride</t>
  </si>
  <si>
    <t>DTXSID1020697</t>
  </si>
  <si>
    <t>148081-72-5</t>
  </si>
  <si>
    <t>1-O-Hexyl-2,3,5-trimethylhydroquinone</t>
  </si>
  <si>
    <t>DTXSID9021342</t>
  </si>
  <si>
    <t>97-18-7</t>
  </si>
  <si>
    <t>Bithionol</t>
  </si>
  <si>
    <t>DTXSID3022798</t>
  </si>
  <si>
    <t>80-77-3</t>
  </si>
  <si>
    <t>Chlormezanone</t>
  </si>
  <si>
    <t>DTXSID4041600</t>
  </si>
  <si>
    <t>36001-88-4</t>
  </si>
  <si>
    <t>Amiprofos-methyl</t>
  </si>
  <si>
    <t>DTXSID5047530</t>
  </si>
  <si>
    <t>1244-76-4</t>
  </si>
  <si>
    <t>Hydroxyzine hydrochloride</t>
  </si>
  <si>
    <t>63284-71-9</t>
  </si>
  <si>
    <t>DTXSID6020779</t>
  </si>
  <si>
    <t>434-13-9</t>
  </si>
  <si>
    <t>Lithocholic acid</t>
  </si>
  <si>
    <t>DTXSID6040290</t>
  </si>
  <si>
    <t>13360-45-7</t>
  </si>
  <si>
    <t>Chlorbromuron</t>
  </si>
  <si>
    <t>DTXSID6020690</t>
  </si>
  <si>
    <t>70-30-4</t>
  </si>
  <si>
    <t>Hexachlorophene</t>
  </si>
  <si>
    <t>DTXSID1044982</t>
  </si>
  <si>
    <t>70693-59-3</t>
  </si>
  <si>
    <t>2-Amino-N-cyclohexyl-N-methylbenzenesulfonamide</t>
  </si>
  <si>
    <t>DTXSID3020960</t>
  </si>
  <si>
    <t>602-87-9</t>
  </si>
  <si>
    <t>5-Nitroacenaphthene</t>
  </si>
  <si>
    <t>DTXSID7021314</t>
  </si>
  <si>
    <t>15721-02-5</t>
  </si>
  <si>
    <t>2,2',5,5'-Tetrachlorobenzidine</t>
  </si>
  <si>
    <t>18699-02-0</t>
  </si>
  <si>
    <t>DTXSID3022164</t>
  </si>
  <si>
    <t>1745-81-9</t>
  </si>
  <si>
    <t>2-Allylphenol</t>
  </si>
  <si>
    <t>DTXSID5020732</t>
  </si>
  <si>
    <t>15687-27-1</t>
  </si>
  <si>
    <t>Ibuprofen</t>
  </si>
  <si>
    <t>DTXSID5024687</t>
  </si>
  <si>
    <t>98-29-3</t>
  </si>
  <si>
    <t>4-tert-Butylcatechol</t>
  </si>
  <si>
    <t>DTXSID7026526</t>
  </si>
  <si>
    <t>88-44-8</t>
  </si>
  <si>
    <t>2-Amino-5-methylbenzenesulfonic acid</t>
  </si>
  <si>
    <t>2050-43-3</t>
  </si>
  <si>
    <t>DTXSID1047493</t>
  </si>
  <si>
    <t>3092-17-9</t>
  </si>
  <si>
    <t>Midodrine hydrochloride</t>
  </si>
  <si>
    <t>DTXSID4037582</t>
  </si>
  <si>
    <t>17040-19-6</t>
  </si>
  <si>
    <t>Demeton-S-methylsulphon</t>
  </si>
  <si>
    <t>DTXSID1047316</t>
  </si>
  <si>
    <t>461023-63-2</t>
  </si>
  <si>
    <t>Aplaviroc hydrochloride</t>
  </si>
  <si>
    <t>DTXSID8044410</t>
  </si>
  <si>
    <t>21799-87-1</t>
  </si>
  <si>
    <t>Potassium 2,5-dihydroxybenzenesulfonate</t>
  </si>
  <si>
    <t>DTXSID0042117</t>
  </si>
  <si>
    <t>2595-54-2</t>
  </si>
  <si>
    <t>Mecarbam</t>
  </si>
  <si>
    <t>DTXSID4047206</t>
  </si>
  <si>
    <t>60125-24-8</t>
  </si>
  <si>
    <t>trans-2-Methoxycinnamaldehyde</t>
  </si>
  <si>
    <t>57646-30-7</t>
  </si>
  <si>
    <t>DTXSID6044561</t>
  </si>
  <si>
    <t>31677-93-7</t>
  </si>
  <si>
    <t>Bupropion hydrochloride</t>
  </si>
  <si>
    <t>DTXSID9026261</t>
  </si>
  <si>
    <t>13674-87-8</t>
  </si>
  <si>
    <t>Tris(1,3-dichloro-2-propyl) phosphate</t>
  </si>
  <si>
    <t>DTXSID2044397</t>
  </si>
  <si>
    <t>1493-13-6</t>
  </si>
  <si>
    <t>Trifluoromethanesulfonic acid</t>
  </si>
  <si>
    <t>DTXSID3044625</t>
  </si>
  <si>
    <t>25209-66-9</t>
  </si>
  <si>
    <t>N,N-Bis(2-hydroxyethyl)formamide</t>
  </si>
  <si>
    <t>DTXSID7021780</t>
  </si>
  <si>
    <t>84-66-2</t>
  </si>
  <si>
    <t>Diethyl phthalate</t>
  </si>
  <si>
    <t>DTXSID9020247</t>
  </si>
  <si>
    <t>63-25-2</t>
  </si>
  <si>
    <t>Carbaryl</t>
  </si>
  <si>
    <t>DTXSID5047243</t>
  </si>
  <si>
    <t>911217-00-0</t>
  </si>
  <si>
    <t>Ammonium glycyrrhizinate trihydrate</t>
  </si>
  <si>
    <t>DTXSID1034844</t>
  </si>
  <si>
    <t>32889-48-8</t>
  </si>
  <si>
    <t>Procyazine</t>
  </si>
  <si>
    <t>DTXSID8047349</t>
  </si>
  <si>
    <t>NOCAS_47349</t>
  </si>
  <si>
    <t>AVE8488</t>
  </si>
  <si>
    <t>DTXSID2020971</t>
  </si>
  <si>
    <t>607-57-8</t>
  </si>
  <si>
    <t>2-Nitrofluorene</t>
  </si>
  <si>
    <t>DTXSID4022527</t>
  </si>
  <si>
    <t>94-13-3</t>
  </si>
  <si>
    <t>Propylparaben</t>
  </si>
  <si>
    <t>DTXSID6042365</t>
  </si>
  <si>
    <t>16489-90-0</t>
  </si>
  <si>
    <t>6-Ethoxy-2,3,4-trimethyl-1,2,3,4-tetrahydroquinoline</t>
  </si>
  <si>
    <t>DTXSID3021198</t>
  </si>
  <si>
    <t>318-98-9</t>
  </si>
  <si>
    <t>Propranolol hydrochloride</t>
  </si>
  <si>
    <t>DTXSID9044877</t>
  </si>
  <si>
    <t>22987-10-6</t>
  </si>
  <si>
    <t>N-(3-Aminophenyl)propanamide</t>
  </si>
  <si>
    <t>39711-79-0</t>
  </si>
  <si>
    <t>DTXSID1040740</t>
  </si>
  <si>
    <t>26172-54-3</t>
  </si>
  <si>
    <t>2-Methyl-4-isothiazolin-3-one hydrochloride</t>
  </si>
  <si>
    <t>84-61-7</t>
  </si>
  <si>
    <t>BF00173506</t>
  </si>
  <si>
    <t>EPA_MIXTURE_008</t>
  </si>
  <si>
    <t>DTXSID0034930</t>
  </si>
  <si>
    <t>98886-44-3</t>
  </si>
  <si>
    <t>Fosthiazate</t>
  </si>
  <si>
    <t>DTXSID1038298</t>
  </si>
  <si>
    <t>5315-79-7</t>
  </si>
  <si>
    <t>1-Hydroxypyrene</t>
  </si>
  <si>
    <t>DTXSID2026446</t>
  </si>
  <si>
    <t>77-90-7</t>
  </si>
  <si>
    <t>Acetyl tributyl citrate</t>
  </si>
  <si>
    <t>DTXSID5041643</t>
  </si>
  <si>
    <t>1008-72-6</t>
  </si>
  <si>
    <t>Sodium 2-formylbenzenesulfonate</t>
  </si>
  <si>
    <t>DTXSID0022777</t>
  </si>
  <si>
    <t>169590-42-5</t>
  </si>
  <si>
    <t>Celecoxib</t>
  </si>
  <si>
    <t>DTXSID6034849</t>
  </si>
  <si>
    <t>25606-41-1</t>
  </si>
  <si>
    <t>Propamocarb hydrochloride</t>
  </si>
  <si>
    <t>DTXSID0032578</t>
  </si>
  <si>
    <t>59669-26-0</t>
  </si>
  <si>
    <t>Thiodicarb</t>
  </si>
  <si>
    <t>DTXSID1042154</t>
  </si>
  <si>
    <t>493-52-7</t>
  </si>
  <si>
    <t>Methyl red</t>
  </si>
  <si>
    <t>DTXSID0032651</t>
  </si>
  <si>
    <t>51707-55-2</t>
  </si>
  <si>
    <t>Thidiazuron</t>
  </si>
  <si>
    <t>DTXSID3021770</t>
  </si>
  <si>
    <t>79-95-8</t>
  </si>
  <si>
    <t>2,2',6,6'-Tetrachlorobisphenol A</t>
  </si>
  <si>
    <t>DTXSID2032398</t>
  </si>
  <si>
    <t>131341-86-1</t>
  </si>
  <si>
    <t>Fludioxonil</t>
  </si>
  <si>
    <t>DTXSID4034528</t>
  </si>
  <si>
    <t>145701-21-9</t>
  </si>
  <si>
    <t>Diclosulam</t>
  </si>
  <si>
    <t>DTXSID0020523</t>
  </si>
  <si>
    <t>51-28-5</t>
  </si>
  <si>
    <t>2,4-Dinitrophenol</t>
  </si>
  <si>
    <t>DTXSID0034803</t>
  </si>
  <si>
    <t>219714-96-2</t>
  </si>
  <si>
    <t>Penoxsulam</t>
  </si>
  <si>
    <t>DTXSID6024337</t>
  </si>
  <si>
    <t>28249-77-6</t>
  </si>
  <si>
    <t>Thiobencarb</t>
  </si>
  <si>
    <t>DTXSID2022678</t>
  </si>
  <si>
    <t>90357-06-5</t>
  </si>
  <si>
    <t>Bicalutamide</t>
  </si>
  <si>
    <t>DTXSID7020182</t>
  </si>
  <si>
    <t>80-05-7</t>
  </si>
  <si>
    <t>Bisphenol A</t>
  </si>
  <si>
    <t>DTXSID2020713</t>
  </si>
  <si>
    <t>58-93-5</t>
  </si>
  <si>
    <t>Hydrochlorothiazide</t>
  </si>
  <si>
    <t>DTXSID2022381</t>
  </si>
  <si>
    <t>84-16-2</t>
  </si>
  <si>
    <t>meso-Hexestrol</t>
  </si>
  <si>
    <t>DTXSID4040713</t>
  </si>
  <si>
    <t>1034-01-1</t>
  </si>
  <si>
    <t>Octyl gallate</t>
  </si>
  <si>
    <t>DTXSID3022536</t>
  </si>
  <si>
    <t>599-64-4</t>
  </si>
  <si>
    <t>4-Cumylphenol</t>
  </si>
  <si>
    <t>DTXSID3022370</t>
  </si>
  <si>
    <t>57-83-0</t>
  </si>
  <si>
    <t>Progesterone</t>
  </si>
  <si>
    <t>DTXSID6023652</t>
  </si>
  <si>
    <t>154-42-7</t>
  </si>
  <si>
    <t>6-Thioguanine</t>
  </si>
  <si>
    <t>DTXSID3037541</t>
  </si>
  <si>
    <t>1031-07-8</t>
  </si>
  <si>
    <t>Endosulfan sulfate</t>
  </si>
  <si>
    <t>DTXSID3020916</t>
  </si>
  <si>
    <t>2243-62-1</t>
  </si>
  <si>
    <t>1,5-Naphthalenediamine</t>
  </si>
  <si>
    <t>DTXSID7024035</t>
  </si>
  <si>
    <t>94-82-6</t>
  </si>
  <si>
    <t>2,4-DB</t>
  </si>
  <si>
    <t>DTXSID9020112</t>
  </si>
  <si>
    <t>1912-24-9</t>
  </si>
  <si>
    <t>Atrazine</t>
  </si>
  <si>
    <t>DTXSID2026529</t>
  </si>
  <si>
    <t>88-60-8</t>
  </si>
  <si>
    <t>2-tert-Butyl-5-methylphenol</t>
  </si>
  <si>
    <t>DTXSID3022162</t>
  </si>
  <si>
    <t>1689-84-5</t>
  </si>
  <si>
    <t>Bromoxynil</t>
  </si>
  <si>
    <t>DTXSID4024145</t>
  </si>
  <si>
    <t>51235-04-2</t>
  </si>
  <si>
    <t>Hexazinone</t>
  </si>
  <si>
    <t>DTXSID3038939</t>
  </si>
  <si>
    <t>754-91-6</t>
  </si>
  <si>
    <t>PFOSA</t>
  </si>
  <si>
    <t>DTXSID6032641</t>
  </si>
  <si>
    <t>84087-01-4</t>
  </si>
  <si>
    <t>Quinclorac</t>
  </si>
  <si>
    <t>DTXSID4022525</t>
  </si>
  <si>
    <t>5153-25-3</t>
  </si>
  <si>
    <t>2-Ethylhexylparaben</t>
  </si>
  <si>
    <t>DTXSID4024195</t>
  </si>
  <si>
    <t>94-74-6</t>
  </si>
  <si>
    <t>MCPA</t>
  </si>
  <si>
    <t>DTXSID1034503</t>
  </si>
  <si>
    <t>122008-85-9</t>
  </si>
  <si>
    <t>Cyhalofop-butyl</t>
  </si>
  <si>
    <t>DTXSID2027200</t>
  </si>
  <si>
    <t>553-26-4</t>
  </si>
  <si>
    <t>4,4'-Bipyridine</t>
  </si>
  <si>
    <t>DTXSID1020932</t>
  </si>
  <si>
    <t>59-67-6</t>
  </si>
  <si>
    <t>Nicotinic acid</t>
  </si>
  <si>
    <t>DTXSID9036515</t>
  </si>
  <si>
    <t>57-85-2</t>
  </si>
  <si>
    <t>Testosterone propionate</t>
  </si>
  <si>
    <t>DTXSID4047383</t>
  </si>
  <si>
    <t>NOCAS_47383</t>
  </si>
  <si>
    <t>AVE3247</t>
  </si>
  <si>
    <t>DTXSID5034270</t>
  </si>
  <si>
    <t>104098-48-8</t>
  </si>
  <si>
    <t>Imazapic</t>
  </si>
  <si>
    <t>DTXSID5047295</t>
  </si>
  <si>
    <t>291305-06-1</t>
  </si>
  <si>
    <t>UK-373911</t>
  </si>
  <si>
    <t>DTXSID9048516</t>
  </si>
  <si>
    <t>NOCAS_48516</t>
  </si>
  <si>
    <t>PharmaGSID_48516</t>
  </si>
  <si>
    <t>DTXSID5047376</t>
  </si>
  <si>
    <t>648917-13-9</t>
  </si>
  <si>
    <t>AVE2865</t>
  </si>
  <si>
    <t>DTXSID9043938</t>
  </si>
  <si>
    <t>2528-16-7</t>
  </si>
  <si>
    <t>Monobenzyl phthalate</t>
  </si>
  <si>
    <t>DTXSID1026081</t>
  </si>
  <si>
    <t>79-94-7</t>
  </si>
  <si>
    <t>3,3',5,5'-Tetrabromobisphenol A</t>
  </si>
  <si>
    <t>DTXSID0020311</t>
  </si>
  <si>
    <t>150-68-5</t>
  </si>
  <si>
    <t>Monuron</t>
  </si>
  <si>
    <t>DTXSID0047294</t>
  </si>
  <si>
    <t>668981-02-0</t>
  </si>
  <si>
    <t>CP-863187</t>
  </si>
  <si>
    <t>DTXSID7047279</t>
  </si>
  <si>
    <t>261947-38-0</t>
  </si>
  <si>
    <t>CP-532623</t>
  </si>
  <si>
    <t>DTXSID1047285</t>
  </si>
  <si>
    <t>527680-56-4</t>
  </si>
  <si>
    <t>PHA-00568487</t>
  </si>
  <si>
    <t>DTXSID4034609</t>
  </si>
  <si>
    <t>120068-37-3</t>
  </si>
  <si>
    <t>Fipronil</t>
  </si>
  <si>
    <t>DTXSID0047375</t>
  </si>
  <si>
    <t>862243-29-6</t>
  </si>
  <si>
    <t>AVE9423</t>
  </si>
  <si>
    <t>DTXSID5026706</t>
  </si>
  <si>
    <t>104-66-5</t>
  </si>
  <si>
    <t>1,2-Diphenoxyethane</t>
  </si>
  <si>
    <t>DTXSID0048183</t>
  </si>
  <si>
    <t>78473-71-9</t>
  </si>
  <si>
    <t>Enterolactone</t>
  </si>
  <si>
    <t>DTXSID3025091</t>
  </si>
  <si>
    <t>119-90-4</t>
  </si>
  <si>
    <t>3,3'-Dimethoxybenzidine</t>
  </si>
  <si>
    <t>DTXSID4036435</t>
  </si>
  <si>
    <t>2687-94-7</t>
  </si>
  <si>
    <t>N-Octyl-2-pyrrolidone</t>
  </si>
  <si>
    <t>DTXSID8029105</t>
  </si>
  <si>
    <t>70-55-3</t>
  </si>
  <si>
    <t>4-Toluenesulfonamide</t>
  </si>
  <si>
    <t>DTXSID1026035</t>
  </si>
  <si>
    <t>2492-26-4</t>
  </si>
  <si>
    <t>Sodium 2-mercaptobenzothiolate</t>
  </si>
  <si>
    <t>DTXSID9033923</t>
  </si>
  <si>
    <t>32809-16-8</t>
  </si>
  <si>
    <t>Procymidone</t>
  </si>
  <si>
    <t>DTXSID7021605</t>
  </si>
  <si>
    <t>124-04-9</t>
  </si>
  <si>
    <t>Hexanedioic acid</t>
  </si>
  <si>
    <t>DTXSID8032675</t>
  </si>
  <si>
    <t>35400-43-2</t>
  </si>
  <si>
    <t>Sulprofos</t>
  </si>
  <si>
    <t>DTXSID9034997</t>
  </si>
  <si>
    <t>81741-28-8</t>
  </si>
  <si>
    <t>Tributyltetradecylphosphonium chloride</t>
  </si>
  <si>
    <t>DTXSID6020068</t>
  </si>
  <si>
    <t>117-79-3</t>
  </si>
  <si>
    <t>2-Aminoanthraquinone</t>
  </si>
  <si>
    <t>DTXSID9027522</t>
  </si>
  <si>
    <t>3147-75-9</t>
  </si>
  <si>
    <t>Octrizole</t>
  </si>
  <si>
    <t>DTXSID8021301</t>
  </si>
  <si>
    <t>54965-24-1</t>
  </si>
  <si>
    <t>Tamoxifen citrate</t>
  </si>
  <si>
    <t>DTXSID8023216</t>
  </si>
  <si>
    <t>6893-02-3</t>
  </si>
  <si>
    <t>3,5,3'-Triiodothyronine</t>
  </si>
  <si>
    <t>DTXSID4034150</t>
  </si>
  <si>
    <t>52-86-8</t>
  </si>
  <si>
    <t>Haloperidol</t>
  </si>
  <si>
    <t>DTXSID5031131</t>
  </si>
  <si>
    <t>131-18-0</t>
  </si>
  <si>
    <t>Dipentyl phthalate</t>
  </si>
  <si>
    <t>DTXSID5020154</t>
  </si>
  <si>
    <t>120-32-1</t>
  </si>
  <si>
    <t>Clorophene</t>
  </si>
  <si>
    <t>DTXSID3034402</t>
  </si>
  <si>
    <t>23184-66-9</t>
  </si>
  <si>
    <t>Butachlor</t>
  </si>
  <si>
    <t>DTXSID8023719</t>
  </si>
  <si>
    <t>97322-87-7</t>
  </si>
  <si>
    <t>Troglitazone</t>
  </si>
  <si>
    <t>DTXSID1021952</t>
  </si>
  <si>
    <t>115-86-6</t>
  </si>
  <si>
    <t>Triphenyl phosphate</t>
  </si>
  <si>
    <t>DTXSID6021666</t>
  </si>
  <si>
    <t>544-63-8</t>
  </si>
  <si>
    <t>Tetradecanoic acid</t>
  </si>
  <si>
    <t>DTXSID8022325</t>
  </si>
  <si>
    <t>2971-36-0</t>
  </si>
  <si>
    <t>2,2-Bis(4-hydroxyphenyl)-1,1,1-trichloroethane</t>
  </si>
  <si>
    <t>DTXSID2041252</t>
  </si>
  <si>
    <t>128-95-0</t>
  </si>
  <si>
    <t>1,4-Diaminoanthraquinone</t>
  </si>
  <si>
    <t>DTXSID6045400</t>
  </si>
  <si>
    <t>7681-76-7</t>
  </si>
  <si>
    <t>Ronidazole</t>
  </si>
  <si>
    <t>DTXSID0026967</t>
  </si>
  <si>
    <t>120-55-8</t>
  </si>
  <si>
    <t>Diethylene glycol dibenzoate</t>
  </si>
  <si>
    <t>DTXSID3024239</t>
  </si>
  <si>
    <t>19666-30-9</t>
  </si>
  <si>
    <t>Oxadiazon</t>
  </si>
  <si>
    <t>DTXSID2024086</t>
  </si>
  <si>
    <t>563-12-2</t>
  </si>
  <si>
    <t>Ethion</t>
  </si>
  <si>
    <t>DTXSID1024049</t>
  </si>
  <si>
    <t>35367-38-5</t>
  </si>
  <si>
    <t>Diflubenzuron</t>
  </si>
  <si>
    <t>DTXSID6047525</t>
  </si>
  <si>
    <t>81131-70-6</t>
  </si>
  <si>
    <t>Pravastatin sodium</t>
  </si>
  <si>
    <t>DTXSID5040708</t>
  </si>
  <si>
    <t>33228-45-4</t>
  </si>
  <si>
    <t>4-Hexylaniline</t>
  </si>
  <si>
    <t>DTXSID6024175</t>
  </si>
  <si>
    <t>57837-19-1</t>
  </si>
  <si>
    <t>Metalaxyl</t>
  </si>
  <si>
    <t>DTXSID7024112</t>
  </si>
  <si>
    <t>72178-02-0</t>
  </si>
  <si>
    <t>Fomesafen</t>
  </si>
  <si>
    <t>DTXSID7041097</t>
  </si>
  <si>
    <t>85532-75-8</t>
  </si>
  <si>
    <t>PK 11195</t>
  </si>
  <si>
    <t>DTXSID7041544</t>
  </si>
  <si>
    <t>21145-77-7</t>
  </si>
  <si>
    <t>6-Acetyl-1,1,2,4,4,7-hexamethyltetralin</t>
  </si>
  <si>
    <t>DTXSID0020573</t>
  </si>
  <si>
    <t>50-28-2</t>
  </si>
  <si>
    <t>17beta-Estradiol</t>
  </si>
  <si>
    <t>DTXSID0034227</t>
  </si>
  <si>
    <t>119515-38-7</t>
  </si>
  <si>
    <t>Icaridin</t>
  </si>
  <si>
    <t>DTXSID2020501</t>
  </si>
  <si>
    <t>1095-90-5</t>
  </si>
  <si>
    <t>Methadone hydrochloride</t>
  </si>
  <si>
    <t>DTXSID0020656</t>
  </si>
  <si>
    <t>77-06-5</t>
  </si>
  <si>
    <t>Gibberellic acid</t>
  </si>
  <si>
    <t>DTXSID4034497</t>
  </si>
  <si>
    <t>125116-23-6</t>
  </si>
  <si>
    <t>Metconazole</t>
  </si>
  <si>
    <t>DTXSID1032519</t>
  </si>
  <si>
    <t>135158-54-2</t>
  </si>
  <si>
    <t>Acibenzolar-S-methyl</t>
  </si>
  <si>
    <t>DTXSID5032579</t>
  </si>
  <si>
    <t>64700-56-7</t>
  </si>
  <si>
    <t>Triclopyr-butotyl</t>
  </si>
  <si>
    <t>DTXSID4044581</t>
  </si>
  <si>
    <t>96-70-8</t>
  </si>
  <si>
    <t>2-tert-Butyl-4-ethylphenol</t>
  </si>
  <si>
    <t>DTXSID0023951</t>
  </si>
  <si>
    <t>5234-68-4</t>
  </si>
  <si>
    <t>Carboxin</t>
  </si>
  <si>
    <t>DTXSID8023846</t>
  </si>
  <si>
    <t>30560-19-1</t>
  </si>
  <si>
    <t>Acephate</t>
  </si>
  <si>
    <t>DTXSID9034864</t>
  </si>
  <si>
    <t>181274-15-7</t>
  </si>
  <si>
    <t>Propoxycarbazone-sodium</t>
  </si>
  <si>
    <t>DTXSID3021726</t>
  </si>
  <si>
    <t>65-45-2</t>
  </si>
  <si>
    <t>Salicylamide</t>
  </si>
  <si>
    <t>DTXSID0040707</t>
  </si>
  <si>
    <t>33228-44-3</t>
  </si>
  <si>
    <t>4-Pentylaniline</t>
  </si>
  <si>
    <t>DTXSID2034465</t>
  </si>
  <si>
    <t>210880-92-5</t>
  </si>
  <si>
    <t>Clothianidin</t>
  </si>
  <si>
    <t>DTXSID6020147</t>
  </si>
  <si>
    <t>95-14-7</t>
  </si>
  <si>
    <t>1,2,3-Benzotriazole</t>
  </si>
  <si>
    <t>DTXSID4024270</t>
  </si>
  <si>
    <t>67747-09-5</t>
  </si>
  <si>
    <t>Prochloraz</t>
  </si>
  <si>
    <t>DTXSID8024315</t>
  </si>
  <si>
    <t>88671-89-0</t>
  </si>
  <si>
    <t>Myclobutanil</t>
  </si>
  <si>
    <t>DTXSID4048195</t>
  </si>
  <si>
    <t>18979-55-0</t>
  </si>
  <si>
    <t>4-(Hexyloxy)phenol</t>
  </si>
  <si>
    <t>DTXSID4032376</t>
  </si>
  <si>
    <t>87674-68-8</t>
  </si>
  <si>
    <t>Dimethenamid</t>
  </si>
  <si>
    <t>DTXSID8044593</t>
  </si>
  <si>
    <t>15619-48-4</t>
  </si>
  <si>
    <t>1-Benzylquinolinium chloride</t>
  </si>
  <si>
    <t>DTXSID1047368</t>
  </si>
  <si>
    <t>344930-95-6</t>
  </si>
  <si>
    <t>SSR69071</t>
  </si>
  <si>
    <t>DTXSID5038888</t>
  </si>
  <si>
    <t>2390-60-5</t>
  </si>
  <si>
    <t>Basic Blue 7</t>
  </si>
  <si>
    <t>DTXSID4021185</t>
  </si>
  <si>
    <t>53-03-2</t>
  </si>
  <si>
    <t>Prednisone</t>
  </si>
  <si>
    <t>DTXSID5021126</t>
  </si>
  <si>
    <t>92-84-2</t>
  </si>
  <si>
    <t>Phenothiazine</t>
  </si>
  <si>
    <t>DTXSID4027527</t>
  </si>
  <si>
    <t>3194-55-6</t>
  </si>
  <si>
    <t>1,2,5,6,9,10-Hexabromocyclododecane</t>
  </si>
  <si>
    <t>DTXSID8024107</t>
  </si>
  <si>
    <t>59756-60-4</t>
  </si>
  <si>
    <t>Fluridone</t>
  </si>
  <si>
    <t>DTXSID0022480</t>
  </si>
  <si>
    <t>620-17-7</t>
  </si>
  <si>
    <t>3-Ethylphenol</t>
  </si>
  <si>
    <t>DTXSID5022437</t>
  </si>
  <si>
    <t>500-38-9</t>
  </si>
  <si>
    <t>Nordihydroguaiaretic acid</t>
  </si>
  <si>
    <t>DTXSID1020140</t>
  </si>
  <si>
    <t>532-32-1</t>
  </si>
  <si>
    <t>Sodium benzoate</t>
  </si>
  <si>
    <t>DTXSID7032688</t>
  </si>
  <si>
    <t>26002-80-2</t>
  </si>
  <si>
    <t>Phenothrin</t>
  </si>
  <si>
    <t>DTXSID0020652</t>
  </si>
  <si>
    <t>25812-30-0</t>
  </si>
  <si>
    <t>Gemfibrozil</t>
  </si>
  <si>
    <t>DTXSID3023897</t>
  </si>
  <si>
    <t>43121-43-3</t>
  </si>
  <si>
    <t>Triadimefon</t>
  </si>
  <si>
    <t>DTXSID1040794</t>
  </si>
  <si>
    <t>6152-33-6</t>
  </si>
  <si>
    <t>Sodium 2-phenylphenate tetrahydrate</t>
  </si>
  <si>
    <t>DTXSID7025003</t>
  </si>
  <si>
    <t>583-78-8</t>
  </si>
  <si>
    <t>2,5-Dichlorophenol</t>
  </si>
  <si>
    <t>DTXSID8024072</t>
  </si>
  <si>
    <t>957-51-7</t>
  </si>
  <si>
    <t>Diphenamid</t>
  </si>
  <si>
    <t>DTXSID3024316</t>
  </si>
  <si>
    <t>34014-18-1</t>
  </si>
  <si>
    <t>Tebuthiuron</t>
  </si>
  <si>
    <t>DTXSID0022519</t>
  </si>
  <si>
    <t>59-30-3</t>
  </si>
  <si>
    <t>Folic acid</t>
  </si>
  <si>
    <t>DTXSID0034722</t>
  </si>
  <si>
    <t>210631-68-8</t>
  </si>
  <si>
    <t>Topramezone</t>
  </si>
  <si>
    <t>DTXSID7026867</t>
  </si>
  <si>
    <t>111-20-6</t>
  </si>
  <si>
    <t>Decanedioic acid</t>
  </si>
  <si>
    <t>DTXSID6024046</t>
  </si>
  <si>
    <t>311-45-5</t>
  </si>
  <si>
    <t>Paraoxon</t>
  </si>
  <si>
    <t>DTXSID8032548</t>
  </si>
  <si>
    <t>114369-43-6</t>
  </si>
  <si>
    <t>Fenbuconazole</t>
  </si>
  <si>
    <t>DTXSID1032648</t>
  </si>
  <si>
    <t>22248-79-9</t>
  </si>
  <si>
    <t>Z-Tetrachlorvinphos</t>
  </si>
  <si>
    <t>DTXSID1047364</t>
  </si>
  <si>
    <t>1075752-90-7</t>
  </si>
  <si>
    <t>SSR 103800</t>
  </si>
  <si>
    <t>DTXSID1047281</t>
  </si>
  <si>
    <t>353280-07-6</t>
  </si>
  <si>
    <t>CP-612372</t>
  </si>
  <si>
    <t>DTXSID0048505</t>
  </si>
  <si>
    <t>NOCAS_48505</t>
  </si>
  <si>
    <t>PharmaGSID_48505</t>
  </si>
  <si>
    <t>DTXSID4026684</t>
  </si>
  <si>
    <t>101-86-0</t>
  </si>
  <si>
    <t>2-Benzylideneoctanal</t>
  </si>
  <si>
    <t>DTXSID2047276</t>
  </si>
  <si>
    <t>194098-25-4</t>
  </si>
  <si>
    <t>CP-409092</t>
  </si>
  <si>
    <t>DTXSID1047366</t>
  </si>
  <si>
    <t>NOCAS_47366</t>
  </si>
  <si>
    <t>SAR115740</t>
  </si>
  <si>
    <t>DTXSID5041691</t>
  </si>
  <si>
    <t>35256-85-0</t>
  </si>
  <si>
    <t>Butam</t>
  </si>
  <si>
    <t>DTXSID9032537</t>
  </si>
  <si>
    <t>7173-51-5</t>
  </si>
  <si>
    <t>Didecyldimethylammonium chloride</t>
  </si>
  <si>
    <t>DTXSID2037714</t>
  </si>
  <si>
    <t>1987-50-4</t>
  </si>
  <si>
    <t>4-Heptylphenol</t>
  </si>
  <si>
    <t>DTXSID4020618</t>
  </si>
  <si>
    <t>102676-31-3</t>
  </si>
  <si>
    <t>Fadrozole hydrochloride</t>
  </si>
  <si>
    <t>DTXSID1020144</t>
  </si>
  <si>
    <t>119-53-9</t>
  </si>
  <si>
    <t>Benzoin</t>
  </si>
  <si>
    <t>DTXSID6024204</t>
  </si>
  <si>
    <t>21087-64-9</t>
  </si>
  <si>
    <t>Metribuzin</t>
  </si>
  <si>
    <t>DTXSID6024048</t>
  </si>
  <si>
    <t>43222-48-6</t>
  </si>
  <si>
    <t>Difenzoquat metilsulfate</t>
  </si>
  <si>
    <t>DTXSID3022409</t>
  </si>
  <si>
    <t>80-09-1</t>
  </si>
  <si>
    <t>4,4'-Sulfonyldiphenol</t>
  </si>
  <si>
    <t>DTXSID6043915</t>
  </si>
  <si>
    <t>630-56-8</t>
  </si>
  <si>
    <t>Hydroxyprogesterone caproate</t>
  </si>
  <si>
    <t>DTXSID6042234</t>
  </si>
  <si>
    <t>29836-26-8</t>
  </si>
  <si>
    <t>Octyl beta-D-glucopyranoside</t>
  </si>
  <si>
    <t>DTXSID6043709</t>
  </si>
  <si>
    <t>4449-51-8</t>
  </si>
  <si>
    <t>Cyclopamine</t>
  </si>
  <si>
    <t>DTXSID3020627</t>
  </si>
  <si>
    <t>86386-73-4</t>
  </si>
  <si>
    <t>Fluconazole</t>
  </si>
  <si>
    <t>DTXSID7042190</t>
  </si>
  <si>
    <t>2605-79-0</t>
  </si>
  <si>
    <t>N,N-Dimethyldecylamine oxide</t>
  </si>
  <si>
    <t>DTXSID5027770</t>
  </si>
  <si>
    <t>15214-89-8</t>
  </si>
  <si>
    <t>2-Acrylamido-2-methyl-1-propanesulfonic acid</t>
  </si>
  <si>
    <t>DTXSID7042011</t>
  </si>
  <si>
    <t>97-78-9</t>
  </si>
  <si>
    <t>N-Dodecanoyl-N-methylglycine</t>
  </si>
  <si>
    <t>DTXSID4022523</t>
  </si>
  <si>
    <t>1085-12-7</t>
  </si>
  <si>
    <t>Heptylparaben</t>
  </si>
  <si>
    <t>DTXSID5047320</t>
  </si>
  <si>
    <t>180084-01-9</t>
  </si>
  <si>
    <t>SB236057A</t>
  </si>
  <si>
    <t>DTXSID5021758</t>
  </si>
  <si>
    <t>78-51-3</t>
  </si>
  <si>
    <t>Tris(2-butoxyethyl) phosphate</t>
  </si>
  <si>
    <t>DTXSID1047310</t>
  </si>
  <si>
    <t>196808-45-4</t>
  </si>
  <si>
    <t>Farglitazar</t>
  </si>
  <si>
    <t>DTXSID4032532</t>
  </si>
  <si>
    <t>128639-02-1</t>
  </si>
  <si>
    <t>Carfentrazone-ethyl</t>
  </si>
  <si>
    <t>DTXSID8047347</t>
  </si>
  <si>
    <t>155990-20-8</t>
  </si>
  <si>
    <t>SR271425</t>
  </si>
  <si>
    <t>DTXSID0020286</t>
  </si>
  <si>
    <t>95-74-9</t>
  </si>
  <si>
    <t>3-Chloro-4-methylaniline</t>
  </si>
  <si>
    <t>DTXSID1032355</t>
  </si>
  <si>
    <t>81777-89-1</t>
  </si>
  <si>
    <t>Clomazone</t>
  </si>
  <si>
    <t>DTXSID4024729</t>
  </si>
  <si>
    <t>10605-21-7</t>
  </si>
  <si>
    <t>Carbendazim</t>
  </si>
  <si>
    <t>DTXSID3042423</t>
  </si>
  <si>
    <t>126-14-7</t>
  </si>
  <si>
    <t>Sucrose octaacetate</t>
  </si>
  <si>
    <t>DTXSID1047283</t>
  </si>
  <si>
    <t>368832-42-2</t>
  </si>
  <si>
    <t>CP-728663</t>
  </si>
  <si>
    <t>DTXSID4022288</t>
  </si>
  <si>
    <t>39905-57-2</t>
  </si>
  <si>
    <t>4-Hexyloxyaniline</t>
  </si>
  <si>
    <t>DTXSID6048175</t>
  </si>
  <si>
    <t>151506-44-4</t>
  </si>
  <si>
    <t>FR140423</t>
  </si>
  <si>
    <t>DTXSID3020209</t>
  </si>
  <si>
    <t>94-26-8</t>
  </si>
  <si>
    <t>Butylparaben</t>
  </si>
  <si>
    <t>DTXSID9047257</t>
  </si>
  <si>
    <t>127308-82-1</t>
  </si>
  <si>
    <t>Zamifenacin</t>
  </si>
  <si>
    <t>DTXSID4047381</t>
  </si>
  <si>
    <t>NOCAS_47381</t>
  </si>
  <si>
    <t>AVE8923</t>
  </si>
  <si>
    <t>DTXSID0020022</t>
  </si>
  <si>
    <t>50594-66-6</t>
  </si>
  <si>
    <t>Acifluorfen</t>
  </si>
  <si>
    <t>DTXSID6025226</t>
  </si>
  <si>
    <t>24169-02-6</t>
  </si>
  <si>
    <t>Econazole nitrate</t>
  </si>
  <si>
    <t>DTXSID3026647</t>
  </si>
  <si>
    <t>99-96-7</t>
  </si>
  <si>
    <t>4-Hydroxybenzoic acid</t>
  </si>
  <si>
    <t>DTXSID5032600</t>
  </si>
  <si>
    <t>113136-77-9</t>
  </si>
  <si>
    <t>Cyclanilide</t>
  </si>
  <si>
    <t>DTXSID9034365</t>
  </si>
  <si>
    <t>134605-64-4</t>
  </si>
  <si>
    <t>Butafenacil</t>
  </si>
  <si>
    <t>DTXSID2047359</t>
  </si>
  <si>
    <t>298198-52-4</t>
  </si>
  <si>
    <t>SSR180711</t>
  </si>
  <si>
    <t>DTXSID2047272</t>
  </si>
  <si>
    <t>249296-43-3</t>
  </si>
  <si>
    <t>CJ-013610</t>
  </si>
  <si>
    <t>DTXSID1034210</t>
  </si>
  <si>
    <t>29091-21-2</t>
  </si>
  <si>
    <t>Prodiamine</t>
  </si>
  <si>
    <t>DTXSID9048512</t>
  </si>
  <si>
    <t>107071-66-9</t>
  </si>
  <si>
    <t>Ro 23-7637</t>
  </si>
  <si>
    <t>DTXSID4048519</t>
  </si>
  <si>
    <t>686756-87-6</t>
  </si>
  <si>
    <t>PharmaGSID_48519</t>
  </si>
  <si>
    <t>DTXSID6047288</t>
  </si>
  <si>
    <t>203942-49-8</t>
  </si>
  <si>
    <t>UK-337312</t>
  </si>
  <si>
    <t>DTXSID2022048</t>
  </si>
  <si>
    <t>525-82-6</t>
  </si>
  <si>
    <t>Flavone</t>
  </si>
  <si>
    <t>DTXSID4024193</t>
  </si>
  <si>
    <t>94-81-5</t>
  </si>
  <si>
    <t>MCPB</t>
  </si>
  <si>
    <t>DTXSID6022341</t>
  </si>
  <si>
    <t>1610-18-0</t>
  </si>
  <si>
    <t>Prometon</t>
  </si>
  <si>
    <t>DTXSID6026080</t>
  </si>
  <si>
    <t>100-21-0</t>
  </si>
  <si>
    <t>Terephthalic acid</t>
  </si>
  <si>
    <t>DTXSID5047374</t>
  </si>
  <si>
    <t>NOCAS_47374</t>
  </si>
  <si>
    <t>SSR161421</t>
  </si>
  <si>
    <t>DTXSID3021518</t>
  </si>
  <si>
    <t>110-17-8</t>
  </si>
  <si>
    <t>Fumaric acid</t>
  </si>
  <si>
    <t>DTXSID1022265</t>
  </si>
  <si>
    <t>15972-60-8</t>
  </si>
  <si>
    <t>Alachlor</t>
  </si>
  <si>
    <t>DTXSID0047371</t>
  </si>
  <si>
    <t>725228-45-5</t>
  </si>
  <si>
    <t>AVE5638</t>
  </si>
  <si>
    <t>DTXSID3047261</t>
  </si>
  <si>
    <t>177785-47-6</t>
  </si>
  <si>
    <t>PharmaGSID_47261</t>
  </si>
  <si>
    <t>DTXSID4032372</t>
  </si>
  <si>
    <t>119446-68-3</t>
  </si>
  <si>
    <t>Difenoconazole</t>
  </si>
  <si>
    <t>DTXSID3024235</t>
  </si>
  <si>
    <t>85509-19-9</t>
  </si>
  <si>
    <t>Flusilazole</t>
  </si>
  <si>
    <t>DTXSID5047322</t>
  </si>
  <si>
    <t>200940-23-4</t>
  </si>
  <si>
    <t>SB243213A</t>
  </si>
  <si>
    <t>DTXSID4047385</t>
  </si>
  <si>
    <t>NOCAS_47385</t>
  </si>
  <si>
    <t>SAR377142</t>
  </si>
  <si>
    <t>DTXSID5024211</t>
  </si>
  <si>
    <t>15299-99-7</t>
  </si>
  <si>
    <t>Napropamide</t>
  </si>
  <si>
    <t>DTXSID3020625</t>
  </si>
  <si>
    <t>98319-26-7</t>
  </si>
  <si>
    <t>Finasteride</t>
  </si>
  <si>
    <t>DTXSID2020921</t>
  </si>
  <si>
    <t>91-59-8</t>
  </si>
  <si>
    <t>2-Naphthylamine</t>
  </si>
  <si>
    <t>DTXSID1047576</t>
  </si>
  <si>
    <t>486-56-6</t>
  </si>
  <si>
    <t>Cotinine</t>
  </si>
  <si>
    <t>DTXSID5044788</t>
  </si>
  <si>
    <t>120-18-3</t>
  </si>
  <si>
    <t>Naphthalene-2-sulfonic acid</t>
  </si>
  <si>
    <t>DTXSID2041250</t>
  </si>
  <si>
    <t>14233-37-5</t>
  </si>
  <si>
    <t>1,4-Bis(N-isopropylamino)anthraquinone</t>
  </si>
  <si>
    <t>DTXSID8025595</t>
  </si>
  <si>
    <t>110-26-9</t>
  </si>
  <si>
    <t>N,N'-Methylenebisacrylamide</t>
  </si>
  <si>
    <t>DTXSID4020379</t>
  </si>
  <si>
    <t>53-43-0</t>
  </si>
  <si>
    <t>Dehydroepiandrosterone</t>
  </si>
  <si>
    <t>DTXSID3040776</t>
  </si>
  <si>
    <t>654055-01-3</t>
  </si>
  <si>
    <t>Morin hydrate</t>
  </si>
  <si>
    <t>DTXSID3041665</t>
  </si>
  <si>
    <t>122-18-9</t>
  </si>
  <si>
    <t>Benzylhexadecyldimethylammonium chloride</t>
  </si>
  <si>
    <t>DTXSID7044716</t>
  </si>
  <si>
    <t>6837-24-7</t>
  </si>
  <si>
    <t>1-Cyclohexylpyrrolidin-2-one</t>
  </si>
  <si>
    <t>DTXSID3024100</t>
  </si>
  <si>
    <t>84-72-0</t>
  </si>
  <si>
    <t>Ethyl phthalyl ethyl glycolate</t>
  </si>
  <si>
    <t>DTXSID4046999</t>
  </si>
  <si>
    <t>1466-76-8</t>
  </si>
  <si>
    <t>2,6-Dimethoxybenzoic acid</t>
  </si>
  <si>
    <t>DTXSID7022172</t>
  </si>
  <si>
    <t>2032-59-9</t>
  </si>
  <si>
    <t>Aminocarb</t>
  </si>
  <si>
    <t>DTXSID7040289</t>
  </si>
  <si>
    <t>4684-94-0</t>
  </si>
  <si>
    <t>6-Chloro-2-picolinic acid</t>
  </si>
  <si>
    <t>DTXSID5029136</t>
  </si>
  <si>
    <t>101-11-1</t>
  </si>
  <si>
    <t>3-((Ethylphenylamino)methyl)benzenesulfonic acid</t>
  </si>
  <si>
    <t>DTXSID9032406</t>
  </si>
  <si>
    <t>25954-13-6</t>
  </si>
  <si>
    <t>Fosamine ammonium</t>
  </si>
  <si>
    <t>DTXSID4047173</t>
  </si>
  <si>
    <t>867-81-2</t>
  </si>
  <si>
    <t>Sodium pantothenate</t>
  </si>
  <si>
    <t>DTXSID6020062</t>
  </si>
  <si>
    <t>99-57-0</t>
  </si>
  <si>
    <t>2-Amino-4-nitrophenol</t>
  </si>
  <si>
    <t>DTXSID4023622</t>
  </si>
  <si>
    <t>63-74-1</t>
  </si>
  <si>
    <t>Sulfanilamide</t>
  </si>
  <si>
    <t>DTXSID8022082</t>
  </si>
  <si>
    <t>614-80-2</t>
  </si>
  <si>
    <t>2-Acetamidophenol</t>
  </si>
  <si>
    <t>DTXSID9047253</t>
  </si>
  <si>
    <t>199171-88-5</t>
  </si>
  <si>
    <t>CP-401387</t>
  </si>
  <si>
    <t>DTXSID0042084</t>
  </si>
  <si>
    <t>4849-32-5</t>
  </si>
  <si>
    <t>Karbutilate</t>
  </si>
  <si>
    <t>DTXSID2044844</t>
  </si>
  <si>
    <t>15930-66-2</t>
  </si>
  <si>
    <t>3-(Octyloxy)propan-1-amine</t>
  </si>
  <si>
    <t>DTXSID1021116</t>
  </si>
  <si>
    <t>62-44-2</t>
  </si>
  <si>
    <t>Phenacetin</t>
  </si>
  <si>
    <t>DTXSID9025588</t>
  </si>
  <si>
    <t>92-48-8</t>
  </si>
  <si>
    <t>6-Methyl coumarin</t>
  </si>
  <si>
    <t>DTXSID1024916</t>
  </si>
  <si>
    <t>2873-97-4</t>
  </si>
  <si>
    <t>Diacetone acrylamide</t>
  </si>
  <si>
    <t>DTXSID5021627</t>
  </si>
  <si>
    <t>1917-15-3</t>
  </si>
  <si>
    <t>5-Methyl-2-furancarboxylic acid</t>
  </si>
  <si>
    <t>DTXSID3041619</t>
  </si>
  <si>
    <t>71626-11-4</t>
  </si>
  <si>
    <t>Benalaxyl</t>
  </si>
  <si>
    <t>DTXSID6020193</t>
  </si>
  <si>
    <t>33229-34-4</t>
  </si>
  <si>
    <t>HC Blue 2</t>
  </si>
  <si>
    <t>DTXSID7044893</t>
  </si>
  <si>
    <t>25354-97-6</t>
  </si>
  <si>
    <t>2-Hexyldecanoic acid</t>
  </si>
  <si>
    <t>DTXSID0021339</t>
  </si>
  <si>
    <t>52-24-4</t>
  </si>
  <si>
    <t>Thiotepa</t>
  </si>
  <si>
    <t>DTXSID4020088</t>
  </si>
  <si>
    <t>15879-93-3</t>
  </si>
  <si>
    <t>Chloralose</t>
  </si>
  <si>
    <t>DTXSID5025861</t>
  </si>
  <si>
    <t>133-18-6</t>
  </si>
  <si>
    <t>Phenethyl anthranilate</t>
  </si>
  <si>
    <t>DTXSID2020892</t>
  </si>
  <si>
    <t>443-48-1</t>
  </si>
  <si>
    <t>Metronidazole</t>
  </si>
  <si>
    <t>DTXSID5026120</t>
  </si>
  <si>
    <t>54827-17-7</t>
  </si>
  <si>
    <t>3,3',5,5'-Tetramethylbenzidine</t>
  </si>
  <si>
    <t>DTXSID3020962</t>
  </si>
  <si>
    <t>91-23-6</t>
  </si>
  <si>
    <t>1-Methoxy-2-nitrobenzene</t>
  </si>
  <si>
    <t>DTXSID7041629</t>
  </si>
  <si>
    <t>135-57-9</t>
  </si>
  <si>
    <t>2,2'-Dibenzoylaminodiphenyl disulfide</t>
  </si>
  <si>
    <t>DTXSID0024761</t>
  </si>
  <si>
    <t>108-42-9</t>
  </si>
  <si>
    <t>3-Chloroaniline</t>
  </si>
  <si>
    <t>DTXSID6020648</t>
  </si>
  <si>
    <t>54-31-9</t>
  </si>
  <si>
    <t>Furosemide</t>
  </si>
  <si>
    <t>DTXSID0043765</t>
  </si>
  <si>
    <t>630-60-4</t>
  </si>
  <si>
    <t>Ouabain</t>
  </si>
  <si>
    <t>DTXSID5037498</t>
  </si>
  <si>
    <t>2642-71-9</t>
  </si>
  <si>
    <t>Azinphos-ethyl</t>
  </si>
  <si>
    <t>DTXSID1041502</t>
  </si>
  <si>
    <t>497-39-2</t>
  </si>
  <si>
    <t>4,6-Di-tert-butyl-m-cresol</t>
  </si>
  <si>
    <t>DTXSID2032631</t>
  </si>
  <si>
    <t>77732-09-3</t>
  </si>
  <si>
    <t>Oxadixyl</t>
  </si>
  <si>
    <t>DTXSID6041268</t>
  </si>
  <si>
    <t>103112-35-2</t>
  </si>
  <si>
    <t>Fenchlorazole-ethyl</t>
  </si>
  <si>
    <t>DTXSID7020504</t>
  </si>
  <si>
    <t>58-15-1</t>
  </si>
  <si>
    <t>4-Dimethylaminoantipyrine</t>
  </si>
  <si>
    <t>DTXSID0041985</t>
  </si>
  <si>
    <t>4776-06-1</t>
  </si>
  <si>
    <t>Fluorosalan</t>
  </si>
  <si>
    <t>DTXSID9040683</t>
  </si>
  <si>
    <t>595-33-5</t>
  </si>
  <si>
    <t>Megestrol acetate</t>
  </si>
  <si>
    <t>DTXSID4047412</t>
  </si>
  <si>
    <t>104-27-8</t>
  </si>
  <si>
    <t>1-(4-Methoxyphenyl)-1-pentene-3-one</t>
  </si>
  <si>
    <t>DTXSID8022741</t>
  </si>
  <si>
    <t>339-43-5</t>
  </si>
  <si>
    <t>Carbutamide</t>
  </si>
  <si>
    <t>DTXSID5044528</t>
  </si>
  <si>
    <t>125-13-3</t>
  </si>
  <si>
    <t>Oxyphenisatin</t>
  </si>
  <si>
    <t>DTXSID1040324</t>
  </si>
  <si>
    <t>64-00-6</t>
  </si>
  <si>
    <t>m-Cumenyl methylcarbamate</t>
  </si>
  <si>
    <t>DTXSID6038877</t>
  </si>
  <si>
    <t>135-62-6</t>
  </si>
  <si>
    <t>3-Hydroxy-2-naphthoic o-anisidide</t>
  </si>
  <si>
    <t>DTXSID8029868</t>
  </si>
  <si>
    <t>134523-00-5</t>
  </si>
  <si>
    <t>Atorvastatin</t>
  </si>
  <si>
    <t>DTXSID7022120</t>
  </si>
  <si>
    <t>786-19-6</t>
  </si>
  <si>
    <t>Carbophenothion</t>
  </si>
  <si>
    <t>DTXSID6044644</t>
  </si>
  <si>
    <t>304-17-6</t>
  </si>
  <si>
    <t>N-Isopropylphthalimide</t>
  </si>
  <si>
    <t>DTXSID7021603</t>
  </si>
  <si>
    <t>10030-73-6</t>
  </si>
  <si>
    <t>(E)-Hexadec-9-enoic acid</t>
  </si>
  <si>
    <t>DTXSID4044747</t>
  </si>
  <si>
    <t>94317-64-3</t>
  </si>
  <si>
    <t>N-Butylphosphorothioic triamide</t>
  </si>
  <si>
    <t>DTXSID7023938</t>
  </si>
  <si>
    <t>85-70-1</t>
  </si>
  <si>
    <t>Butylphthalyl butylglycolate</t>
  </si>
  <si>
    <t>DTXSID4027579</t>
  </si>
  <si>
    <t>4792-15-8</t>
  </si>
  <si>
    <t>Pentaethylene glycol</t>
  </si>
  <si>
    <t>DTXSID7042352</t>
  </si>
  <si>
    <t>13457-18-6</t>
  </si>
  <si>
    <t>Pyrazophos</t>
  </si>
  <si>
    <t>DTXSID7020007</t>
  </si>
  <si>
    <t>968-81-0</t>
  </si>
  <si>
    <t>Acetohexamide</t>
  </si>
  <si>
    <t>DTXSID2027620</t>
  </si>
  <si>
    <t>6375-47-9</t>
  </si>
  <si>
    <t>N-(3-Amino-4-methoxyphenyl)acetamide</t>
  </si>
  <si>
    <t>DTXSID8021359</t>
  </si>
  <si>
    <t>64-77-7</t>
  </si>
  <si>
    <t>Tolbutamide</t>
  </si>
  <si>
    <t>DTXSID8023214</t>
  </si>
  <si>
    <t>51-48-9</t>
  </si>
  <si>
    <t>Levothyroxine</t>
  </si>
  <si>
    <t>DTXSID8020331</t>
  </si>
  <si>
    <t>52214-84-3</t>
  </si>
  <si>
    <t>Ciprofibrate</t>
  </si>
  <si>
    <t>DTXSID0022563</t>
  </si>
  <si>
    <t>54965-21-8</t>
  </si>
  <si>
    <t>Albendazole</t>
  </si>
  <si>
    <t>DTXSID7031531</t>
  </si>
  <si>
    <t>129-73-7</t>
  </si>
  <si>
    <t>Leucomalachite green</t>
  </si>
  <si>
    <t>DTXSID3029869</t>
  </si>
  <si>
    <t>41859-67-0</t>
  </si>
  <si>
    <t>Bezafibrate</t>
  </si>
  <si>
    <t>DTXSID5047112</t>
  </si>
  <si>
    <t>3282-73-3</t>
  </si>
  <si>
    <t>Didodecyldimethylammonium bromide</t>
  </si>
  <si>
    <t>DTXSID9044613</t>
  </si>
  <si>
    <t>2094-98-6</t>
  </si>
  <si>
    <t>1,1'-Diazene-1,2-diyldicyclohexanecarbonitrile</t>
  </si>
  <si>
    <t>DTXSID7047697</t>
  </si>
  <si>
    <t>63449-68-3</t>
  </si>
  <si>
    <t>Naphthalen-2-yl 2-aminobenzoate</t>
  </si>
  <si>
    <t>DTXSID8044913</t>
  </si>
  <si>
    <t>3179-80-4</t>
  </si>
  <si>
    <t>N-[3-(Dimethylamino)propyl]dodecanamide</t>
  </si>
  <si>
    <t>DTXSID2022707</t>
  </si>
  <si>
    <t>36505-84-7</t>
  </si>
  <si>
    <t>Buspirone</t>
  </si>
  <si>
    <t>DTXSID1020803</t>
  </si>
  <si>
    <t>71125-38-7</t>
  </si>
  <si>
    <t>Meloxicam</t>
  </si>
  <si>
    <t>DTXSID3020912</t>
  </si>
  <si>
    <t>389-08-2</t>
  </si>
  <si>
    <t>Nalidixic acid</t>
  </si>
  <si>
    <t>DTXSID1038822</t>
  </si>
  <si>
    <t>4196-89-8</t>
  </si>
  <si>
    <t>Neopentyl glycol dibenzoate</t>
  </si>
  <si>
    <t>DTXSID6021373</t>
  </si>
  <si>
    <t>396-01-0</t>
  </si>
  <si>
    <t>Triamterene</t>
  </si>
  <si>
    <t>DTXSID4041494</t>
  </si>
  <si>
    <t>83164-33-4</t>
  </si>
  <si>
    <t>Diflufenican</t>
  </si>
  <si>
    <t>DTXSID1044514</t>
  </si>
  <si>
    <t>1083-27-8</t>
  </si>
  <si>
    <t>Hexylparaben</t>
  </si>
  <si>
    <t>DTXSID7020265</t>
  </si>
  <si>
    <t>56-75-7</t>
  </si>
  <si>
    <t>Chloramphenicol</t>
  </si>
  <si>
    <t>DTXSID1021617</t>
  </si>
  <si>
    <t>99-04-7</t>
  </si>
  <si>
    <t>3-Methylbenzoic acid</t>
  </si>
  <si>
    <t>DTXSID3021801</t>
  </si>
  <si>
    <t>91-88-3</t>
  </si>
  <si>
    <t>2-(N-Ethyl-m-toluidino)ethanol</t>
  </si>
  <si>
    <t>DTXSID7044342</t>
  </si>
  <si>
    <t>203313-25-1</t>
  </si>
  <si>
    <t>Spirotetramat</t>
  </si>
  <si>
    <t>DTXSID8041799</t>
  </si>
  <si>
    <t>5836-29-3</t>
  </si>
  <si>
    <t>Coumatetralyl</t>
  </si>
  <si>
    <t>22232-54-8</t>
  </si>
  <si>
    <t>DTXSID5037731</t>
  </si>
  <si>
    <t>3236-71-3</t>
  </si>
  <si>
    <t>4,4'-(9H-Fluorene-9,9-diyl)diphenol</t>
  </si>
  <si>
    <t>DTXSID2041759</t>
  </si>
  <si>
    <t>124-03-8</t>
  </si>
  <si>
    <t>Ethylhexadecyldimethylammonium bromide</t>
  </si>
  <si>
    <t>DTXSID9026130</t>
  </si>
  <si>
    <t>1941-30-6</t>
  </si>
  <si>
    <t>Tetrapropylammonium bromide</t>
  </si>
  <si>
    <t>DTXSID0041987</t>
  </si>
  <si>
    <t>61213-25-0</t>
  </si>
  <si>
    <t>Flurochloridone</t>
  </si>
  <si>
    <t>DTXSID1036541</t>
  </si>
  <si>
    <t>145-13-1</t>
  </si>
  <si>
    <t>Pregnenolone</t>
  </si>
  <si>
    <t>DTXSID2044268</t>
  </si>
  <si>
    <t>83881-52-1</t>
  </si>
  <si>
    <t>Cetirizine dihydrochloride</t>
  </si>
  <si>
    <t>DTXSID1021299</t>
  </si>
  <si>
    <t>569-57-3</t>
  </si>
  <si>
    <t>Chlorotrianisene</t>
  </si>
  <si>
    <t>DTXSID2020424</t>
  </si>
  <si>
    <t>2164-09-2</t>
  </si>
  <si>
    <t>Chloranocryl</t>
  </si>
  <si>
    <t>DTXSID5041778</t>
  </si>
  <si>
    <t>5836-10-2</t>
  </si>
  <si>
    <t>Chloropropylate</t>
  </si>
  <si>
    <t>DTXSID7022673</t>
  </si>
  <si>
    <t>2152-44-5</t>
  </si>
  <si>
    <t>Betamethasone valerate</t>
  </si>
  <si>
    <t>DTXSID9042259</t>
  </si>
  <si>
    <t>80-00-2</t>
  </si>
  <si>
    <t>4-Chlorophenyl phenyl sulfone</t>
  </si>
  <si>
    <t>DTXSID0023377</t>
  </si>
  <si>
    <t>24526-64-5</t>
  </si>
  <si>
    <t>Nomifensine</t>
  </si>
  <si>
    <t>DTXSID7040990</t>
  </si>
  <si>
    <t>555-60-2</t>
  </si>
  <si>
    <t>Carbonyl cyanide chlorophenylhydrazone</t>
  </si>
  <si>
    <t>DTXSID5044366</t>
  </si>
  <si>
    <t>1119-94-4</t>
  </si>
  <si>
    <t>Dodecyltrimethylammonium bromide</t>
  </si>
  <si>
    <t>DTXSID9044790</t>
  </si>
  <si>
    <t>1205-64-7</t>
  </si>
  <si>
    <t>3-Methyl-N-phenylaniline</t>
  </si>
  <si>
    <t>DTXSID0044862</t>
  </si>
  <si>
    <t>1852-04-6</t>
  </si>
  <si>
    <t>Undecanedioic acid</t>
  </si>
  <si>
    <t>DTXSID8041242</t>
  </si>
  <si>
    <t>68052-23-3</t>
  </si>
  <si>
    <t>2,2,4-Trimethylpentane-1,3-diyl dibenzoate</t>
  </si>
  <si>
    <t>DTXSID5042297</t>
  </si>
  <si>
    <t>23505-41-1</t>
  </si>
  <si>
    <t>Pirimiphos-ethyl</t>
  </si>
  <si>
    <t>DTXSID8038857</t>
  </si>
  <si>
    <t>71868-10-5</t>
  </si>
  <si>
    <t>2-Methyl-4'-(methylthio)-2-morpholinopropiophenone</t>
  </si>
  <si>
    <t>DTXSID3022667</t>
  </si>
  <si>
    <t>378-44-9</t>
  </si>
  <si>
    <t>Betamethasone</t>
  </si>
  <si>
    <t>DTXSID5020497</t>
  </si>
  <si>
    <t>551-92-8</t>
  </si>
  <si>
    <t>1,2-Dimethyl-5-nitroimidazole</t>
  </si>
  <si>
    <t>DTXSID4044616</t>
  </si>
  <si>
    <t>2304-30-5</t>
  </si>
  <si>
    <t>Tetrabutylphosphonium chloride</t>
  </si>
  <si>
    <t>DTXSID8047050</t>
  </si>
  <si>
    <t>4674-50-4</t>
  </si>
  <si>
    <t>Nootkatone</t>
  </si>
  <si>
    <t>DTXSID7041336</t>
  </si>
  <si>
    <t>136-32-3</t>
  </si>
  <si>
    <t>2,4,5-Trichlorophenol sodium salt</t>
  </si>
  <si>
    <t>DTXSID4044668</t>
  </si>
  <si>
    <t>41532-84-7</t>
  </si>
  <si>
    <t>1,1,2-Trimethyl-1H-benzo[e]indole</t>
  </si>
  <si>
    <t>DTXSID2024585</t>
  </si>
  <si>
    <t>85-02-9</t>
  </si>
  <si>
    <t>Benzo(f)quinoline</t>
  </si>
  <si>
    <t>DTXSID9044821</t>
  </si>
  <si>
    <t>5232-99-5</t>
  </si>
  <si>
    <t>Ethyl 2-cyano-3,3-diphenylacrylate</t>
  </si>
  <si>
    <t>DTXSID1044481</t>
  </si>
  <si>
    <t>23847-08-7</t>
  </si>
  <si>
    <t>1,1'-Disulfanediyldiazepan-2-one</t>
  </si>
  <si>
    <t>DTXSID0034776</t>
  </si>
  <si>
    <t>57018-04-9</t>
  </si>
  <si>
    <t>Tolclofos-methyl</t>
  </si>
  <si>
    <t>DTXSID9023706</t>
  </si>
  <si>
    <t>13647-35-3</t>
  </si>
  <si>
    <t>Trilostane</t>
  </si>
  <si>
    <t>DTXSID0040674</t>
  </si>
  <si>
    <t>67-73-2</t>
  </si>
  <si>
    <t>Fluocinolone acetonide</t>
  </si>
  <si>
    <t>DTXSID8021721</t>
  </si>
  <si>
    <t>60-41-3</t>
  </si>
  <si>
    <t>Strychnine hemisulphate salt</t>
  </si>
  <si>
    <t>DTXSID2021367</t>
  </si>
  <si>
    <t>89778-27-8</t>
  </si>
  <si>
    <t>Toremifene citrate</t>
  </si>
  <si>
    <t>DTXSID8022161</t>
  </si>
  <si>
    <t>1689-83-4</t>
  </si>
  <si>
    <t>Ioxynil</t>
  </si>
  <si>
    <t>DTXSID2026232</t>
  </si>
  <si>
    <t>1421-63-2</t>
  </si>
  <si>
    <t>2',4',5'-Trihydroxybutyrophenone</t>
  </si>
  <si>
    <t>DTXSID3042477</t>
  </si>
  <si>
    <t>2398-96-1</t>
  </si>
  <si>
    <t>Tolnaftate</t>
  </si>
  <si>
    <t>DTXSID7040738</t>
  </si>
  <si>
    <t>113-52-0</t>
  </si>
  <si>
    <t>Imipramine hydrochloride</t>
  </si>
  <si>
    <t>DTXSID2021236</t>
  </si>
  <si>
    <t>2871-01-4</t>
  </si>
  <si>
    <t>HC Red 3</t>
  </si>
  <si>
    <t>DTXSID6021371</t>
  </si>
  <si>
    <t>76-25-5</t>
  </si>
  <si>
    <t>Triamcinolone acetonide</t>
  </si>
  <si>
    <t>DTXSID2034338</t>
  </si>
  <si>
    <t>12771-68-5</t>
  </si>
  <si>
    <t>Ancymidol</t>
  </si>
  <si>
    <t>DTXSID6021292</t>
  </si>
  <si>
    <t>127-69-5</t>
  </si>
  <si>
    <t>Sulfisoxazole</t>
  </si>
  <si>
    <t>DTXSID8032623</t>
  </si>
  <si>
    <t>133-32-4</t>
  </si>
  <si>
    <t>Indole-3-butyric acid</t>
  </si>
  <si>
    <t>DTXSID4026266</t>
  </si>
  <si>
    <t>839-90-7</t>
  </si>
  <si>
    <t>Tris(2-hydroxyethyl) isocyanurate</t>
  </si>
  <si>
    <t>DTXSID7041966</t>
  </si>
  <si>
    <t>52-85-7</t>
  </si>
  <si>
    <t>Famphur</t>
  </si>
  <si>
    <t>DTXSID1040619</t>
  </si>
  <si>
    <t>153559-49-0</t>
  </si>
  <si>
    <t>Bexarotene</t>
  </si>
  <si>
    <t>DTXSID3042633</t>
  </si>
  <si>
    <t>17321-77-6</t>
  </si>
  <si>
    <t>Clomipramine hydrochloride</t>
  </si>
  <si>
    <t>DTXSID8047551</t>
  </si>
  <si>
    <t>5579-78-2</t>
  </si>
  <si>
    <t>epsilon-Decalactone</t>
  </si>
  <si>
    <t>DTXSID9025536</t>
  </si>
  <si>
    <t>583-39-1</t>
  </si>
  <si>
    <t>2-Mercaptobenzimidazole</t>
  </si>
  <si>
    <t>DTXSID9032329</t>
  </si>
  <si>
    <t>741-58-2</t>
  </si>
  <si>
    <t>Bensulide</t>
  </si>
  <si>
    <t>DTXSID2034881</t>
  </si>
  <si>
    <t>124495-18-7</t>
  </si>
  <si>
    <t>Quinoxyfen</t>
  </si>
  <si>
    <t>84-74-2</t>
  </si>
  <si>
    <t>DTXSID4044400</t>
  </si>
  <si>
    <t>1643-19-2</t>
  </si>
  <si>
    <t>Tetrabutylammonium bromide</t>
  </si>
  <si>
    <t>DTXSID5034355</t>
  </si>
  <si>
    <t>64628-44-0</t>
  </si>
  <si>
    <t>Triflumuron</t>
  </si>
  <si>
    <t>DTXSID0044733</t>
  </si>
  <si>
    <t>827-95-2</t>
  </si>
  <si>
    <t>Sodium 3-nitrobenzoate</t>
  </si>
  <si>
    <t>DTXSID8044751</t>
  </si>
  <si>
    <t>98-44-2</t>
  </si>
  <si>
    <t>2-Aminobenzene-1,4-disulfonic acid</t>
  </si>
  <si>
    <t>DTXSID6047311</t>
  </si>
  <si>
    <t>NOCAS_47311</t>
  </si>
  <si>
    <t>GSK163929B</t>
  </si>
  <si>
    <t>DTXSID0047662</t>
  </si>
  <si>
    <t>140923-17-7</t>
  </si>
  <si>
    <t>Iprovalicarb</t>
  </si>
  <si>
    <t>DTXSID1042077</t>
  </si>
  <si>
    <t>34123-59-6</t>
  </si>
  <si>
    <t>Isoproturon</t>
  </si>
  <si>
    <t>DTXSID8040727</t>
  </si>
  <si>
    <t>76674-21-0</t>
  </si>
  <si>
    <t>Flutriafol</t>
  </si>
  <si>
    <t>DTXSID2041460</t>
  </si>
  <si>
    <t>454-92-2</t>
  </si>
  <si>
    <t>3-(Trifluoromethyl)benzoic acid</t>
  </si>
  <si>
    <t>DTXSID7044633</t>
  </si>
  <si>
    <t>26807-65-8</t>
  </si>
  <si>
    <t>Indapamide</t>
  </si>
  <si>
    <t>DTXSID7041540</t>
  </si>
  <si>
    <t>618-88-2</t>
  </si>
  <si>
    <t>5-Nitroisophthalic acid</t>
  </si>
  <si>
    <t>DTXSID1037272</t>
  </si>
  <si>
    <t>321-64-2</t>
  </si>
  <si>
    <t>Tacrine</t>
  </si>
  <si>
    <t>DTXSID3037250</t>
  </si>
  <si>
    <t>51803-78-2</t>
  </si>
  <si>
    <t>Nimesulide</t>
  </si>
  <si>
    <t>DTXSID5044491</t>
  </si>
  <si>
    <t>7491-74-9</t>
  </si>
  <si>
    <t>Piracetam</t>
  </si>
  <si>
    <t>DTXSID2041884</t>
  </si>
  <si>
    <t>63837-33-2</t>
  </si>
  <si>
    <t>Diofenolan</t>
  </si>
  <si>
    <t>DTXSID6040664</t>
  </si>
  <si>
    <t>483-63-6</t>
  </si>
  <si>
    <t>Crotamiton</t>
  </si>
  <si>
    <t>DTXSID0037570</t>
  </si>
  <si>
    <t>18691-97-9</t>
  </si>
  <si>
    <t>Methabenzthiazuron</t>
  </si>
  <si>
    <t>DTXSID0047450</t>
  </si>
  <si>
    <t>94-97-3</t>
  </si>
  <si>
    <t>5-Chlorobenzotriazole</t>
  </si>
  <si>
    <t>DTXSID0040676</t>
  </si>
  <si>
    <t>29094-61-9</t>
  </si>
  <si>
    <t>Glipizide</t>
  </si>
  <si>
    <t>DTXSID2041468</t>
  </si>
  <si>
    <t>2327-02-8</t>
  </si>
  <si>
    <t>3,4-Dichlorophenylurea</t>
  </si>
  <si>
    <t>DTXSID0037493</t>
  </si>
  <si>
    <t>1610-17-9</t>
  </si>
  <si>
    <t>Atraton</t>
  </si>
  <si>
    <t>DTXSID7041627</t>
  </si>
  <si>
    <t>30391-89-0</t>
  </si>
  <si>
    <t>2-Amino-N-(1-methylethyl)benzamide</t>
  </si>
  <si>
    <t>DTXSID2047353</t>
  </si>
  <si>
    <t>NOCAS_47353</t>
  </si>
  <si>
    <t>SSR 241586 HCl</t>
  </si>
  <si>
    <t>DTXSID3041613</t>
  </si>
  <si>
    <t>60207-31-0</t>
  </si>
  <si>
    <t>Azaconazole</t>
  </si>
  <si>
    <t>DTXSID0044737</t>
  </si>
  <si>
    <t>86-16-8</t>
  </si>
  <si>
    <t>4-(2,5-Diethoxy-4-nitrophenyl)morpholine</t>
  </si>
  <si>
    <t>DTXSID1044647</t>
  </si>
  <si>
    <t>306-07-0</t>
  </si>
  <si>
    <t>Pargyline hydrochloride</t>
  </si>
  <si>
    <t>DTXSID8044626</t>
  </si>
  <si>
    <t>25332-39-2</t>
  </si>
  <si>
    <t>Trazodone hydrochloride</t>
  </si>
  <si>
    <t>DTXSID6042157</t>
  </si>
  <si>
    <t>3060-89-7</t>
  </si>
  <si>
    <t>Metobromuron</t>
  </si>
  <si>
    <t>DTXSID4037617</t>
  </si>
  <si>
    <t>2631-37-0</t>
  </si>
  <si>
    <t>Promecarb</t>
  </si>
  <si>
    <t>DTXSID1020982</t>
  </si>
  <si>
    <t>504-88-1</t>
  </si>
  <si>
    <t>3-Nitropropionic acid</t>
  </si>
  <si>
    <t>DTXSID6037697</t>
  </si>
  <si>
    <t>60397-77-5</t>
  </si>
  <si>
    <t>N-(2,4-Dimethylphenyl)formamide</t>
  </si>
  <si>
    <t>DTXSID0044941</t>
  </si>
  <si>
    <t>4273-98-7</t>
  </si>
  <si>
    <t>2-(Phenylsulfonyl)aniline</t>
  </si>
  <si>
    <t>DTXSID8037596</t>
  </si>
  <si>
    <t>1014-70-6</t>
  </si>
  <si>
    <t>Simetryn</t>
  </si>
  <si>
    <t>DTXSID3041372</t>
  </si>
  <si>
    <t>88-86-8</t>
  </si>
  <si>
    <t>2,5-Dichloro-3-nitrobenzoic acid</t>
  </si>
  <si>
    <t>DTXSID0044785</t>
  </si>
  <si>
    <t>119-17-5</t>
  </si>
  <si>
    <t>3-(3-Methyl-5-oxo-4,5-dihydro-1H-pyrazol-1-yl)benzenesulfonic acid</t>
  </si>
  <si>
    <t>EPA_MIXTURE_010</t>
  </si>
  <si>
    <t>BF00173508</t>
  </si>
  <si>
    <t>1-(Morpholin-4-yl)prop-2-en-1-one</t>
  </si>
  <si>
    <t>5117-12-4</t>
  </si>
  <si>
    <t>DTXSID0044947</t>
  </si>
  <si>
    <t>Methyl 1-naphthaleneacetate</t>
  </si>
  <si>
    <t>2876-78-0</t>
  </si>
  <si>
    <t>DTXSID2042143</t>
  </si>
  <si>
    <t>9-Ethyl-3-nitro-9H-carbazole</t>
  </si>
  <si>
    <t>86-20-4</t>
  </si>
  <si>
    <t>DTXSID0044995</t>
  </si>
  <si>
    <t>1,3-Cyclohexanedione</t>
  </si>
  <si>
    <t>504-02-9</t>
  </si>
  <si>
    <t>DTXSID1044433</t>
  </si>
  <si>
    <t>Selegiline hydrochloride</t>
  </si>
  <si>
    <t>14611-52-0</t>
  </si>
  <si>
    <t>DTXSID9044584</t>
  </si>
  <si>
    <t>Fenson</t>
  </si>
  <si>
    <t>80-38-6</t>
  </si>
  <si>
    <t>DTXSID6041973</t>
  </si>
  <si>
    <t>Triazophos</t>
  </si>
  <si>
    <t>24017-47-8</t>
  </si>
  <si>
    <t>DTXSID9037612</t>
  </si>
  <si>
    <t>2,2'-[Benzene-1,3-diylbis(oxy)]diethanol</t>
  </si>
  <si>
    <t>102-40-9</t>
  </si>
  <si>
    <t>DTXSID7044502</t>
  </si>
  <si>
    <t>Bis(2-butoxyethyl) decanedioate</t>
  </si>
  <si>
    <t>141-19-5</t>
  </si>
  <si>
    <t>DTXSID6044802</t>
  </si>
  <si>
    <t>Aziprotryne</t>
  </si>
  <si>
    <t>4658-28-0</t>
  </si>
  <si>
    <t>DTXSID3041615</t>
  </si>
  <si>
    <t>4'-Sulfamylacetanilide</t>
  </si>
  <si>
    <t>121-61-9</t>
  </si>
  <si>
    <t>DTXSID4041529</t>
  </si>
  <si>
    <t>Butyl cyanoacetate</t>
  </si>
  <si>
    <t>5459-58-5</t>
  </si>
  <si>
    <t>DTXSID1044439</t>
  </si>
  <si>
    <t>2-Butyl-1H-isoindole-1,3(2H)-dione</t>
  </si>
  <si>
    <t>1515-72-6</t>
  </si>
  <si>
    <t>DTXSID8044591</t>
  </si>
  <si>
    <t>Phosfolan</t>
  </si>
  <si>
    <t>947-02-4</t>
  </si>
  <si>
    <t>DTXSID1042285</t>
  </si>
  <si>
    <t>4-(Dimethylamino)phenylthiocyanate</t>
  </si>
  <si>
    <t>7152-80-9</t>
  </si>
  <si>
    <t>DTXSID4042252</t>
  </si>
  <si>
    <t>2-Octen-1-ylsuccinic anhydride</t>
  </si>
  <si>
    <t>42482-06-4</t>
  </si>
  <si>
    <t>DTXSID8041373</t>
  </si>
  <si>
    <t>Monolinuron</t>
  </si>
  <si>
    <t>1746-81-2</t>
  </si>
  <si>
    <t>DTXSID0037576</t>
  </si>
  <si>
    <t>132-60-5</t>
  </si>
  <si>
    <t>5-Amino-2-methylbenzenesulfonic acid</t>
  </si>
  <si>
    <t>118-88-7</t>
  </si>
  <si>
    <t>DTXSID0044523</t>
  </si>
  <si>
    <t>3-Amino-4-methylbenzamide</t>
  </si>
  <si>
    <t>19406-86-1</t>
  </si>
  <si>
    <t>DTXSID9044407</t>
  </si>
  <si>
    <t>2,2-Dimethyl-2,3-dihydro-1-benzofuran-7-amine</t>
  </si>
  <si>
    <t>68298-46-4</t>
  </si>
  <si>
    <t>DTXSID2044715</t>
  </si>
  <si>
    <t>Butoxycarboxim</t>
  </si>
  <si>
    <t>34681-23-7</t>
  </si>
  <si>
    <t>DTXSID0041698</t>
  </si>
  <si>
    <t>Secbumeton</t>
  </si>
  <si>
    <t>26259-45-0</t>
  </si>
  <si>
    <t>DTXSID8037594</t>
  </si>
  <si>
    <t>Ethyl 5-oxo-1-phenyl-4,5-dihydro-1H-pyrazole-3-carboxylate</t>
  </si>
  <si>
    <t>89-33-8</t>
  </si>
  <si>
    <t>DTXSID5044738</t>
  </si>
  <si>
    <t>Ethiofencarb</t>
  </si>
  <si>
    <t>29973-13-5</t>
  </si>
  <si>
    <t>DTXSID3037545</t>
  </si>
  <si>
    <t>tert-Butyl hydrogen phthalate</t>
  </si>
  <si>
    <t>33693-84-4</t>
  </si>
  <si>
    <t>DTXSID1047150</t>
  </si>
  <si>
    <t>Pyrinuron</t>
  </si>
  <si>
    <t>53558-25-1</t>
  </si>
  <si>
    <t>DTXSID1042360</t>
  </si>
  <si>
    <t>Disulfiram</t>
  </si>
  <si>
    <t>97-77-8</t>
  </si>
  <si>
    <t>DTXSID1021322</t>
  </si>
  <si>
    <t>3-Hydroxy-2-naphthoic acid</t>
  </si>
  <si>
    <t>92-70-6</t>
  </si>
  <si>
    <t>DTXSID3026560</t>
  </si>
  <si>
    <t>Ethionamide</t>
  </si>
  <si>
    <t>536-33-4</t>
  </si>
  <si>
    <t>DTXSID0020577</t>
  </si>
  <si>
    <t>1-(2-Hydroxyethyl)pyrrolidin-2-one</t>
  </si>
  <si>
    <t>3445-11-2</t>
  </si>
  <si>
    <t>DTXSID7044922</t>
  </si>
  <si>
    <t>(1,1-Dimethylethyl)urea</t>
  </si>
  <si>
    <t>1118-12-3</t>
  </si>
  <si>
    <t>DTXSID0044365</t>
  </si>
  <si>
    <t>Vanillin isobutyrate</t>
  </si>
  <si>
    <t>20665-85-4</t>
  </si>
  <si>
    <t>DTXSID9047201</t>
  </si>
  <si>
    <t>Milrinone</t>
  </si>
  <si>
    <t>78415-72-2</t>
  </si>
  <si>
    <t>DTXSID5023324</t>
  </si>
  <si>
    <t>(-)-Epigallocatechin gallate</t>
  </si>
  <si>
    <t>989-51-5</t>
  </si>
  <si>
    <t>DTXSID1029889</t>
  </si>
  <si>
    <t>Panthenol</t>
  </si>
  <si>
    <t>16485-10-2</t>
  </si>
  <si>
    <t>DTXSID3044598</t>
  </si>
  <si>
    <t>4,4'-Thiodianiline</t>
  </si>
  <si>
    <t>139-65-1</t>
  </si>
  <si>
    <t>DTXSID9021344</t>
  </si>
  <si>
    <t>(4-Methylphenoxy) acetic acid ethyl ester</t>
  </si>
  <si>
    <t>67028-40-4</t>
  </si>
  <si>
    <t>DTXSID8047428</t>
  </si>
  <si>
    <t>dl-Norgestrel</t>
  </si>
  <si>
    <t>6533-00-2</t>
  </si>
  <si>
    <t>DTXSID3047477</t>
  </si>
  <si>
    <t>Amitriptyline hydrochloride</t>
  </si>
  <si>
    <t>549-18-8</t>
  </si>
  <si>
    <t>DTXSID9033187</t>
  </si>
  <si>
    <t>Ethyl 2-methoxybenzoate</t>
  </si>
  <si>
    <t>7335-26-4</t>
  </si>
  <si>
    <t>DTXSID9047126</t>
  </si>
  <si>
    <t>Tribenzylamine</t>
  </si>
  <si>
    <t>620-40-6</t>
  </si>
  <si>
    <t>DTXSID5047031</t>
  </si>
  <si>
    <t>2,6-Di(butan-2-yl)phenol</t>
  </si>
  <si>
    <t>5510-99-6</t>
  </si>
  <si>
    <t>DTXSID0044440</t>
  </si>
  <si>
    <t>1-(4-Chlorophenyl)-4,4-dimethylpent-1-en-3-one</t>
  </si>
  <si>
    <t>1577-03-3</t>
  </si>
  <si>
    <t>DTXSID8044595</t>
  </si>
  <si>
    <t>(Z)-Hexadec-9-enoic acid</t>
  </si>
  <si>
    <t>373-49-9</t>
  </si>
  <si>
    <t>DTXSID0041197</t>
  </si>
  <si>
    <t>Salicylanilide</t>
  </si>
  <si>
    <t>87-17-2</t>
  </si>
  <si>
    <t>DTXSID7021784</t>
  </si>
  <si>
    <t>2-Chloro-5-nitro-N-phenylbenzamide</t>
  </si>
  <si>
    <t>22978-25-2</t>
  </si>
  <si>
    <t>DTXSID8040723</t>
  </si>
  <si>
    <t>Parinol</t>
  </si>
  <si>
    <t>17781-31-6</t>
  </si>
  <si>
    <t>DTXSID4042256</t>
  </si>
  <si>
    <t>Olivetol</t>
  </si>
  <si>
    <t>500-66-3</t>
  </si>
  <si>
    <t>DTXSID0025812</t>
  </si>
  <si>
    <t>6-Chlorothymol</t>
  </si>
  <si>
    <t>89-68-9</t>
  </si>
  <si>
    <t>DTXSID2041547</t>
  </si>
  <si>
    <t>2-Hydroxyfluorene</t>
  </si>
  <si>
    <t>2443-58-5</t>
  </si>
  <si>
    <t>DTXSID2047569</t>
  </si>
  <si>
    <t>3-Amino-9-ethylcarbazole</t>
  </si>
  <si>
    <t>132-32-1</t>
  </si>
  <si>
    <t>DTXSID1030319</t>
  </si>
  <si>
    <t>Dinoterb</t>
  </si>
  <si>
    <t>1420-07-1</t>
  </si>
  <si>
    <t>DTXSID7041883</t>
  </si>
  <si>
    <t>N-Phenyl-2-naphthylamine</t>
  </si>
  <si>
    <t>135-88-6</t>
  </si>
  <si>
    <t>DTXSID4021131</t>
  </si>
  <si>
    <t>2-(1-Methylbutyl)phenol</t>
  </si>
  <si>
    <t>87-26-3</t>
  </si>
  <si>
    <t>DTXSID8041452</t>
  </si>
  <si>
    <t>5,6-Benzoflavone</t>
  </si>
  <si>
    <t>6051-87-2</t>
  </si>
  <si>
    <t>DTXSID8030423</t>
  </si>
  <si>
    <t>2-Hydroxy-2-methylpropiophenone</t>
  </si>
  <si>
    <t>7473-98-5</t>
  </si>
  <si>
    <t>DTXSID8044830</t>
  </si>
  <si>
    <t>Diphenylhydantoin sodium</t>
  </si>
  <si>
    <t>630-93-3</t>
  </si>
  <si>
    <t>DTXSID2023775</t>
  </si>
  <si>
    <t>Dantrolene sodium</t>
  </si>
  <si>
    <t>14663-23-1</t>
  </si>
  <si>
    <t>DTXSID4044585</t>
  </si>
  <si>
    <t>3-Methyl-3,4-dihydro-2H-1,4-benzoxazine</t>
  </si>
  <si>
    <t>32329-20-7</t>
  </si>
  <si>
    <t>DTXSID8044915</t>
  </si>
  <si>
    <t>Metamitron</t>
  </si>
  <si>
    <t>41394-05-2</t>
  </si>
  <si>
    <t>DTXSID7047568</t>
  </si>
  <si>
    <t>4'-Fluoro-4-aminodiphenyl</t>
  </si>
  <si>
    <t>324-93-6</t>
  </si>
  <si>
    <t>DTXSID7020631</t>
  </si>
  <si>
    <t>4-Amino-6-tert-butyl-3-thioxo-3,4-dihydro-1,2,4-triazin-5(2H)-one</t>
  </si>
  <si>
    <t>33509-43-2</t>
  </si>
  <si>
    <t>DTXSID0027981</t>
  </si>
  <si>
    <t>Oxypurinol</t>
  </si>
  <si>
    <t>2465-59-0</t>
  </si>
  <si>
    <t>DTXSID4035209</t>
  </si>
  <si>
    <t>Tegafur</t>
  </si>
  <si>
    <t>37076-68-9</t>
  </si>
  <si>
    <t>DTXSID8021305</t>
  </si>
  <si>
    <t>1H-Benzotriazol-1-ol</t>
  </si>
  <si>
    <t>2592-95-2</t>
  </si>
  <si>
    <t>DTXSID3044627</t>
  </si>
  <si>
    <t>2-(4-Hydroxybenzyl)phenol</t>
  </si>
  <si>
    <t>2467-03-0</t>
  </si>
  <si>
    <t>DTXSID2044890</t>
  </si>
  <si>
    <t>Carbazole</t>
  </si>
  <si>
    <t>86-74-8</t>
  </si>
  <si>
    <t>DTXSID4020248</t>
  </si>
  <si>
    <t>tert-Butyl 4-hydroxybenzoate</t>
  </si>
  <si>
    <t>25804-49-3</t>
  </si>
  <si>
    <t>DTXSID7044895</t>
  </si>
  <si>
    <t>sec-Butylparaben</t>
  </si>
  <si>
    <t>17696-61-6</t>
  </si>
  <si>
    <t>DTXSID5044607</t>
  </si>
  <si>
    <t>5-Methoxypsoralen</t>
  </si>
  <si>
    <t>484-20-8</t>
  </si>
  <si>
    <t>DTXSID1025560</t>
  </si>
  <si>
    <t>8-Methoxypsoralen</t>
  </si>
  <si>
    <t>298-81-7</t>
  </si>
  <si>
    <t>DTXSID8020830</t>
  </si>
  <si>
    <t>3,3'-Dichlorobenzidine dihydrochloride</t>
  </si>
  <si>
    <t>612-83-9</t>
  </si>
  <si>
    <t>DTXSID1020433</t>
  </si>
  <si>
    <t>3,3'-Sulphonyldianiline</t>
  </si>
  <si>
    <t>599-61-1</t>
  </si>
  <si>
    <t>DTXSID3044962</t>
  </si>
  <si>
    <t>Terbucarb</t>
  </si>
  <si>
    <t>1918-11-2</t>
  </si>
  <si>
    <t>DTXSID1042441</t>
  </si>
  <si>
    <t>Terbutryn</t>
  </si>
  <si>
    <t>886-50-0</t>
  </si>
  <si>
    <t>DTXSID3024318</t>
  </si>
  <si>
    <t>Ifosfamide</t>
  </si>
  <si>
    <t>3778-73-2</t>
  </si>
  <si>
    <t>DTXSID7020760</t>
  </si>
  <si>
    <t>N,N'-Dicyclohexylthiourea</t>
  </si>
  <si>
    <t>1212-29-9</t>
  </si>
  <si>
    <t>DTXSID9020451</t>
  </si>
  <si>
    <t>2-(Ethyl(3-methylphenyl)amino)acetonitrile</t>
  </si>
  <si>
    <t>63133-74-4</t>
  </si>
  <si>
    <t>DTXSID5028114</t>
  </si>
  <si>
    <t>N-Benzyl-9-(tetrahydro-2H-pyran-2-yl)adenine</t>
  </si>
  <si>
    <t>2312-73-4</t>
  </si>
  <si>
    <t>DTXSID8038801</t>
  </si>
  <si>
    <t>Methiuron</t>
  </si>
  <si>
    <t>21540-35-2</t>
  </si>
  <si>
    <t>DTXSID7042140</t>
  </si>
  <si>
    <t>Tomelukast</t>
  </si>
  <si>
    <t>88107-10-2</t>
  </si>
  <si>
    <t>DTXSID7020344</t>
  </si>
  <si>
    <t>Timolol maleate salt</t>
  </si>
  <si>
    <t>26921-17-5</t>
  </si>
  <si>
    <t>DTXSID3047504</t>
  </si>
  <si>
    <t>2,5-Dimethoxy-4-chloroaniline</t>
  </si>
  <si>
    <t>6358-64-1</t>
  </si>
  <si>
    <t>DTXSID9040718</t>
  </si>
  <si>
    <t>4,4'-(4-Methylpentane-2,2-diyl)diphenol</t>
  </si>
  <si>
    <t>6807-17-6</t>
  </si>
  <si>
    <t>DTXSID8029282</t>
  </si>
  <si>
    <t>3-[Ethyl(phenyl)amino]propanenitrile</t>
  </si>
  <si>
    <t>148-87-8</t>
  </si>
  <si>
    <t>DTXSID4044587</t>
  </si>
  <si>
    <t>Primidone</t>
  </si>
  <si>
    <t>125-33-7</t>
  </si>
  <si>
    <t>DTXSID7023510</t>
  </si>
  <si>
    <t>Amoxapine</t>
  </si>
  <si>
    <t>14028-44-5</t>
  </si>
  <si>
    <t>DTXSID7022598</t>
  </si>
  <si>
    <t>4-(4-Hydroxyphenyl)butan-2-one</t>
  </si>
  <si>
    <t>5471-51-2</t>
  </si>
  <si>
    <t>DTXSID5044495</t>
  </si>
  <si>
    <t>2-Hydroxy-3-phenoxypropyl prop-2-enoate</t>
  </si>
  <si>
    <t>16969-10-1</t>
  </si>
  <si>
    <t>DTXSID1044851</t>
  </si>
  <si>
    <t>1-Phenyl-2-thiourea</t>
  </si>
  <si>
    <t>103-85-5</t>
  </si>
  <si>
    <t>DTXSID9021134</t>
  </si>
  <si>
    <t>Piperonyl acetone</t>
  </si>
  <si>
    <t>55418-52-5</t>
  </si>
  <si>
    <t>DTXSID0047161</t>
  </si>
  <si>
    <t>Azacyclotridecan-2-one</t>
  </si>
  <si>
    <t>947-04-6</t>
  </si>
  <si>
    <t>DTXSID1027344</t>
  </si>
  <si>
    <t>6-Pentyl-2H-pyran-2-one</t>
  </si>
  <si>
    <t>27593-23-3</t>
  </si>
  <si>
    <t>DTXSID0047589</t>
  </si>
  <si>
    <t>4-Chlorophenyl methyl sulfone</t>
  </si>
  <si>
    <t>98-57-7</t>
  </si>
  <si>
    <t>DTXSID3023974</t>
  </si>
  <si>
    <t>Maprotiline hydrochloride</t>
  </si>
  <si>
    <t>10347-81-6</t>
  </si>
  <si>
    <t>DTXSID2044507</t>
  </si>
  <si>
    <t>Benzyldimethyldodecylammonium chloride</t>
  </si>
  <si>
    <t>139-07-1</t>
  </si>
  <si>
    <t>DTXSID2040787</t>
  </si>
  <si>
    <t>Prednisolone</t>
  </si>
  <si>
    <t>50-24-8</t>
  </si>
  <si>
    <t>DTXSID9021184</t>
  </si>
  <si>
    <t>Methylprednisolone</t>
  </si>
  <si>
    <t>83-43-2</t>
  </si>
  <si>
    <t>DTXSID7023300</t>
  </si>
  <si>
    <t>N-Hydroxybenzamide</t>
  </si>
  <si>
    <t>495-18-1</t>
  </si>
  <si>
    <t>DTXSID7025421</t>
  </si>
  <si>
    <t>1,1,3-Trimethyl-2-thiourea</t>
  </si>
  <si>
    <t>2489-77-2</t>
  </si>
  <si>
    <t>DTXSID6021404</t>
  </si>
  <si>
    <t>N-Butylurea</t>
  </si>
  <si>
    <t>592-31-4</t>
  </si>
  <si>
    <t>DTXSID6020222</t>
  </si>
  <si>
    <t>N,N-Dimethyl-4-nitrosoaniline</t>
  </si>
  <si>
    <t>138-89-6</t>
  </si>
  <si>
    <t>DTXSID7025138</t>
  </si>
  <si>
    <t>2,3-Pyridinedicarboxylic acid</t>
  </si>
  <si>
    <t>89-00-9</t>
  </si>
  <si>
    <t>DTXSID8041327</t>
  </si>
  <si>
    <t>Phenyl 1-hydroxy-2-naphthoate</t>
  </si>
  <si>
    <t>132-54-7</t>
  </si>
  <si>
    <t>DTXSID1038876</t>
  </si>
  <si>
    <t>21-Hydroxyprogesterone</t>
  </si>
  <si>
    <t>64-85-7</t>
  </si>
  <si>
    <t>DTXSID0045254</t>
  </si>
  <si>
    <t>cis-1,2,3,6-Tetrahydrophthalimide</t>
  </si>
  <si>
    <t>1469-48-3</t>
  </si>
  <si>
    <t>DTXSID0041220</t>
  </si>
  <si>
    <t>Fluorometholone</t>
  </si>
  <si>
    <t>426-13-1</t>
  </si>
  <si>
    <t>DTXSID7047435</t>
  </si>
  <si>
    <t>Lamivudine</t>
  </si>
  <si>
    <t>134678-17-4</t>
  </si>
  <si>
    <t>DTXSID7023194</t>
  </si>
  <si>
    <t>1,1'-[Ethane-1,2-diylbis(oxy)]bis(3-methylbenzene)</t>
  </si>
  <si>
    <t>54914-85-1</t>
  </si>
  <si>
    <t>DTXSID6044690</t>
  </si>
  <si>
    <t>4-Ethoxy-2-nitroaniline</t>
  </si>
  <si>
    <t>616-86-4</t>
  </si>
  <si>
    <t>DTXSID8022084</t>
  </si>
  <si>
    <t>Cortisone</t>
  </si>
  <si>
    <t>53-06-5</t>
  </si>
  <si>
    <t>DTXSID5022857</t>
  </si>
  <si>
    <t>Diflufenzopyr-sodium</t>
  </si>
  <si>
    <t>109293-98-3</t>
  </si>
  <si>
    <t>DTXSID9032375</t>
  </si>
  <si>
    <t>2-Aminobenzimidazole</t>
  </si>
  <si>
    <t>934-32-7</t>
  </si>
  <si>
    <t>DTXSID1024465</t>
  </si>
  <si>
    <t>o-Toluenesulfonamide</t>
  </si>
  <si>
    <t>88-19-7</t>
  </si>
  <si>
    <t>DTXSID7021362</t>
  </si>
  <si>
    <t>Suxibuzone</t>
  </si>
  <si>
    <t>27470-51-5</t>
  </si>
  <si>
    <t>DTXSID6021296</t>
  </si>
  <si>
    <t>4-Aminobenzamide</t>
  </si>
  <si>
    <t>2835-68-9</t>
  </si>
  <si>
    <t>DTXSID7038814</t>
  </si>
  <si>
    <t>2,4-Dichloro-3,5-dimethylphenol</t>
  </si>
  <si>
    <t>133-53-9</t>
  </si>
  <si>
    <t>DTXSID0041359</t>
  </si>
  <si>
    <t>Thiofanox</t>
  </si>
  <si>
    <t>39196-18-4</t>
  </si>
  <si>
    <t>DTXSID4042468</t>
  </si>
  <si>
    <t>2-Methylanthraquinone</t>
  </si>
  <si>
    <t>84-54-8</t>
  </si>
  <si>
    <t>DTXSID5041439</t>
  </si>
  <si>
    <t>Amiloride hydrochloride</t>
  </si>
  <si>
    <t>2016-88-8</t>
  </si>
  <si>
    <t>DTXSID2024452</t>
  </si>
  <si>
    <t>Phenazopyridine hydrochloride</t>
  </si>
  <si>
    <t>136-40-3</t>
  </si>
  <si>
    <t>DTXSID1021118</t>
  </si>
  <si>
    <t>Methyl 2-methoxybenzoate</t>
  </si>
  <si>
    <t>606-45-1</t>
  </si>
  <si>
    <t>DTXSID5047087</t>
  </si>
  <si>
    <t>N-(Isobutoxymethyl)acrylamide</t>
  </si>
  <si>
    <t>16669-59-3</t>
  </si>
  <si>
    <t>DTXSID2044848</t>
  </si>
  <si>
    <t>Methfuroxam</t>
  </si>
  <si>
    <t>28730-17-8</t>
  </si>
  <si>
    <t>DTXSID8042137</t>
  </si>
  <si>
    <t>Isoxathion</t>
  </si>
  <si>
    <t>18854-01-8</t>
  </si>
  <si>
    <t>DTXSID0042080</t>
  </si>
  <si>
    <t>2H-3,1-Benzoxazine-2,4(1H)-dione</t>
  </si>
  <si>
    <t>118-48-9</t>
  </si>
  <si>
    <t>DTXSID6026955</t>
  </si>
  <si>
    <t>Guaifenesin</t>
  </si>
  <si>
    <t>93-14-1</t>
  </si>
  <si>
    <t>DTXSID5023114</t>
  </si>
  <si>
    <t>6-Phenyl-1,3,5-triazine-2,4-diamine</t>
  </si>
  <si>
    <t>91-76-9</t>
  </si>
  <si>
    <t>DTXSID1020142</t>
  </si>
  <si>
    <t>sec-Butylurea</t>
  </si>
  <si>
    <t>689-11-2</t>
  </si>
  <si>
    <t>DTXSID8027294</t>
  </si>
  <si>
    <t>3-Methyl-1,2-cyclopentanedione</t>
  </si>
  <si>
    <t>765-70-8</t>
  </si>
  <si>
    <t>DTXSID3047716</t>
  </si>
  <si>
    <t>5-(Hydroxymethyl)-2-furfural</t>
  </si>
  <si>
    <t>67-47-0</t>
  </si>
  <si>
    <t>DTXSID3030428</t>
  </si>
  <si>
    <t>Cetylpyridinium chloride</t>
  </si>
  <si>
    <t>123-03-5</t>
  </si>
  <si>
    <t>DTXSID6041761</t>
  </si>
  <si>
    <t>6-Nitrobenzimidazole</t>
  </si>
  <si>
    <t>94-52-0</t>
  </si>
  <si>
    <t>DTXSID8020965</t>
  </si>
  <si>
    <t>4-Dimethylaminobenzaldehyde</t>
  </si>
  <si>
    <t>100-10-7</t>
  </si>
  <si>
    <t>DTXSID5021835</t>
  </si>
  <si>
    <t>2-(2-Butoxyethoxy)ethyl thiocyanate</t>
  </si>
  <si>
    <t>112-56-1</t>
  </si>
  <si>
    <t>DTXSID6024674</t>
  </si>
  <si>
    <t>N-(Butoxymethyl)acrylamide</t>
  </si>
  <si>
    <t>1852-16-0</t>
  </si>
  <si>
    <t>DTXSID9027443</t>
  </si>
  <si>
    <t>Chloroxuron</t>
  </si>
  <si>
    <t>1982-47-4</t>
  </si>
  <si>
    <t>DTXSID7040287</t>
  </si>
  <si>
    <t>2-Chloro-N,N-dimethyl-3-oxobutanamide</t>
  </si>
  <si>
    <t>5810-11-7</t>
  </si>
  <si>
    <t>DTXSID1044489</t>
  </si>
  <si>
    <t>Triphenylphosphine oxide</t>
  </si>
  <si>
    <t>791-28-6</t>
  </si>
  <si>
    <t>DTXSID2022121</t>
  </si>
  <si>
    <t>Sulfathiazole</t>
  </si>
  <si>
    <t>72-14-0</t>
  </si>
  <si>
    <t>DTXSID8026068</t>
  </si>
  <si>
    <t>N,N'-Di-2-naphthyl-p-phenylenediamine</t>
  </si>
  <si>
    <t>93-46-9</t>
  </si>
  <si>
    <t>DTXSID3020918</t>
  </si>
  <si>
    <t>4-Methyl-2-nitroaniline</t>
  </si>
  <si>
    <t>89-62-3</t>
  </si>
  <si>
    <t>DTXSID2025632</t>
  </si>
  <si>
    <t>4-Methylbenzophenone</t>
  </si>
  <si>
    <t>134-84-9</t>
  </si>
  <si>
    <t>DTXSID9037741</t>
  </si>
  <si>
    <t>4-Chloro-2-methylaniline hydrochloride</t>
  </si>
  <si>
    <t>3165-93-3</t>
  </si>
  <si>
    <t>DTXSID0020288</t>
  </si>
  <si>
    <t>2-tert-Butyl-4-methoxyphenol</t>
  </si>
  <si>
    <t>121-00-6</t>
  </si>
  <si>
    <t>DTXSID7040788</t>
  </si>
  <si>
    <t>Propham</t>
  </si>
  <si>
    <t>122-42-9</t>
  </si>
  <si>
    <t>DTXSID7020766</t>
  </si>
  <si>
    <t>4-Nitrosodiphenylamine</t>
  </si>
  <si>
    <t>156-10-5</t>
  </si>
  <si>
    <t>DTXSID1021031</t>
  </si>
  <si>
    <t>2,4,5-Trichlorophenol</t>
  </si>
  <si>
    <t>95-95-4</t>
  </si>
  <si>
    <t>DTXSID4024359</t>
  </si>
  <si>
    <t>Phorate</t>
  </si>
  <si>
    <t>298-02-2</t>
  </si>
  <si>
    <t>DTXSID4032459</t>
  </si>
  <si>
    <t>Dapsone</t>
  </si>
  <si>
    <t>80-08-0</t>
  </si>
  <si>
    <t>DTXSID4020371</t>
  </si>
  <si>
    <t>84-69-5</t>
  </si>
  <si>
    <t>2,4,6-Trichlorophenol</t>
  </si>
  <si>
    <t>88-06-2</t>
  </si>
  <si>
    <t>DTXSID5021386</t>
  </si>
  <si>
    <t>Etofenprox</t>
  </si>
  <si>
    <t>80844-07-1</t>
  </si>
  <si>
    <t>DTXSID9032610</t>
  </si>
  <si>
    <t>GSK232420A</t>
  </si>
  <si>
    <t>864283-48-7</t>
  </si>
  <si>
    <t>DTXSID1047312</t>
  </si>
  <si>
    <t>Polypropylene glycol</t>
  </si>
  <si>
    <t>25322-69-4</t>
  </si>
  <si>
    <t>DTXSID9027863</t>
  </si>
  <si>
    <t>Thiophanate-methyl</t>
  </si>
  <si>
    <t>23564-05-8</t>
  </si>
  <si>
    <t>DTXSID1024338</t>
  </si>
  <si>
    <t>1,2-Diphenylethanone</t>
  </si>
  <si>
    <t>451-40-1</t>
  </si>
  <si>
    <t>DTXSID6044430</t>
  </si>
  <si>
    <t>Dimethyl isophthalate</t>
  </si>
  <si>
    <t>1459-93-4</t>
  </si>
  <si>
    <t>DTXSID8027402</t>
  </si>
  <si>
    <t>Diisopropyl phthalate</t>
  </si>
  <si>
    <t>605-45-8</t>
  </si>
  <si>
    <t>DTXSID2040731</t>
  </si>
  <si>
    <t>Trinexapac-ethyl</t>
  </si>
  <si>
    <t>95266-40-3</t>
  </si>
  <si>
    <t>DTXSID9032535</t>
  </si>
  <si>
    <t>PharmaGSID_47263</t>
  </si>
  <si>
    <t>349495-42-7</t>
  </si>
  <si>
    <t>DTXSID3047263</t>
  </si>
  <si>
    <t>Cyprodinil</t>
  </si>
  <si>
    <t>121552-61-2</t>
  </si>
  <si>
    <t>DTXSID1032359</t>
  </si>
  <si>
    <t>2,4-D 1-butyl ester</t>
  </si>
  <si>
    <t>94-80-4</t>
  </si>
  <si>
    <t>DTXSID5020443</t>
  </si>
  <si>
    <t>Cyanazine</t>
  </si>
  <si>
    <t>21725-46-2</t>
  </si>
  <si>
    <t>DTXSID1023990</t>
  </si>
  <si>
    <t>Phenylparaben</t>
  </si>
  <si>
    <t>17696-62-7</t>
  </si>
  <si>
    <t>DTXSID4047882</t>
  </si>
  <si>
    <t>Acetamiprid</t>
  </si>
  <si>
    <t>135410-20-7</t>
  </si>
  <si>
    <t>DTXSID0034300</t>
  </si>
  <si>
    <t>Ipconazole</t>
  </si>
  <si>
    <t>125225-28-7</t>
  </si>
  <si>
    <t>DTXSID7034674</t>
  </si>
  <si>
    <t>Veratraldehyde</t>
  </si>
  <si>
    <t>120-14-9</t>
  </si>
  <si>
    <t>DTXSID7026285</t>
  </si>
  <si>
    <t>2-Nitroaniline</t>
  </si>
  <si>
    <t>88-74-4</t>
  </si>
  <si>
    <t>DTXSID1025726</t>
  </si>
  <si>
    <t>2-tert-Butyl-4-methylphenol</t>
  </si>
  <si>
    <t>2409-55-4</t>
  </si>
  <si>
    <t>DTXSID2020212</t>
  </si>
  <si>
    <t>4-(1,1,3,3-Tetramethylbutyl)phenol</t>
  </si>
  <si>
    <t>140-66-9</t>
  </si>
  <si>
    <t>DTXSID9022360</t>
  </si>
  <si>
    <t>2-Ethylhexyl 4-(dimethylamino)benzoate</t>
  </si>
  <si>
    <t>21245-02-3</t>
  </si>
  <si>
    <t>DTXSID7029320</t>
  </si>
  <si>
    <t>Daidzein</t>
  </si>
  <si>
    <t>486-66-8</t>
  </si>
  <si>
    <t>DTXSID9022310</t>
  </si>
  <si>
    <t>Sodium 4-nitrophenolate</t>
  </si>
  <si>
    <t>824-78-2</t>
  </si>
  <si>
    <t>DTXSID3027320</t>
  </si>
  <si>
    <t>2,6-Pyridinedicarboxylic acid</t>
  </si>
  <si>
    <t>499-83-2</t>
  </si>
  <si>
    <t>DTXSID7022043</t>
  </si>
  <si>
    <t>Ethylparaben</t>
  </si>
  <si>
    <t>120-47-8</t>
  </si>
  <si>
    <t>DTXSID9022528</t>
  </si>
  <si>
    <t>Theophylline</t>
  </si>
  <si>
    <t>58-55-9</t>
  </si>
  <si>
    <t>DTXSID5021336</t>
  </si>
  <si>
    <t>Phenyl salicylate</t>
  </si>
  <si>
    <t>118-55-8</t>
  </si>
  <si>
    <t>DTXSID6021957</t>
  </si>
  <si>
    <t>1,3-Benzenedicarboxylic acid</t>
  </si>
  <si>
    <t>121-91-5</t>
  </si>
  <si>
    <t>DTXSID3021485</t>
  </si>
  <si>
    <t>Dazomet</t>
  </si>
  <si>
    <t>533-74-4</t>
  </si>
  <si>
    <t>DTXSID7024902</t>
  </si>
  <si>
    <t>5-Ethyl-5-methylhydantoin</t>
  </si>
  <si>
    <t>5394-36-5</t>
  </si>
  <si>
    <t>DTXSID9041368</t>
  </si>
  <si>
    <t>17beta-Trenbolone</t>
  </si>
  <si>
    <t>10161-33-8</t>
  </si>
  <si>
    <t>DTXSID0034192</t>
  </si>
  <si>
    <t>3-Phenoxybenzoic acid</t>
  </si>
  <si>
    <t>3739-38-6</t>
  </si>
  <si>
    <t>DTXSID1038321</t>
  </si>
  <si>
    <t>Fenoxycarb</t>
  </si>
  <si>
    <t>72490-01-8</t>
  </si>
  <si>
    <t>DTXSID7032393</t>
  </si>
  <si>
    <t>5,5-Diphenylhydantoin</t>
  </si>
  <si>
    <t>57-41-0</t>
  </si>
  <si>
    <t>DTXSID8020541</t>
  </si>
  <si>
    <t>Triethylene glycol bis(2-ethylhexanoate)</t>
  </si>
  <si>
    <t>94-28-0</t>
  </si>
  <si>
    <t>DTXSID3026564</t>
  </si>
  <si>
    <t>Dodecyl gallate</t>
  </si>
  <si>
    <t>1166-52-5</t>
  </si>
  <si>
    <t>DTXSID0048189</t>
  </si>
  <si>
    <t>Ethyl 1-naphthaleneacetate</t>
  </si>
  <si>
    <t>2122-70-5</t>
  </si>
  <si>
    <t>DTXSID3034583</t>
  </si>
  <si>
    <t>Prometryn</t>
  </si>
  <si>
    <t>7287-19-6</t>
  </si>
  <si>
    <t>DTXSID4024272</t>
  </si>
  <si>
    <t>Fenuron</t>
  </si>
  <si>
    <t>101-42-8</t>
  </si>
  <si>
    <t>DTXSID7037551</t>
  </si>
  <si>
    <t>2,3-Dihydro-2,2-dimethyl-7-benzofuranol</t>
  </si>
  <si>
    <t>1563-38-8</t>
  </si>
  <si>
    <t>DTXSID2027414</t>
  </si>
  <si>
    <t>2,5-Dimethylbenzenesulfonic acid</t>
  </si>
  <si>
    <t>609-54-1</t>
  </si>
  <si>
    <t>DTXSID5041641</t>
  </si>
  <si>
    <t>Apomorphine hydrochloride hydrate</t>
  </si>
  <si>
    <t>41372-20-7</t>
  </si>
  <si>
    <t>DTXSID0048185</t>
  </si>
  <si>
    <t>Aminoglutethimide</t>
  </si>
  <si>
    <t>125-84-8</t>
  </si>
  <si>
    <t>DTXSID8022589</t>
  </si>
  <si>
    <t>2-(3-Phenylpropyl)pyridine</t>
  </si>
  <si>
    <t>2110-18-1</t>
  </si>
  <si>
    <t>DTXSID7042356</t>
  </si>
  <si>
    <t>2-Isopropylphenol</t>
  </si>
  <si>
    <t>88-69-7</t>
  </si>
  <si>
    <t>DTXSID2044391</t>
  </si>
  <si>
    <t>Fluorescein</t>
  </si>
  <si>
    <t>2321-07-5</t>
  </si>
  <si>
    <t>DTXSID0038887</t>
  </si>
  <si>
    <t>Theobromine</t>
  </si>
  <si>
    <t>83-67-0</t>
  </si>
  <si>
    <t>DTXSID9026132</t>
  </si>
  <si>
    <t>Chrysin</t>
  </si>
  <si>
    <t>480-40-0</t>
  </si>
  <si>
    <t>DTXSID1022396</t>
  </si>
  <si>
    <t>N,N-Dimethylacetoacetamide</t>
  </si>
  <si>
    <t>2044-64-6</t>
  </si>
  <si>
    <t>DTXSID8027454</t>
  </si>
  <si>
    <t>4-Hydroxy-3-methoxybenzaldehyde</t>
  </si>
  <si>
    <t>121-33-5</t>
  </si>
  <si>
    <t>DTXSID0021969</t>
  </si>
  <si>
    <t>4-Chloro-3-methylphenol</t>
  </si>
  <si>
    <t>59-50-7</t>
  </si>
  <si>
    <t>DTXSID4021717</t>
  </si>
  <si>
    <t>2-Phenylphenol</t>
  </si>
  <si>
    <t>90-43-7</t>
  </si>
  <si>
    <t>DTXSID2021151</t>
  </si>
  <si>
    <t>4-Octylphenol</t>
  </si>
  <si>
    <t>1806-26-4</t>
  </si>
  <si>
    <t>DTXSID9022312</t>
  </si>
  <si>
    <t>Propazine</t>
  </si>
  <si>
    <t>139-40-2</t>
  </si>
  <si>
    <t>DTXSID3021196</t>
  </si>
  <si>
    <t>Dimethyl phthalate</t>
  </si>
  <si>
    <t>131-11-3</t>
  </si>
  <si>
    <t>DTXSID3022455</t>
  </si>
  <si>
    <t>2,4-Dichlorophenol</t>
  </si>
  <si>
    <t>120-83-2</t>
  </si>
  <si>
    <t>DTXSID1020439</t>
  </si>
  <si>
    <t>Thiacloprid</t>
  </si>
  <si>
    <t>111988-49-9</t>
  </si>
  <si>
    <t>DTXSID7034961</t>
  </si>
  <si>
    <t>Dimethyl terephthalate</t>
  </si>
  <si>
    <t>120-61-6</t>
  </si>
  <si>
    <t>DTXSID0020498</t>
  </si>
  <si>
    <t>Pirimicarb</t>
  </si>
  <si>
    <t>23103-98-2</t>
  </si>
  <si>
    <t>DTXSID1032569</t>
  </si>
  <si>
    <t>Terbutylazine</t>
  </si>
  <si>
    <t>5915-41-3</t>
  </si>
  <si>
    <t>DTXSID4027608</t>
  </si>
  <si>
    <t>Forchlorfenuron</t>
  </si>
  <si>
    <t>68157-60-8</t>
  </si>
  <si>
    <t>DTXSID1034634</t>
  </si>
  <si>
    <t>3-Ethoxy-4-hydroxybenzaldehyde</t>
  </si>
  <si>
    <t>121-32-4</t>
  </si>
  <si>
    <t>DTXSID5021968</t>
  </si>
  <si>
    <t>Ethyl anthranilate</t>
  </si>
  <si>
    <t>87-25-2</t>
  </si>
  <si>
    <t>DTXSID6025272</t>
  </si>
  <si>
    <t>Sodium m-xylene-4-sulfonate</t>
  </si>
  <si>
    <t>827-21-4</t>
  </si>
  <si>
    <t>DTXSID1041639</t>
  </si>
  <si>
    <t>Monopotassium phthalate</t>
  </si>
  <si>
    <t>877-24-7</t>
  </si>
  <si>
    <t>DTXSID0042167</t>
  </si>
  <si>
    <t>5,7-Dimethoxy-2H-chromen-2-one</t>
  </si>
  <si>
    <t>487-06-9</t>
  </si>
  <si>
    <t>DTXSID1041421</t>
  </si>
  <si>
    <t>4-Chloro-2-methylphenol</t>
  </si>
  <si>
    <t>1570-64-5</t>
  </si>
  <si>
    <t>DTXSID5022510</t>
  </si>
  <si>
    <t>Flutolanil</t>
  </si>
  <si>
    <t>66332-96-5</t>
  </si>
  <si>
    <t>DTXSID8024109</t>
  </si>
  <si>
    <t>Melatonin</t>
  </si>
  <si>
    <t>73-31-4</t>
  </si>
  <si>
    <t>DTXSID1022421</t>
  </si>
  <si>
    <t>Benzocaine</t>
  </si>
  <si>
    <t>94-09-7</t>
  </si>
  <si>
    <t>DTXSID8021804</t>
  </si>
  <si>
    <t>Sodium 2-nitrophenolate</t>
  </si>
  <si>
    <t>824-39-5</t>
  </si>
  <si>
    <t>DTXSID5035616</t>
  </si>
  <si>
    <t>Hexadecanoic acid</t>
  </si>
  <si>
    <t>57-10-3</t>
  </si>
  <si>
    <t>DTXSID2021602</t>
  </si>
  <si>
    <t>Bisphenol B</t>
  </si>
  <si>
    <t>77-40-7</t>
  </si>
  <si>
    <t>DTXSID4022442</t>
  </si>
  <si>
    <t>Methylparaben</t>
  </si>
  <si>
    <t>99-76-3</t>
  </si>
  <si>
    <t>DTXSID4022529</t>
  </si>
  <si>
    <t>Maltol</t>
  </si>
  <si>
    <t>118-71-8</t>
  </si>
  <si>
    <t>DTXSID0025523</t>
  </si>
  <si>
    <t>3,4-Dichloroaniline</t>
  </si>
  <si>
    <t>95-76-1</t>
  </si>
  <si>
    <t>DTXSID7021815</t>
  </si>
  <si>
    <t>7-(Dimethylamino)-4-methylcoumarin</t>
  </si>
  <si>
    <t>87-01-4</t>
  </si>
  <si>
    <t>DTXSID6041422</t>
  </si>
  <si>
    <t>Dichlorophen</t>
  </si>
  <si>
    <t>97-23-4</t>
  </si>
  <si>
    <t>DTXSID6021824</t>
  </si>
  <si>
    <t>1-Phenylurea</t>
  </si>
  <si>
    <t>64-10-8</t>
  </si>
  <si>
    <t>DTXSID8042507</t>
  </si>
  <si>
    <t>2-Naphthalenol</t>
  </si>
  <si>
    <t>135-19-3</t>
  </si>
  <si>
    <t>DTXSID5027061</t>
  </si>
  <si>
    <t>Salicylic acid</t>
  </si>
  <si>
    <t>69-72-7</t>
  </si>
  <si>
    <t>DTXSID7026368</t>
  </si>
  <si>
    <t>Simazine</t>
  </si>
  <si>
    <t>122-34-9</t>
  </si>
  <si>
    <t>DTXSID4021268</t>
  </si>
  <si>
    <t>4-Nonylphenol</t>
  </si>
  <si>
    <t>104-40-5</t>
  </si>
  <si>
    <t>DTXSID5033836</t>
  </si>
  <si>
    <t>17alpha-Hydroxyprogesterone</t>
  </si>
  <si>
    <t>68-96-2</t>
  </si>
  <si>
    <t>DTXSID6040747</t>
  </si>
  <si>
    <t>Estriol</t>
  </si>
  <si>
    <t>50-27-1</t>
  </si>
  <si>
    <t>DTXSID9022366</t>
  </si>
  <si>
    <t>4-Phenylphenol</t>
  </si>
  <si>
    <t>92-69-3</t>
  </si>
  <si>
    <t>DTXSID7021152</t>
  </si>
  <si>
    <t>1-Naphthol</t>
  </si>
  <si>
    <t>90-15-3</t>
  </si>
  <si>
    <t>DTXSID6021793</t>
  </si>
  <si>
    <t>Picoxystrobin</t>
  </si>
  <si>
    <t>117428-22-5</t>
  </si>
  <si>
    <t>DTXSID9047542</t>
  </si>
  <si>
    <t>2-(2H-Benzotriazol-2-yl)-4-methylphenol</t>
  </si>
  <si>
    <t>2440-22-4</t>
  </si>
  <si>
    <t>DTXSID1027479</t>
  </si>
  <si>
    <t>Halofenozide</t>
  </si>
  <si>
    <t>112226-61-6</t>
  </si>
  <si>
    <t>DTXSID4032619</t>
  </si>
  <si>
    <t>Phenobarbital sodium</t>
  </si>
  <si>
    <t>57-30-7</t>
  </si>
  <si>
    <t>DTXSID0021123</t>
  </si>
  <si>
    <t>Acetochlor</t>
  </si>
  <si>
    <t>34256-82-1</t>
  </si>
  <si>
    <t>DTXSID8023848</t>
  </si>
  <si>
    <t>3-Hydroxyfluorene</t>
  </si>
  <si>
    <t>6344-67-8</t>
  </si>
  <si>
    <t>DTXSID9047540</t>
  </si>
  <si>
    <t>2,2'-Bisphenol F</t>
  </si>
  <si>
    <t>2467-02-9</t>
  </si>
  <si>
    <t>DTXSID4022446</t>
  </si>
  <si>
    <t>UK-156819</t>
  </si>
  <si>
    <t>162706-14-1</t>
  </si>
  <si>
    <t>DTXSID2047309</t>
  </si>
  <si>
    <t>CI-959</t>
  </si>
  <si>
    <t>104795-68-8</t>
  </si>
  <si>
    <t>DTXSID8047268</t>
  </si>
  <si>
    <t>CP-283097</t>
  </si>
  <si>
    <t>171866-31-2</t>
  </si>
  <si>
    <t>DTXSID8047264</t>
  </si>
  <si>
    <t>Diphenyl isophthalate</t>
  </si>
  <si>
    <t>744-45-6</t>
  </si>
  <si>
    <t>DTXSID8037752</t>
  </si>
  <si>
    <t>1,3-Diphenylguanidine</t>
  </si>
  <si>
    <t>102-06-7</t>
  </si>
  <si>
    <t>DTXSID3025178</t>
  </si>
  <si>
    <t>Dinoseb</t>
  </si>
  <si>
    <t>88-85-7</t>
  </si>
  <si>
    <t>DTXSID3020207</t>
  </si>
  <si>
    <t>Volinanserin</t>
  </si>
  <si>
    <t>139290-65-6</t>
  </si>
  <si>
    <t>DTXSID6047363</t>
  </si>
  <si>
    <t>Fluometuron</t>
  </si>
  <si>
    <t>2164-17-2</t>
  </si>
  <si>
    <t>DTXSID8020628</t>
  </si>
  <si>
    <t>Monobutyl phthalate</t>
  </si>
  <si>
    <t>131-70-4</t>
  </si>
  <si>
    <t>DTXSID4040002</t>
  </si>
  <si>
    <t>2,4-Di-tert-butylphenol</t>
  </si>
  <si>
    <t>96-76-4</t>
  </si>
  <si>
    <t>DTXSID2026602</t>
  </si>
  <si>
    <t>4-Aminobenzoic acid</t>
  </si>
  <si>
    <t>150-13-0</t>
  </si>
  <si>
    <t>DTXSID6024466</t>
  </si>
  <si>
    <t>Oxazepam</t>
  </si>
  <si>
    <t>604-75-1</t>
  </si>
  <si>
    <t>DTXSID1021087</t>
  </si>
  <si>
    <t>Metolachlor</t>
  </si>
  <si>
    <t>51218-45-2</t>
  </si>
  <si>
    <t>DTXSID4022448</t>
  </si>
  <si>
    <t>Tebuconazole</t>
  </si>
  <si>
    <t>107534-96-3</t>
  </si>
  <si>
    <t>DTXSID9032113</t>
  </si>
  <si>
    <t>Estrone</t>
  </si>
  <si>
    <t>53-16-7</t>
  </si>
  <si>
    <t>DTXSID4022367</t>
  </si>
  <si>
    <t>Acetaminophen</t>
  </si>
  <si>
    <t>103-90-2</t>
  </si>
  <si>
    <t>DTXSID2020006</t>
  </si>
  <si>
    <t>PharmaGSID_48172</t>
  </si>
  <si>
    <t>NOCAS_48172</t>
  </si>
  <si>
    <t>DTXSID1048172</t>
  </si>
  <si>
    <t>Imazalil</t>
  </si>
  <si>
    <t>35554-44-0</t>
  </si>
  <si>
    <t>DTXSID8024151</t>
  </si>
  <si>
    <t>Diniconazole</t>
  </si>
  <si>
    <t>83657-24-3</t>
  </si>
  <si>
    <t>DTXSID2040363</t>
  </si>
  <si>
    <t>Kaempferol</t>
  </si>
  <si>
    <t>520-18-3</t>
  </si>
  <si>
    <t>DTXSID7020768</t>
  </si>
  <si>
    <t>Piperonyl butoxide</t>
  </si>
  <si>
    <t>51-03-6</t>
  </si>
  <si>
    <t>DTXSID1021166</t>
  </si>
  <si>
    <t>Chlorpropham</t>
  </si>
  <si>
    <t>101-21-3</t>
  </si>
  <si>
    <t>DTXSID7020764</t>
  </si>
  <si>
    <t>Benzyl butyl phthalate</t>
  </si>
  <si>
    <t>85-68-7</t>
  </si>
  <si>
    <t>DTXSID3020205</t>
  </si>
  <si>
    <t>Phenolphthalein</t>
  </si>
  <si>
    <t>77-09-8</t>
  </si>
  <si>
    <t>DTXSID0021125</t>
  </si>
  <si>
    <t>Iprodione</t>
  </si>
  <si>
    <t>36734-19-7</t>
  </si>
  <si>
    <t>DTXSID3024154</t>
  </si>
  <si>
    <t>MS Dial parameters</t>
  </si>
  <si>
    <t>Comments</t>
  </si>
  <si>
    <t>Data Collection</t>
  </si>
  <si>
    <t>Mass accuracy</t>
  </si>
  <si>
    <t>MS1 tolerance</t>
  </si>
  <si>
    <t>Da</t>
  </si>
  <si>
    <t>MS2 tolerance</t>
  </si>
  <si>
    <t>Peak detection</t>
  </si>
  <si>
    <t>Peak detection parameters</t>
  </si>
  <si>
    <t>Minimum peak height</t>
  </si>
  <si>
    <t>amplitude</t>
  </si>
  <si>
    <t>Mass slice width</t>
  </si>
  <si>
    <t>MS2Dec</t>
  </si>
  <si>
    <t>Deconvolution parameters</t>
  </si>
  <si>
    <t>Sigma window value</t>
  </si>
  <si>
    <t>not relevant for our study since we did not use MS/MS spectra</t>
  </si>
  <si>
    <t>MS/MS abundance cut off</t>
  </si>
  <si>
    <t>Identification</t>
  </si>
  <si>
    <t>MSP file</t>
  </si>
  <si>
    <t>None</t>
  </si>
  <si>
    <t>Retention time tolerance</t>
  </si>
  <si>
    <t>min</t>
  </si>
  <si>
    <t>not relevant</t>
  </si>
  <si>
    <t>Accurate mass tolerance (MS1)</t>
  </si>
  <si>
    <t>Accurate mass tolerance (MS2)</t>
  </si>
  <si>
    <t>Identification score cut off</t>
  </si>
  <si>
    <t>%</t>
  </si>
  <si>
    <t>Adduct</t>
  </si>
  <si>
    <t>Molecular species</t>
  </si>
  <si>
    <t>[M+H]+ (positive ESI)</t>
  </si>
  <si>
    <t>[M-H]- (negative ESI)</t>
  </si>
  <si>
    <t>Alignment</t>
  </si>
  <si>
    <t xml:space="preserve">Da </t>
  </si>
  <si>
    <t xml:space="preserve">equals to 10 ppm </t>
  </si>
  <si>
    <t>Calculating the number of methanol and water molecules</t>
  </si>
  <si>
    <t>input parameters</t>
  </si>
  <si>
    <t>output parameters</t>
  </si>
  <si>
    <t>A</t>
  </si>
  <si>
    <t>B</t>
  </si>
  <si>
    <t>Retention time (min)</t>
  </si>
  <si>
    <t xml:space="preserve">This step accounts for the small amount of methanol added to A </t>
  </si>
  <si>
    <t>and the amount of water added to B</t>
  </si>
  <si>
    <t>Final %</t>
  </si>
  <si>
    <t>H2O</t>
  </si>
  <si>
    <t>MeOH</t>
  </si>
  <si>
    <t>We also have to account for the difference in molecular volume</t>
  </si>
  <si>
    <t>between H2O and MeOH</t>
  </si>
  <si>
    <t>McGowan V</t>
  </si>
  <si>
    <t>Boiling point (oC)</t>
  </si>
  <si>
    <t>Ratio MeOH:H2O</t>
  </si>
  <si>
    <t>H2O only</t>
  </si>
  <si>
    <t>Mixture</t>
  </si>
  <si>
    <t>Mix with V for MeOH</t>
  </si>
  <si>
    <t>Final n</t>
  </si>
  <si>
    <t>n of H2O molecules</t>
  </si>
  <si>
    <t>n of MeOH molecules</t>
  </si>
  <si>
    <t>Gradient</t>
  </si>
  <si>
    <t>t (min)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</si>
</sst>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E+00"/>
    <numFmt numFmtId="165" formatCode="0.000"/>
    <numFmt numFmtId="166" formatCode="0.0"/>
    <numFmt numFmtId="167" formatCode="0_ "/>
  </numFmts>
  <fonts count="26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2"/>
      <color theme="1"/>
      <name val="Calibri"/>
      <family val="2"/>
    </font>
    <font>
      <sz val="8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2"/>
      <color theme="0"/>
      <name val="Calibri"/>
      <family val="2"/>
    </font>
    <font>
      <sz val="12"/>
      <color theme="1"/>
      <name val="Aptos Narrow"/>
      <scheme val="minor"/>
    </font>
    <font>
      <b/>
      <sz val="15"/>
      <color theme="1"/>
      <name val="Calibri"/>
      <family val="2"/>
    </font>
    <font>
      <b/>
      <sz val="12"/>
      <color theme="1"/>
      <name val="Calibri"/>
      <family val="2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3" tint="0.89996032593768116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2" tint="-9.9978637043366805E-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2" tint="-0.249977111117893"/>
      </bottom>
      <diagonal/>
    </border>
    <border>
      <left/>
      <right/>
      <top/>
      <bottom style="thin">
        <color auto="1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/>
      <bottom style="thin">
        <color theme="2" tint="-0.249977111117893"/>
      </bottom>
      <diagonal/>
    </border>
    <border>
      <left/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/>
      <top/>
      <bottom/>
      <diagonal/>
    </border>
    <border>
      <left/>
      <right style="thin">
        <color theme="2" tint="-0.249977111117893"/>
      </right>
      <top/>
      <bottom/>
      <diagonal/>
    </border>
    <border>
      <left style="thin">
        <color theme="2" tint="-0.249977111117893"/>
      </left>
      <right/>
      <top/>
      <bottom style="thin">
        <color theme="2" tint="-0.249977111117893"/>
      </bottom>
      <diagonal/>
    </border>
    <border>
      <left/>
      <right style="thin">
        <color theme="2" tint="-0.249977111117893"/>
      </right>
      <top/>
      <bottom style="thin">
        <color theme="2" tint="-0.249977111117893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0" fillId="0" borderId="0"/>
    <xf numFmtId="0" fontId="23" fillId="0" borderId="0"/>
  </cellStyleXfs>
  <cellXfs count="42">
    <xf numFmtId="0" fontId="0" fillId="0" borderId="0" xfId="0"/>
    <xf numFmtId="2" fontId="0" fillId="0" borderId="0" xfId="0" applyNumberFormat="1"/>
    <xf numFmtId="164" fontId="0" fillId="0" borderId="0" xfId="0" applyNumberFormat="1"/>
    <xf numFmtId="2" fontId="18" fillId="0" borderId="0" xfId="0" applyNumberFormat="1" applyFont="1"/>
    <xf numFmtId="0" fontId="18" fillId="0" borderId="0" xfId="0" applyFont="1"/>
    <xf numFmtId="11" fontId="18" fillId="0" borderId="0" xfId="0" applyNumberFormat="1" applyFont="1"/>
    <xf numFmtId="0" fontId="18" fillId="33" borderId="0" xfId="0" applyFont="1" applyFill="1"/>
    <xf numFmtId="0" fontId="18" fillId="34" borderId="0" xfId="0" applyFont="1" applyFill="1"/>
    <xf numFmtId="0" fontId="18" fillId="35" borderId="0" xfId="0" applyFont="1" applyFill="1"/>
    <xf numFmtId="0" fontId="18" fillId="0" borderId="10" xfId="0" applyFont="1" applyBorder="1"/>
    <xf numFmtId="165" fontId="18" fillId="0" borderId="0" xfId="0" applyNumberFormat="1" applyFont="1"/>
    <xf numFmtId="0" fontId="21" fillId="0" borderId="0" xfId="42" applyFont="1" applyAlignment="1" applyProtection="1">
      <alignment horizontal="left"/>
      <protection locked="0"/>
    </xf>
    <xf numFmtId="0" fontId="20" fillId="0" borderId="0" xfId="42" applyAlignment="1" applyProtection="1">
      <alignment horizontal="left"/>
      <protection locked="0"/>
    </xf>
    <xf numFmtId="0" fontId="20" fillId="0" borderId="0" xfId="42"/>
    <xf numFmtId="0" fontId="21" fillId="36" borderId="0" xfId="42" applyFont="1" applyFill="1"/>
    <xf numFmtId="0" fontId="20" fillId="36" borderId="0" xfId="42" applyFill="1"/>
    <xf numFmtId="0" fontId="21" fillId="0" borderId="11" xfId="42" applyFont="1" applyBorder="1"/>
    <xf numFmtId="0" fontId="20" fillId="0" borderId="11" xfId="42" applyBorder="1"/>
    <xf numFmtId="3" fontId="20" fillId="0" borderId="0" xfId="42" applyNumberFormat="1"/>
    <xf numFmtId="0" fontId="22" fillId="0" borderId="0" xfId="0" applyFont="1"/>
    <xf numFmtId="0" fontId="24" fillId="37" borderId="0" xfId="43" applyFont="1" applyFill="1"/>
    <xf numFmtId="0" fontId="18" fillId="37" borderId="0" xfId="43" applyFont="1" applyFill="1"/>
    <xf numFmtId="0" fontId="18" fillId="38" borderId="12" xfId="43" applyFont="1" applyFill="1" applyBorder="1"/>
    <xf numFmtId="0" fontId="18" fillId="36" borderId="13" xfId="43" applyFont="1" applyFill="1" applyBorder="1"/>
    <xf numFmtId="0" fontId="18" fillId="0" borderId="0" xfId="43" applyFont="1"/>
    <xf numFmtId="0" fontId="18" fillId="0" borderId="10" xfId="43" applyFont="1" applyBorder="1"/>
    <xf numFmtId="0" fontId="18" fillId="39" borderId="12" xfId="43" applyFont="1" applyFill="1" applyBorder="1"/>
    <xf numFmtId="166" fontId="18" fillId="36" borderId="14" xfId="43" applyNumberFormat="1" applyFont="1" applyFill="1" applyBorder="1"/>
    <xf numFmtId="0" fontId="18" fillId="0" borderId="15" xfId="43" applyFont="1" applyBorder="1"/>
    <xf numFmtId="0" fontId="18" fillId="0" borderId="16" xfId="43" applyFont="1" applyBorder="1"/>
    <xf numFmtId="0" fontId="18" fillId="0" borderId="17" xfId="43" applyFont="1" applyBorder="1"/>
    <xf numFmtId="0" fontId="18" fillId="0" borderId="18" xfId="43" applyFont="1" applyBorder="1"/>
    <xf numFmtId="166" fontId="18" fillId="36" borderId="13" xfId="43" applyNumberFormat="1" applyFont="1" applyFill="1" applyBorder="1"/>
    <xf numFmtId="166" fontId="18" fillId="36" borderId="12" xfId="43" applyNumberFormat="1" applyFont="1" applyFill="1" applyBorder="1"/>
    <xf numFmtId="166" fontId="18" fillId="36" borderId="18" xfId="43" applyNumberFormat="1" applyFont="1" applyFill="1" applyBorder="1"/>
    <xf numFmtId="0" fontId="18" fillId="40" borderId="0" xfId="43" applyFont="1" applyFill="1"/>
    <xf numFmtId="2" fontId="18" fillId="40" borderId="0" xfId="43" applyNumberFormat="1" applyFont="1" applyFill="1"/>
    <xf numFmtId="0" fontId="18" fillId="40" borderId="12" xfId="43" applyFont="1" applyFill="1" applyBorder="1"/>
    <xf numFmtId="166" fontId="18" fillId="40" borderId="12" xfId="43" applyNumberFormat="1" applyFont="1" applyFill="1" applyBorder="1"/>
    <xf numFmtId="167" fontId="18" fillId="40" borderId="12" xfId="43" applyNumberFormat="1" applyFont="1" applyFill="1" applyBorder="1"/>
    <xf numFmtId="167" fontId="25" fillId="40" borderId="12" xfId="43" applyNumberFormat="1" applyFont="1" applyFill="1" applyBorder="1"/>
    <xf numFmtId="0" fontId="18" fillId="36" borderId="12" xfId="43" applyFont="1" applyFill="1" applyBorder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D3D252AD-B44D-174D-9BFB-B81BA00EA79C}"/>
    <cellStyle name="Normal 3" xfId="43" xr:uid="{5F0FD62B-74E7-1D4C-AD1A-897C6051AAF9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'model 1'!$AK$1</c:f>
              <c:strCache>
                <c:ptCount val="1"/>
                <c:pt idx="0">
                  <c:v>calc log RRF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156082">
                  <a:lumMod val="60000"/>
                  <a:lumOff val="40000"/>
                  <a:alpha val="70000"/>
                </a:srgbClr>
              </a:solidFill>
              <a:ln w="9525">
                <a:noFill/>
              </a:ln>
              <a:effectLst/>
            </c:spPr>
          </c:marker>
          <c:xVal>
            <c:numRef>
              <c:f>'model 1'!$AD$2:$AD$43</c:f>
              <c:numCache>
                <c:formatCode>General</c:formatCode>
                <c:ptCount val="42"/>
                <c:pt idx="0">
                  <c:v>2.58</c:v>
                </c:pt>
                <c:pt idx="1">
                  <c:v>1.89</c:v>
                </c:pt>
                <c:pt idx="2">
                  <c:v>1.73</c:v>
                </c:pt>
                <c:pt idx="3">
                  <c:v>3.03</c:v>
                </c:pt>
                <c:pt idx="4">
                  <c:v>1.88</c:v>
                </c:pt>
                <c:pt idx="5">
                  <c:v>2.52</c:v>
                </c:pt>
                <c:pt idx="6">
                  <c:v>1.88</c:v>
                </c:pt>
                <c:pt idx="7">
                  <c:v>2.4500000000000002</c:v>
                </c:pt>
                <c:pt idx="8">
                  <c:v>2.6</c:v>
                </c:pt>
                <c:pt idx="9">
                  <c:v>2.87</c:v>
                </c:pt>
                <c:pt idx="10">
                  <c:v>1.97</c:v>
                </c:pt>
                <c:pt idx="11">
                  <c:v>2.83</c:v>
                </c:pt>
                <c:pt idx="12">
                  <c:v>2.2599999999999998</c:v>
                </c:pt>
                <c:pt idx="13">
                  <c:v>2.6</c:v>
                </c:pt>
                <c:pt idx="14">
                  <c:v>2.6</c:v>
                </c:pt>
                <c:pt idx="15">
                  <c:v>2.14</c:v>
                </c:pt>
                <c:pt idx="16">
                  <c:v>1.86</c:v>
                </c:pt>
                <c:pt idx="17">
                  <c:v>2.4</c:v>
                </c:pt>
                <c:pt idx="18">
                  <c:v>2.21</c:v>
                </c:pt>
                <c:pt idx="19">
                  <c:v>2.13</c:v>
                </c:pt>
                <c:pt idx="20">
                  <c:v>2.78</c:v>
                </c:pt>
                <c:pt idx="21">
                  <c:v>2.61</c:v>
                </c:pt>
                <c:pt idx="22">
                  <c:v>3</c:v>
                </c:pt>
                <c:pt idx="23">
                  <c:v>2.79</c:v>
                </c:pt>
                <c:pt idx="24">
                  <c:v>2.04</c:v>
                </c:pt>
                <c:pt idx="25">
                  <c:v>1.87</c:v>
                </c:pt>
                <c:pt idx="26">
                  <c:v>2.2000000000000002</c:v>
                </c:pt>
                <c:pt idx="27">
                  <c:v>2.4500000000000002</c:v>
                </c:pt>
                <c:pt idx="28">
                  <c:v>3.08</c:v>
                </c:pt>
                <c:pt idx="29">
                  <c:v>3</c:v>
                </c:pt>
                <c:pt idx="30">
                  <c:v>3.03</c:v>
                </c:pt>
                <c:pt idx="31">
                  <c:v>3.14</c:v>
                </c:pt>
                <c:pt idx="32">
                  <c:v>3.17</c:v>
                </c:pt>
                <c:pt idx="33">
                  <c:v>2.2799999999999998</c:v>
                </c:pt>
                <c:pt idx="34">
                  <c:v>1.94</c:v>
                </c:pt>
                <c:pt idx="35">
                  <c:v>2.5499999999999998</c:v>
                </c:pt>
                <c:pt idx="36">
                  <c:v>2.72</c:v>
                </c:pt>
                <c:pt idx="37">
                  <c:v>2.4500000000000002</c:v>
                </c:pt>
                <c:pt idx="38">
                  <c:v>2.86</c:v>
                </c:pt>
                <c:pt idx="39">
                  <c:v>1.75</c:v>
                </c:pt>
                <c:pt idx="40">
                  <c:v>2.97</c:v>
                </c:pt>
                <c:pt idx="41">
                  <c:v>2.91</c:v>
                </c:pt>
              </c:numCache>
            </c:numRef>
          </c:xVal>
          <c:yVal>
            <c:numRef>
              <c:f>'model 1'!$AK$2:$AK$43</c:f>
              <c:numCache>
                <c:formatCode>0.00</c:formatCode>
                <c:ptCount val="42"/>
                <c:pt idx="0">
                  <c:v>2.7040380471443468</c:v>
                </c:pt>
                <c:pt idx="1">
                  <c:v>2.0813907602266033</c:v>
                </c:pt>
                <c:pt idx="2">
                  <c:v>1.7394115644269783</c:v>
                </c:pt>
                <c:pt idx="3">
                  <c:v>2.9934778328256417</c:v>
                </c:pt>
                <c:pt idx="4">
                  <c:v>2.1034125122073859</c:v>
                </c:pt>
                <c:pt idx="5">
                  <c:v>2.1592230811019322</c:v>
                </c:pt>
                <c:pt idx="6">
                  <c:v>1.8734081104493308</c:v>
                </c:pt>
                <c:pt idx="7">
                  <c:v>2.0331825900851763</c:v>
                </c:pt>
                <c:pt idx="8">
                  <c:v>2.6457872595704583</c:v>
                </c:pt>
                <c:pt idx="9">
                  <c:v>2.9275231218011628</c:v>
                </c:pt>
                <c:pt idx="10">
                  <c:v>2.311215694984821</c:v>
                </c:pt>
                <c:pt idx="11">
                  <c:v>2.3423090255747985</c:v>
                </c:pt>
                <c:pt idx="12">
                  <c:v>2.2353840085419736</c:v>
                </c:pt>
                <c:pt idx="13">
                  <c:v>2.7128102532786977</c:v>
                </c:pt>
                <c:pt idx="14">
                  <c:v>2.7358741514707066</c:v>
                </c:pt>
                <c:pt idx="15">
                  <c:v>2.3161067547230316</c:v>
                </c:pt>
                <c:pt idx="16">
                  <c:v>1.7719556091270823</c:v>
                </c:pt>
                <c:pt idx="17">
                  <c:v>2.6395301714211872</c:v>
                </c:pt>
                <c:pt idx="18">
                  <c:v>2.3369223799433096</c:v>
                </c:pt>
                <c:pt idx="19">
                  <c:v>2.1017659269343514</c:v>
                </c:pt>
                <c:pt idx="20">
                  <c:v>2.6695924036562806</c:v>
                </c:pt>
                <c:pt idx="21">
                  <c:v>2.6094697315250821</c:v>
                </c:pt>
                <c:pt idx="22">
                  <c:v>2.6471992573816405</c:v>
                </c:pt>
                <c:pt idx="23">
                  <c:v>2.6796861839610098</c:v>
                </c:pt>
                <c:pt idx="24">
                  <c:v>2.0902042403567456</c:v>
                </c:pt>
                <c:pt idx="25">
                  <c:v>2.1423091815327497</c:v>
                </c:pt>
                <c:pt idx="26">
                  <c:v>2.2254469320498922</c:v>
                </c:pt>
                <c:pt idx="27">
                  <c:v>2.5473482029520889</c:v>
                </c:pt>
                <c:pt idx="28">
                  <c:v>3.1118044706716916</c:v>
                </c:pt>
                <c:pt idx="29">
                  <c:v>2.9894034155277871</c:v>
                </c:pt>
                <c:pt idx="30">
                  <c:v>3.0510579271599454</c:v>
                </c:pt>
                <c:pt idx="31">
                  <c:v>3.1498676156163707</c:v>
                </c:pt>
                <c:pt idx="32">
                  <c:v>2.7937665963621487</c:v>
                </c:pt>
                <c:pt idx="33">
                  <c:v>2.3264684793331036</c:v>
                </c:pt>
                <c:pt idx="34">
                  <c:v>2.0294761099518426</c:v>
                </c:pt>
                <c:pt idx="35">
                  <c:v>2.6729588796432999</c:v>
                </c:pt>
                <c:pt idx="36">
                  <c:v>2.7984644750786209</c:v>
                </c:pt>
                <c:pt idx="37">
                  <c:v>2.391541848992516</c:v>
                </c:pt>
                <c:pt idx="38">
                  <c:v>2.7745268699329726</c:v>
                </c:pt>
                <c:pt idx="39">
                  <c:v>1.6825690263762123</c:v>
                </c:pt>
                <c:pt idx="40">
                  <c:v>2.9540914881342113</c:v>
                </c:pt>
                <c:pt idx="41">
                  <c:v>2.6747797939464522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68-AB48-817A-417B1454BD1F}"/>
            </c:ext>
          </c:extLst>
        </c:ser>
        <c:ser>
          <c:idx val="1"/>
          <c:order val="1"/>
          <c:tx>
            <c:v>1to1</c:v>
          </c:tx>
          <c:spPr>
            <a:ln w="254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25400" cap="rnd">
                <a:solidFill>
                  <a:sysClr val="window" lastClr="FFFFFF">
                    <a:lumMod val="65000"/>
                  </a:sys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8A68-AB48-817A-417B1454BD1F}"/>
              </c:ext>
            </c:extLst>
          </c:dPt>
          <c:xVal>
            <c:numRef>
              <c:f>'model 1'!$AP$17:$AP$18</c:f>
              <c:numCache>
                <c:formatCode>General</c:formatCode>
                <c:ptCount val="2"/>
                <c:pt idx="0">
                  <c:v>1</c:v>
                </c:pt>
                <c:pt idx="1">
                  <c:v>4</c:v>
                </c:pt>
              </c:numCache>
            </c:numRef>
          </c:xVal>
          <c:yVal>
            <c:numRef>
              <c:f>'model 1'!$AQ$17:$AQ$18</c:f>
              <c:numCache>
                <c:formatCode>General</c:formatCode>
                <c:ptCount val="2"/>
                <c:pt idx="0">
                  <c:v>1</c:v>
                </c:pt>
                <c:pt idx="1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A68-AB48-817A-417B1454BD1F}"/>
            </c:ext>
          </c:extLst>
        </c:ser>
        <c:ser>
          <c:idx val="2"/>
          <c:order val="2"/>
          <c:tx>
            <c:v>-1log</c:v>
          </c:tx>
          <c:spPr>
            <a:ln w="25400" cap="rnd">
              <a:solidFill>
                <a:sysClr val="window" lastClr="FFFFFF">
                  <a:lumMod val="65000"/>
                </a:sysClr>
              </a:solidFill>
              <a:round/>
            </a:ln>
            <a:effectLst/>
          </c:spPr>
          <c:marker>
            <c:symbol val="none"/>
          </c:marker>
          <c:xVal>
            <c:numRef>
              <c:f>'model 1'!$AP$23:$AP$24</c:f>
              <c:numCache>
                <c:formatCode>General</c:formatCode>
                <c:ptCount val="2"/>
                <c:pt idx="0">
                  <c:v>1</c:v>
                </c:pt>
                <c:pt idx="1">
                  <c:v>4</c:v>
                </c:pt>
              </c:numCache>
            </c:numRef>
          </c:xVal>
          <c:yVal>
            <c:numRef>
              <c:f>'model 1'!$AQ$23:$AQ$24</c:f>
              <c:numCache>
                <c:formatCode>General</c:formatCode>
                <c:ptCount val="2"/>
                <c:pt idx="0">
                  <c:v>0</c:v>
                </c:pt>
                <c:pt idx="1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A68-AB48-817A-417B1454BD1F}"/>
            </c:ext>
          </c:extLst>
        </c:ser>
        <c:ser>
          <c:idx val="3"/>
          <c:order val="3"/>
          <c:tx>
            <c:v>+log1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25400" cap="rnd">
                <a:solidFill>
                  <a:sysClr val="window" lastClr="FFFFFF">
                    <a:lumMod val="65000"/>
                  </a:sys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8A68-AB48-817A-417B1454BD1F}"/>
              </c:ext>
            </c:extLst>
          </c:dPt>
          <c:xVal>
            <c:numRef>
              <c:f>'model 1'!$AP$20:$AP$21</c:f>
              <c:numCache>
                <c:formatCode>General</c:formatCode>
                <c:ptCount val="2"/>
                <c:pt idx="0">
                  <c:v>1</c:v>
                </c:pt>
                <c:pt idx="1">
                  <c:v>4</c:v>
                </c:pt>
              </c:numCache>
            </c:numRef>
          </c:xVal>
          <c:yVal>
            <c:numRef>
              <c:f>'model 1'!$AQ$20:$AQ$21</c:f>
              <c:numCache>
                <c:formatCode>General</c:formatCode>
                <c:ptCount val="2"/>
                <c:pt idx="0">
                  <c:v>2</c:v>
                </c:pt>
                <c:pt idx="1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A68-AB48-817A-417B1454B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4730431"/>
        <c:axId val="1184638127"/>
      </c:scatterChart>
      <c:valAx>
        <c:axId val="1184730431"/>
        <c:scaling>
          <c:orientation val="minMax"/>
          <c:max val="4"/>
          <c:min val="1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75000"/>
                  <a:alpha val="50000"/>
                </a:schemeClr>
              </a:solidFill>
              <a:prstDash val="dash"/>
              <a:round/>
            </a:ln>
            <a:effectLst/>
          </c:spPr>
        </c:majorGridlines>
        <c:numFmt formatCode="#,##0.0" sourceLinked="0"/>
        <c:majorTickMark val="out"/>
        <c:minorTickMark val="none"/>
        <c:tickLblPos val="nextTo"/>
        <c:spPr>
          <a:noFill/>
          <a:ln w="25400" cap="flat" cmpd="sng" algn="ctr">
            <a:solidFill>
              <a:sysClr val="window" lastClr="FFFFFF">
                <a:lumMod val="65000"/>
              </a:sys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endParaRPr lang="en-US"/>
          </a:p>
        </c:txPr>
        <c:crossAx val="1184638127"/>
        <c:crosses val="autoZero"/>
        <c:crossBetween val="midCat"/>
      </c:valAx>
      <c:valAx>
        <c:axId val="1184638127"/>
        <c:scaling>
          <c:orientation val="minMax"/>
          <c:max val="4"/>
          <c:min val="1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  <a:alpha val="50000"/>
                </a:schemeClr>
              </a:solidFill>
              <a:prstDash val="dash"/>
              <a:round/>
            </a:ln>
            <a:effectLst/>
          </c:spPr>
        </c:majorGridlines>
        <c:numFmt formatCode="0.0" sourceLinked="0"/>
        <c:majorTickMark val="out"/>
        <c:minorTickMark val="none"/>
        <c:tickLblPos val="nextTo"/>
        <c:spPr>
          <a:noFill/>
          <a:ln w="25400" cap="flat" cmpd="sng" algn="ctr">
            <a:solidFill>
              <a:sysClr val="window" lastClr="FFFFFF">
                <a:lumMod val="65000"/>
              </a:sys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endParaRPr lang="en-US"/>
          </a:p>
        </c:txPr>
        <c:crossAx val="1184730431"/>
        <c:crosses val="autoZero"/>
        <c:crossBetween val="midCat"/>
      </c:valAx>
      <c:spPr>
        <a:noFill/>
        <a:ln w="25400">
          <a:solidFill>
            <a:sysClr val="window" lastClr="FFFFFF">
              <a:lumMod val="65000"/>
            </a:sysClr>
          </a:solidFill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Avenir Book" panose="02000503020000020003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40" b="0" i="0" u="none" strike="noStrike" kern="1200" spc="0" baseline="0">
                <a:solidFill>
                  <a:schemeClr val="tx1"/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r>
              <a:rPr lang="en-US"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rPr>
              <a:t>LC gradient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705128205128199"/>
          <c:y val="0.124610778443114"/>
          <c:w val="0.83519230769230801"/>
          <c:h val="0.73607501532368302"/>
        </c:manualLayout>
      </c:layout>
      <c:scatterChart>
        <c:scatterStyle val="lineMarker"/>
        <c:varyColors val="0"/>
        <c:ser>
          <c:idx val="2"/>
          <c:order val="0"/>
          <c:tx>
            <c:strRef>
              <c:f>'LC gradient'!$C$33</c:f>
              <c:strCache>
                <c:ptCount val="1"/>
                <c:pt idx="0">
                  <c:v>A</c:v>
                </c:pt>
              </c:strCache>
            </c:strRef>
          </c:tx>
          <c:spPr>
            <a:ln w="28575" cap="rnd" cmpd="sng" algn="ctr">
              <a:solidFill>
                <a:srgbClr val="00B0F0"/>
              </a:solidFill>
              <a:prstDash val="solid"/>
              <a:round/>
            </a:ln>
          </c:spPr>
          <c:marker>
            <c:symbol val="none"/>
          </c:marker>
          <c:xVal>
            <c:numRef>
              <c:f>'LC gradient'!$B$34:$B$49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'LC gradient'!$C$34:$C$49</c:f>
              <c:numCache>
                <c:formatCode>General</c:formatCode>
                <c:ptCount val="16"/>
                <c:pt idx="0">
                  <c:v>90</c:v>
                </c:pt>
                <c:pt idx="1">
                  <c:v>84</c:v>
                </c:pt>
                <c:pt idx="2">
                  <c:v>78</c:v>
                </c:pt>
                <c:pt idx="3">
                  <c:v>72</c:v>
                </c:pt>
                <c:pt idx="4">
                  <c:v>66</c:v>
                </c:pt>
                <c:pt idx="5">
                  <c:v>60</c:v>
                </c:pt>
                <c:pt idx="6">
                  <c:v>54</c:v>
                </c:pt>
                <c:pt idx="7">
                  <c:v>48</c:v>
                </c:pt>
                <c:pt idx="8">
                  <c:v>42</c:v>
                </c:pt>
                <c:pt idx="9">
                  <c:v>36</c:v>
                </c:pt>
                <c:pt idx="10">
                  <c:v>30</c:v>
                </c:pt>
                <c:pt idx="11">
                  <c:v>24</c:v>
                </c:pt>
                <c:pt idx="12">
                  <c:v>18</c:v>
                </c:pt>
                <c:pt idx="13">
                  <c:v>12</c:v>
                </c:pt>
                <c:pt idx="14">
                  <c:v>6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7B-DA45-BFF3-6288884B8AC8}"/>
            </c:ext>
          </c:extLst>
        </c:ser>
        <c:ser>
          <c:idx val="3"/>
          <c:order val="1"/>
          <c:tx>
            <c:strRef>
              <c:f>'LC gradient'!$D$33</c:f>
              <c:strCache>
                <c:ptCount val="1"/>
                <c:pt idx="0">
                  <c:v>B</c:v>
                </c:pt>
              </c:strCache>
            </c:strRef>
          </c:tx>
          <c:spPr>
            <a:ln w="28575" cap="rnd" cmpd="sng" algn="ctr">
              <a:solidFill>
                <a:schemeClr val="tx1">
                  <a:lumMod val="50000"/>
                  <a:lumOff val="50000"/>
                </a:schemeClr>
              </a:solidFill>
              <a:prstDash val="solid"/>
              <a:round/>
            </a:ln>
          </c:spPr>
          <c:marker>
            <c:symbol val="none"/>
          </c:marker>
          <c:xVal>
            <c:numRef>
              <c:f>'LC gradient'!$B$34:$B$49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'LC gradient'!$D$34:$D$49</c:f>
              <c:numCache>
                <c:formatCode>General</c:formatCode>
                <c:ptCount val="16"/>
                <c:pt idx="0">
                  <c:v>10</c:v>
                </c:pt>
                <c:pt idx="1">
                  <c:v>16</c:v>
                </c:pt>
                <c:pt idx="2">
                  <c:v>22</c:v>
                </c:pt>
                <c:pt idx="3">
                  <c:v>28</c:v>
                </c:pt>
                <c:pt idx="4">
                  <c:v>34</c:v>
                </c:pt>
                <c:pt idx="5">
                  <c:v>40</c:v>
                </c:pt>
                <c:pt idx="6">
                  <c:v>46</c:v>
                </c:pt>
                <c:pt idx="7">
                  <c:v>52</c:v>
                </c:pt>
                <c:pt idx="8">
                  <c:v>58</c:v>
                </c:pt>
                <c:pt idx="9">
                  <c:v>64</c:v>
                </c:pt>
                <c:pt idx="10">
                  <c:v>70</c:v>
                </c:pt>
                <c:pt idx="11">
                  <c:v>76</c:v>
                </c:pt>
                <c:pt idx="12">
                  <c:v>82</c:v>
                </c:pt>
                <c:pt idx="13">
                  <c:v>88</c:v>
                </c:pt>
                <c:pt idx="14">
                  <c:v>94</c:v>
                </c:pt>
                <c:pt idx="15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7B-DA45-BFF3-6288884B8AC8}"/>
            </c:ext>
          </c:extLst>
        </c:ser>
        <c:ser>
          <c:idx val="0"/>
          <c:order val="2"/>
          <c:tx>
            <c:strRef>
              <c:f>'LC gradient'!$C$33</c:f>
              <c:strCache>
                <c:ptCount val="1"/>
                <c:pt idx="0">
                  <c:v>A</c:v>
                </c:pt>
              </c:strCache>
            </c:strRef>
          </c:tx>
          <c:spPr>
            <a:ln w="28575" cap="rnd" cmpd="sng" algn="ctr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none"/>
          </c:marker>
          <c:trendline>
            <c:spPr>
              <a:ln>
                <a:solidFill>
                  <a:srgbClr val="00B0F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0.17154367723265401"/>
                  <c:y val="-0.43320076382667699"/>
                </c:manualLayout>
              </c:layout>
              <c:numFmt formatCode="General" sourceLinked="0"/>
              <c:txPr>
                <a:bodyPr rot="0" spcFirstLastPara="0" vertOverflow="ellipsis" vert="horz" wrap="square" anchor="ctr" anchorCtr="1"/>
                <a:lstStyle/>
                <a:p>
                  <a:pPr>
                    <a:defRPr lang="en-US" sz="1200" b="0" i="0" u="none" strike="noStrike" kern="1200" baseline="0">
                      <a:solidFill>
                        <a:srgbClr val="00B0F0"/>
                      </a:solidFill>
                      <a:latin typeface="Arial" panose="020B0604020202020204" pitchFamily="7" charset="0"/>
                      <a:ea typeface="Arial" panose="020B0604020202020204" pitchFamily="7" charset="0"/>
                      <a:cs typeface="Arial" panose="020B0604020202020204" pitchFamily="7" charset="0"/>
                      <a:sym typeface="Arial" panose="020B0604020202020204" pitchFamily="7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'LC gradient'!$B$34:$B$49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'LC gradient'!$C$34:$C$49</c:f>
              <c:numCache>
                <c:formatCode>General</c:formatCode>
                <c:ptCount val="16"/>
                <c:pt idx="0">
                  <c:v>90</c:v>
                </c:pt>
                <c:pt idx="1">
                  <c:v>84</c:v>
                </c:pt>
                <c:pt idx="2">
                  <c:v>78</c:v>
                </c:pt>
                <c:pt idx="3">
                  <c:v>72</c:v>
                </c:pt>
                <c:pt idx="4">
                  <c:v>66</c:v>
                </c:pt>
                <c:pt idx="5">
                  <c:v>60</c:v>
                </c:pt>
                <c:pt idx="6">
                  <c:v>54</c:v>
                </c:pt>
                <c:pt idx="7">
                  <c:v>48</c:v>
                </c:pt>
                <c:pt idx="8">
                  <c:v>42</c:v>
                </c:pt>
                <c:pt idx="9">
                  <c:v>36</c:v>
                </c:pt>
                <c:pt idx="10">
                  <c:v>30</c:v>
                </c:pt>
                <c:pt idx="11">
                  <c:v>24</c:v>
                </c:pt>
                <c:pt idx="12">
                  <c:v>18</c:v>
                </c:pt>
                <c:pt idx="13">
                  <c:v>12</c:v>
                </c:pt>
                <c:pt idx="14">
                  <c:v>6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57B-DA45-BFF3-6288884B8AC8}"/>
            </c:ext>
          </c:extLst>
        </c:ser>
        <c:ser>
          <c:idx val="1"/>
          <c:order val="3"/>
          <c:tx>
            <c:strRef>
              <c:f>'LC gradient'!$D$33</c:f>
              <c:strCache>
                <c:ptCount val="1"/>
                <c:pt idx="0">
                  <c:v>B</c:v>
                </c:pt>
              </c:strCache>
            </c:strRef>
          </c:tx>
          <c:spPr>
            <a:ln w="28575" cap="rnd" cmpd="sng" algn="ctr">
              <a:solidFill>
                <a:schemeClr val="tx1">
                  <a:lumMod val="50000"/>
                  <a:lumOff val="5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trendline>
            <c:spPr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0.16736477414007458"/>
                  <c:y val="0.31251497005988021"/>
                </c:manualLayout>
              </c:layout>
              <c:numFmt formatCode="General" sourceLinked="0"/>
              <c:txPr>
                <a:bodyPr rot="0" spcFirstLastPara="0" vertOverflow="ellipsis" vert="horz" wrap="square" anchor="ctr" anchorCtr="1"/>
                <a:lstStyle/>
                <a:p>
                  <a:pPr>
                    <a:defRPr lang="en-US"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Arial" panose="020B0604020202020204" pitchFamily="7" charset="0"/>
                      <a:ea typeface="Arial" panose="020B0604020202020204" pitchFamily="7" charset="0"/>
                      <a:cs typeface="Arial" panose="020B0604020202020204" pitchFamily="7" charset="0"/>
                      <a:sym typeface="Arial" panose="020B0604020202020204" pitchFamily="7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'LC gradient'!$B$34:$B$49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'LC gradient'!$D$34:$D$49</c:f>
              <c:numCache>
                <c:formatCode>General</c:formatCode>
                <c:ptCount val="16"/>
                <c:pt idx="0">
                  <c:v>10</c:v>
                </c:pt>
                <c:pt idx="1">
                  <c:v>16</c:v>
                </c:pt>
                <c:pt idx="2">
                  <c:v>22</c:v>
                </c:pt>
                <c:pt idx="3">
                  <c:v>28</c:v>
                </c:pt>
                <c:pt idx="4">
                  <c:v>34</c:v>
                </c:pt>
                <c:pt idx="5">
                  <c:v>40</c:v>
                </c:pt>
                <c:pt idx="6">
                  <c:v>46</c:v>
                </c:pt>
                <c:pt idx="7">
                  <c:v>52</c:v>
                </c:pt>
                <c:pt idx="8">
                  <c:v>58</c:v>
                </c:pt>
                <c:pt idx="9">
                  <c:v>64</c:v>
                </c:pt>
                <c:pt idx="10">
                  <c:v>70</c:v>
                </c:pt>
                <c:pt idx="11">
                  <c:v>76</c:v>
                </c:pt>
                <c:pt idx="12">
                  <c:v>82</c:v>
                </c:pt>
                <c:pt idx="13">
                  <c:v>88</c:v>
                </c:pt>
                <c:pt idx="14">
                  <c:v>94</c:v>
                </c:pt>
                <c:pt idx="15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57B-DA45-BFF3-6288884B8A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398544"/>
        <c:axId val="571400544"/>
      </c:scatterChart>
      <c:valAx>
        <c:axId val="571398544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65000"/>
                  <a:alpha val="20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200" b="0" i="0" u="none" strike="noStrike" kern="1200" baseline="0">
                    <a:solidFill>
                      <a:schemeClr val="tx1"/>
                    </a:solidFill>
                    <a:latin typeface="Arial" panose="020B0604020202020204" pitchFamily="7" charset="0"/>
                    <a:ea typeface="Arial" panose="020B0604020202020204" pitchFamily="7" charset="0"/>
                    <a:cs typeface="Arial" panose="020B0604020202020204" pitchFamily="7" charset="0"/>
                    <a:sym typeface="Arial" panose="020B0604020202020204" pitchFamily="7" charset="0"/>
                  </a:defRPr>
                </a:pPr>
                <a:r>
                  <a:rPr lang="en-US">
                    <a:latin typeface="Arial" panose="020B0604020202020204" pitchFamily="7" charset="0"/>
                    <a:ea typeface="Arial" panose="020B0604020202020204" pitchFamily="7" charset="0"/>
                    <a:cs typeface="Arial" panose="020B0604020202020204" pitchFamily="7" charset="0"/>
                    <a:sym typeface="Arial" panose="020B0604020202020204" pitchFamily="7" charset="0"/>
                  </a:rPr>
                  <a:t>t (min)</a:t>
                </a:r>
              </a:p>
            </c:rich>
          </c:tx>
          <c:layout>
            <c:manualLayout>
              <c:xMode val="edge"/>
              <c:yMode val="edge"/>
              <c:x val="0.48018692374991601"/>
              <c:y val="0.9217636380781739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75000"/>
                <a:lumOff val="2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chemeClr val="tx1"/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  <c:crossAx val="571400544"/>
        <c:crosses val="autoZero"/>
        <c:crossBetween val="midCat"/>
        <c:majorUnit val="2"/>
      </c:valAx>
      <c:valAx>
        <c:axId val="57140054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65000"/>
                  <a:alpha val="20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en-US" sz="1200" b="0" i="0" u="none" strike="noStrike" kern="1200" baseline="0">
                    <a:solidFill>
                      <a:schemeClr val="tx1"/>
                    </a:solidFill>
                    <a:latin typeface="Arial" panose="020B0604020202020204" pitchFamily="7" charset="0"/>
                    <a:ea typeface="Arial" panose="020B0604020202020204" pitchFamily="7" charset="0"/>
                    <a:cs typeface="Arial" panose="020B0604020202020204" pitchFamily="7" charset="0"/>
                    <a:sym typeface="Arial" panose="020B0604020202020204" pitchFamily="7" charset="0"/>
                  </a:defRPr>
                </a:pPr>
                <a:r>
                  <a:rPr lang="en-US" b="0">
                    <a:latin typeface="Arial" panose="020B0604020202020204" pitchFamily="7" charset="0"/>
                    <a:ea typeface="Arial" panose="020B0604020202020204" pitchFamily="7" charset="0"/>
                    <a:cs typeface="Arial" panose="020B0604020202020204" pitchFamily="7" charset="0"/>
                    <a:sym typeface="Arial" panose="020B0604020202020204" pitchFamily="7" charset="0"/>
                  </a:rPr>
                  <a:t>solvent</a:t>
                </a:r>
                <a:r>
                  <a:rPr lang="en-US" b="0" baseline="0">
                    <a:latin typeface="Arial" panose="020B0604020202020204" pitchFamily="7" charset="0"/>
                    <a:ea typeface="Arial" panose="020B0604020202020204" pitchFamily="7" charset="0"/>
                    <a:cs typeface="Arial" panose="020B0604020202020204" pitchFamily="7" charset="0"/>
                    <a:sym typeface="Arial" panose="020B0604020202020204" pitchFamily="7" charset="0"/>
                  </a:rPr>
                  <a:t> (%)</a:t>
                </a:r>
                <a:endParaRPr lang="en-US" b="0">
                  <a:latin typeface="Arial" panose="020B0604020202020204" pitchFamily="7" charset="0"/>
                  <a:ea typeface="Arial" panose="020B0604020202020204" pitchFamily="7" charset="0"/>
                  <a:cs typeface="Arial" panose="020B0604020202020204" pitchFamily="7" charset="0"/>
                  <a:sym typeface="Arial" panose="020B0604020202020204" pitchFamily="7" charset="0"/>
                </a:endParaRP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75000"/>
                <a:lumOff val="2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chemeClr val="tx1"/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  <c:crossAx val="571398544"/>
        <c:crosses val="autoZero"/>
        <c:crossBetween val="midCat"/>
      </c:valAx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chemeClr val="tx1"/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chemeClr val="tx1"/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</c:legendEntry>
      <c:legendEntry>
        <c:idx val="2"/>
        <c:delete val="1"/>
      </c:legendEntry>
      <c:legendEntry>
        <c:idx val="3"/>
        <c:delete val="1"/>
      </c:legendEntry>
      <c:legendEntry>
        <c:idx val="4"/>
        <c:txPr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chemeClr val="tx1"/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</c:legendEntry>
      <c:legendEntry>
        <c:idx val="5"/>
        <c:txPr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chemeClr val="tx1"/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</c:legendEntry>
      <c:layout>
        <c:manualLayout>
          <c:xMode val="edge"/>
          <c:yMode val="edge"/>
          <c:x val="0.76600944881889776"/>
          <c:y val="0.16544627280871299"/>
          <c:w val="0.16723414836303352"/>
          <c:h val="9.20387571314064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baseline="0">
              <a:solidFill>
                <a:schemeClr val="tx1"/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  <a:effectLst/>
  </c:spPr>
  <c:txPr>
    <a:bodyPr/>
    <a:lstStyle/>
    <a:p>
      <a:pPr>
        <a:defRPr lang="en-US" sz="1200">
          <a:solidFill>
            <a:schemeClr val="tx1"/>
          </a:solidFill>
          <a:latin typeface="Arial" panose="020B0604020202020204" pitchFamily="7" charset="0"/>
          <a:ea typeface="Arial" panose="020B0604020202020204" pitchFamily="7" charset="0"/>
          <a:cs typeface="Arial" panose="020B0604020202020204" pitchFamily="7" charset="0"/>
          <a:sym typeface="Arial" panose="020B0604020202020204" pitchFamily="7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'model 2'!$AK$1</c:f>
              <c:strCache>
                <c:ptCount val="1"/>
                <c:pt idx="0">
                  <c:v>calc log RRF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ysClr val="windowText" lastClr="000000">
                  <a:lumMod val="50000"/>
                  <a:lumOff val="50000"/>
                  <a:alpha val="70000"/>
                </a:sysClr>
              </a:solidFill>
              <a:ln w="9525">
                <a:noFill/>
              </a:ln>
              <a:effectLst/>
            </c:spPr>
          </c:marker>
          <c:xVal>
            <c:numRef>
              <c:f>'model 2'!$AD$2:$AD$49</c:f>
              <c:numCache>
                <c:formatCode>General</c:formatCode>
                <c:ptCount val="48"/>
                <c:pt idx="0">
                  <c:v>2.58</c:v>
                </c:pt>
                <c:pt idx="1">
                  <c:v>1.89</c:v>
                </c:pt>
                <c:pt idx="2">
                  <c:v>1.73</c:v>
                </c:pt>
                <c:pt idx="3">
                  <c:v>3.03</c:v>
                </c:pt>
                <c:pt idx="4">
                  <c:v>1.88</c:v>
                </c:pt>
                <c:pt idx="5">
                  <c:v>2.52</c:v>
                </c:pt>
                <c:pt idx="6">
                  <c:v>1.88</c:v>
                </c:pt>
                <c:pt idx="7">
                  <c:v>2.4500000000000002</c:v>
                </c:pt>
                <c:pt idx="8">
                  <c:v>2.6</c:v>
                </c:pt>
                <c:pt idx="9">
                  <c:v>2.87</c:v>
                </c:pt>
                <c:pt idx="10">
                  <c:v>1.97</c:v>
                </c:pt>
                <c:pt idx="11">
                  <c:v>2.83</c:v>
                </c:pt>
                <c:pt idx="12">
                  <c:v>2.2599999999999998</c:v>
                </c:pt>
                <c:pt idx="13">
                  <c:v>2.6</c:v>
                </c:pt>
                <c:pt idx="14">
                  <c:v>2.6</c:v>
                </c:pt>
                <c:pt idx="15">
                  <c:v>2.14</c:v>
                </c:pt>
                <c:pt idx="16">
                  <c:v>1.86</c:v>
                </c:pt>
                <c:pt idx="17">
                  <c:v>2.4</c:v>
                </c:pt>
                <c:pt idx="18">
                  <c:v>2.21</c:v>
                </c:pt>
                <c:pt idx="19">
                  <c:v>2.13</c:v>
                </c:pt>
                <c:pt idx="20">
                  <c:v>2.78</c:v>
                </c:pt>
                <c:pt idx="21">
                  <c:v>2.61</c:v>
                </c:pt>
                <c:pt idx="22">
                  <c:v>3</c:v>
                </c:pt>
                <c:pt idx="23">
                  <c:v>2.79</c:v>
                </c:pt>
                <c:pt idx="24">
                  <c:v>2.04</c:v>
                </c:pt>
                <c:pt idx="25">
                  <c:v>1.87</c:v>
                </c:pt>
                <c:pt idx="26">
                  <c:v>2.2000000000000002</c:v>
                </c:pt>
                <c:pt idx="27">
                  <c:v>2.4500000000000002</c:v>
                </c:pt>
                <c:pt idx="28">
                  <c:v>3.08</c:v>
                </c:pt>
                <c:pt idx="29">
                  <c:v>3</c:v>
                </c:pt>
                <c:pt idx="30">
                  <c:v>3.03</c:v>
                </c:pt>
                <c:pt idx="31">
                  <c:v>3.14</c:v>
                </c:pt>
                <c:pt idx="32">
                  <c:v>3.17</c:v>
                </c:pt>
                <c:pt idx="33">
                  <c:v>2.2799999999999998</c:v>
                </c:pt>
                <c:pt idx="34">
                  <c:v>1.94</c:v>
                </c:pt>
                <c:pt idx="35">
                  <c:v>2.5499999999999998</c:v>
                </c:pt>
                <c:pt idx="36">
                  <c:v>2.72</c:v>
                </c:pt>
                <c:pt idx="37">
                  <c:v>2.4500000000000002</c:v>
                </c:pt>
                <c:pt idx="38">
                  <c:v>2.86</c:v>
                </c:pt>
                <c:pt idx="39">
                  <c:v>1.75</c:v>
                </c:pt>
                <c:pt idx="40">
                  <c:v>2.97</c:v>
                </c:pt>
                <c:pt idx="41">
                  <c:v>2.91</c:v>
                </c:pt>
                <c:pt idx="42">
                  <c:v>1.97</c:v>
                </c:pt>
                <c:pt idx="43">
                  <c:v>2.85</c:v>
                </c:pt>
                <c:pt idx="44">
                  <c:v>2.85</c:v>
                </c:pt>
                <c:pt idx="45">
                  <c:v>1.9</c:v>
                </c:pt>
                <c:pt idx="46">
                  <c:v>1.87</c:v>
                </c:pt>
                <c:pt idx="47">
                  <c:v>2.25</c:v>
                </c:pt>
              </c:numCache>
            </c:numRef>
          </c:xVal>
          <c:yVal>
            <c:numRef>
              <c:f>'model 2'!$AK$2:$AK$49</c:f>
              <c:numCache>
                <c:formatCode>0.00</c:formatCode>
                <c:ptCount val="48"/>
                <c:pt idx="0">
                  <c:v>2.7648648443500181</c:v>
                </c:pt>
                <c:pt idx="1">
                  <c:v>2.1503356610961117</c:v>
                </c:pt>
                <c:pt idx="2">
                  <c:v>1.750341107278415</c:v>
                </c:pt>
                <c:pt idx="3">
                  <c:v>2.9967390290963123</c:v>
                </c:pt>
                <c:pt idx="4">
                  <c:v>2.2183668233939504</c:v>
                </c:pt>
                <c:pt idx="5">
                  <c:v>2.1732665159615641</c:v>
                </c:pt>
                <c:pt idx="6">
                  <c:v>1.8956286699975238</c:v>
                </c:pt>
                <c:pt idx="7">
                  <c:v>2.0274688535300203</c:v>
                </c:pt>
                <c:pt idx="8">
                  <c:v>2.7269550619049197</c:v>
                </c:pt>
                <c:pt idx="9">
                  <c:v>2.9928088944348672</c:v>
                </c:pt>
                <c:pt idx="10">
                  <c:v>2.379847921286232</c:v>
                </c:pt>
                <c:pt idx="11">
                  <c:v>2.3595341693015368</c:v>
                </c:pt>
                <c:pt idx="12">
                  <c:v>2.2853335673575605</c:v>
                </c:pt>
                <c:pt idx="13">
                  <c:v>2.6238550578288828</c:v>
                </c:pt>
                <c:pt idx="14">
                  <c:v>2.724729874511866</c:v>
                </c:pt>
                <c:pt idx="15">
                  <c:v>2.3559824927752113</c:v>
                </c:pt>
                <c:pt idx="16">
                  <c:v>1.8450282510807008</c:v>
                </c:pt>
                <c:pt idx="17">
                  <c:v>2.4978310483059394</c:v>
                </c:pt>
                <c:pt idx="18">
                  <c:v>2.4094639970788378</c:v>
                </c:pt>
                <c:pt idx="19">
                  <c:v>2.158979303705896</c:v>
                </c:pt>
                <c:pt idx="20">
                  <c:v>2.5957482685298183</c:v>
                </c:pt>
                <c:pt idx="21">
                  <c:v>2.5830901229712051</c:v>
                </c:pt>
                <c:pt idx="22">
                  <c:v>2.7364856978642447</c:v>
                </c:pt>
                <c:pt idx="23">
                  <c:v>2.6390264330305859</c:v>
                </c:pt>
                <c:pt idx="24">
                  <c:v>1.9196715522255841</c:v>
                </c:pt>
                <c:pt idx="25">
                  <c:v>2.1061902363479836</c:v>
                </c:pt>
                <c:pt idx="26">
                  <c:v>2.2859216833054976</c:v>
                </c:pt>
                <c:pt idx="27">
                  <c:v>2.4997913099656821</c:v>
                </c:pt>
                <c:pt idx="28">
                  <c:v>3.0117352000516369</c:v>
                </c:pt>
                <c:pt idx="29">
                  <c:v>3.0013297832289041</c:v>
                </c:pt>
                <c:pt idx="30">
                  <c:v>2.9707846342473063</c:v>
                </c:pt>
                <c:pt idx="31">
                  <c:v>3.1387564329538575</c:v>
                </c:pt>
                <c:pt idx="32">
                  <c:v>2.8234903258642592</c:v>
                </c:pt>
                <c:pt idx="33">
                  <c:v>2.3318710860172818</c:v>
                </c:pt>
                <c:pt idx="34">
                  <c:v>2.10184263884197</c:v>
                </c:pt>
                <c:pt idx="35">
                  <c:v>2.6887536901048321</c:v>
                </c:pt>
                <c:pt idx="36">
                  <c:v>2.9163270822629741</c:v>
                </c:pt>
                <c:pt idx="37">
                  <c:v>2.3486924809173484</c:v>
                </c:pt>
                <c:pt idx="38">
                  <c:v>2.6323509513339398</c:v>
                </c:pt>
                <c:pt idx="39">
                  <c:v>1.495847483747347</c:v>
                </c:pt>
                <c:pt idx="40">
                  <c:v>2.9446273983039317</c:v>
                </c:pt>
                <c:pt idx="41">
                  <c:v>2.7149946102999873</c:v>
                </c:pt>
                <c:pt idx="42">
                  <c:v>2.4917473721716763</c:v>
                </c:pt>
                <c:pt idx="43">
                  <c:v>2.3793906684884938</c:v>
                </c:pt>
                <c:pt idx="44">
                  <c:v>2.4842535108521364</c:v>
                </c:pt>
                <c:pt idx="45">
                  <c:v>2.1171632835340826</c:v>
                </c:pt>
                <c:pt idx="46">
                  <c:v>2.0208013953628896</c:v>
                </c:pt>
                <c:pt idx="47">
                  <c:v>2.3212309925421275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DE-B849-BD82-8AE7BB86C718}"/>
            </c:ext>
          </c:extLst>
        </c:ser>
        <c:ser>
          <c:idx val="1"/>
          <c:order val="1"/>
          <c:tx>
            <c:v>1to1</c:v>
          </c:tx>
          <c:spPr>
            <a:ln w="254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25400" cap="rnd">
                <a:solidFill>
                  <a:sysClr val="window" lastClr="FFFFFF">
                    <a:lumMod val="65000"/>
                  </a:sys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C0DE-B849-BD82-8AE7BB86C718}"/>
              </c:ext>
            </c:extLst>
          </c:dPt>
          <c:xVal>
            <c:numRef>
              <c:f>'model 2'!$AP$17:$AP$18</c:f>
              <c:numCache>
                <c:formatCode>General</c:formatCode>
                <c:ptCount val="2"/>
                <c:pt idx="0">
                  <c:v>1</c:v>
                </c:pt>
                <c:pt idx="1">
                  <c:v>4</c:v>
                </c:pt>
              </c:numCache>
            </c:numRef>
          </c:xVal>
          <c:yVal>
            <c:numRef>
              <c:f>'model 2'!$AQ$17:$AQ$18</c:f>
              <c:numCache>
                <c:formatCode>General</c:formatCode>
                <c:ptCount val="2"/>
                <c:pt idx="0">
                  <c:v>1</c:v>
                </c:pt>
                <c:pt idx="1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0DE-B849-BD82-8AE7BB86C718}"/>
            </c:ext>
          </c:extLst>
        </c:ser>
        <c:ser>
          <c:idx val="2"/>
          <c:order val="2"/>
          <c:tx>
            <c:v>-1log</c:v>
          </c:tx>
          <c:spPr>
            <a:ln w="25400" cap="rnd">
              <a:solidFill>
                <a:sysClr val="window" lastClr="FFFFFF">
                  <a:lumMod val="65000"/>
                </a:sysClr>
              </a:solidFill>
              <a:round/>
            </a:ln>
            <a:effectLst/>
          </c:spPr>
          <c:marker>
            <c:symbol val="none"/>
          </c:marker>
          <c:xVal>
            <c:numRef>
              <c:f>'model 2'!$AP$23:$AP$24</c:f>
              <c:numCache>
                <c:formatCode>General</c:formatCode>
                <c:ptCount val="2"/>
                <c:pt idx="0">
                  <c:v>1</c:v>
                </c:pt>
                <c:pt idx="1">
                  <c:v>4</c:v>
                </c:pt>
              </c:numCache>
            </c:numRef>
          </c:xVal>
          <c:yVal>
            <c:numRef>
              <c:f>'model 2'!$AQ$23:$AQ$24</c:f>
              <c:numCache>
                <c:formatCode>General</c:formatCode>
                <c:ptCount val="2"/>
                <c:pt idx="0">
                  <c:v>0</c:v>
                </c:pt>
                <c:pt idx="1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0DE-B849-BD82-8AE7BB86C718}"/>
            </c:ext>
          </c:extLst>
        </c:ser>
        <c:ser>
          <c:idx val="3"/>
          <c:order val="3"/>
          <c:tx>
            <c:v>+log1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25400" cap="rnd">
                <a:solidFill>
                  <a:sysClr val="window" lastClr="FFFFFF">
                    <a:lumMod val="65000"/>
                  </a:sys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C0DE-B849-BD82-8AE7BB86C718}"/>
              </c:ext>
            </c:extLst>
          </c:dPt>
          <c:xVal>
            <c:numRef>
              <c:f>'model 2'!$AP$20:$AP$21</c:f>
              <c:numCache>
                <c:formatCode>General</c:formatCode>
                <c:ptCount val="2"/>
                <c:pt idx="0">
                  <c:v>1</c:v>
                </c:pt>
                <c:pt idx="1">
                  <c:v>4</c:v>
                </c:pt>
              </c:numCache>
            </c:numRef>
          </c:xVal>
          <c:yVal>
            <c:numRef>
              <c:f>'model 2'!$AQ$20:$AQ$21</c:f>
              <c:numCache>
                <c:formatCode>General</c:formatCode>
                <c:ptCount val="2"/>
                <c:pt idx="0">
                  <c:v>2</c:v>
                </c:pt>
                <c:pt idx="1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0DE-B849-BD82-8AE7BB86C7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4730431"/>
        <c:axId val="1184638127"/>
      </c:scatterChart>
      <c:valAx>
        <c:axId val="1184730431"/>
        <c:scaling>
          <c:orientation val="minMax"/>
          <c:max val="4"/>
          <c:min val="1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75000"/>
                  <a:alpha val="50000"/>
                </a:schemeClr>
              </a:solidFill>
              <a:prstDash val="dash"/>
              <a:round/>
            </a:ln>
            <a:effectLst/>
          </c:spPr>
        </c:majorGridlines>
        <c:numFmt formatCode="#,##0.0" sourceLinked="0"/>
        <c:majorTickMark val="out"/>
        <c:minorTickMark val="none"/>
        <c:tickLblPos val="nextTo"/>
        <c:spPr>
          <a:noFill/>
          <a:ln w="25400" cap="flat" cmpd="sng" algn="ctr">
            <a:solidFill>
              <a:sysClr val="window" lastClr="FFFFFF">
                <a:lumMod val="65000"/>
              </a:sys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endParaRPr lang="en-US"/>
          </a:p>
        </c:txPr>
        <c:crossAx val="1184638127"/>
        <c:crosses val="autoZero"/>
        <c:crossBetween val="midCat"/>
      </c:valAx>
      <c:valAx>
        <c:axId val="1184638127"/>
        <c:scaling>
          <c:orientation val="minMax"/>
          <c:max val="4"/>
          <c:min val="1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  <a:alpha val="50000"/>
                </a:schemeClr>
              </a:solidFill>
              <a:prstDash val="dash"/>
              <a:round/>
            </a:ln>
            <a:effectLst/>
          </c:spPr>
        </c:majorGridlines>
        <c:numFmt formatCode="0.0" sourceLinked="0"/>
        <c:majorTickMark val="out"/>
        <c:minorTickMark val="none"/>
        <c:tickLblPos val="nextTo"/>
        <c:spPr>
          <a:noFill/>
          <a:ln w="25400" cap="flat" cmpd="sng" algn="ctr">
            <a:solidFill>
              <a:sysClr val="window" lastClr="FFFFFF">
                <a:lumMod val="65000"/>
              </a:sys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endParaRPr lang="en-US"/>
          </a:p>
        </c:txPr>
        <c:crossAx val="1184730431"/>
        <c:crosses val="autoZero"/>
        <c:crossBetween val="midCat"/>
      </c:valAx>
      <c:spPr>
        <a:noFill/>
        <a:ln w="25400">
          <a:solidFill>
            <a:sysClr val="window" lastClr="FFFFFF">
              <a:lumMod val="65000"/>
            </a:sysClr>
          </a:solidFill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Avenir Book" panose="02000503020000020003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'model cv'!$AJ$1</c:f>
              <c:strCache>
                <c:ptCount val="1"/>
                <c:pt idx="0">
                  <c:v>cv log RRF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E8E8E8">
                  <a:lumMod val="25000"/>
                  <a:alpha val="70000"/>
                </a:srgbClr>
              </a:solidFill>
              <a:ln w="9525">
                <a:noFill/>
              </a:ln>
              <a:effectLst/>
            </c:spPr>
          </c:marker>
          <c:xVal>
            <c:numRef>
              <c:f>'model cv'!$AK$2:$AK$49</c:f>
              <c:numCache>
                <c:formatCode>General</c:formatCode>
                <c:ptCount val="48"/>
                <c:pt idx="0">
                  <c:v>2.58</c:v>
                </c:pt>
                <c:pt idx="1">
                  <c:v>1.89</c:v>
                </c:pt>
                <c:pt idx="2">
                  <c:v>1.73</c:v>
                </c:pt>
                <c:pt idx="3">
                  <c:v>3.03</c:v>
                </c:pt>
                <c:pt idx="4">
                  <c:v>1.88</c:v>
                </c:pt>
                <c:pt idx="5">
                  <c:v>2.52</c:v>
                </c:pt>
                <c:pt idx="6">
                  <c:v>1.88</c:v>
                </c:pt>
                <c:pt idx="7">
                  <c:v>2.4500000000000002</c:v>
                </c:pt>
                <c:pt idx="8">
                  <c:v>2.6</c:v>
                </c:pt>
                <c:pt idx="9">
                  <c:v>2.87</c:v>
                </c:pt>
                <c:pt idx="10">
                  <c:v>1.97</c:v>
                </c:pt>
                <c:pt idx="11">
                  <c:v>2.83</c:v>
                </c:pt>
                <c:pt idx="12">
                  <c:v>2.2599999999999998</c:v>
                </c:pt>
                <c:pt idx="13">
                  <c:v>2.6</c:v>
                </c:pt>
                <c:pt idx="14">
                  <c:v>2.6</c:v>
                </c:pt>
                <c:pt idx="15">
                  <c:v>2.14</c:v>
                </c:pt>
                <c:pt idx="16">
                  <c:v>1.86</c:v>
                </c:pt>
                <c:pt idx="17">
                  <c:v>2.4</c:v>
                </c:pt>
                <c:pt idx="18">
                  <c:v>2.21</c:v>
                </c:pt>
                <c:pt idx="19">
                  <c:v>2.13</c:v>
                </c:pt>
                <c:pt idx="20">
                  <c:v>2.78</c:v>
                </c:pt>
                <c:pt idx="21">
                  <c:v>2.61</c:v>
                </c:pt>
                <c:pt idx="22">
                  <c:v>3</c:v>
                </c:pt>
                <c:pt idx="23">
                  <c:v>2.79</c:v>
                </c:pt>
                <c:pt idx="24">
                  <c:v>2.04</c:v>
                </c:pt>
                <c:pt idx="25">
                  <c:v>1.87</c:v>
                </c:pt>
                <c:pt idx="26">
                  <c:v>2.2000000000000002</c:v>
                </c:pt>
                <c:pt idx="27">
                  <c:v>2.4500000000000002</c:v>
                </c:pt>
                <c:pt idx="28">
                  <c:v>3.08</c:v>
                </c:pt>
                <c:pt idx="29">
                  <c:v>3</c:v>
                </c:pt>
                <c:pt idx="30">
                  <c:v>3.03</c:v>
                </c:pt>
                <c:pt idx="31">
                  <c:v>3.14</c:v>
                </c:pt>
                <c:pt idx="32">
                  <c:v>3.17</c:v>
                </c:pt>
                <c:pt idx="33">
                  <c:v>2.2799999999999998</c:v>
                </c:pt>
                <c:pt idx="34">
                  <c:v>1.94</c:v>
                </c:pt>
                <c:pt idx="35">
                  <c:v>2.5499999999999998</c:v>
                </c:pt>
                <c:pt idx="36">
                  <c:v>2.72</c:v>
                </c:pt>
                <c:pt idx="37">
                  <c:v>2.4500000000000002</c:v>
                </c:pt>
                <c:pt idx="38">
                  <c:v>2.86</c:v>
                </c:pt>
                <c:pt idx="39">
                  <c:v>1.75</c:v>
                </c:pt>
                <c:pt idx="40">
                  <c:v>2.97</c:v>
                </c:pt>
                <c:pt idx="41">
                  <c:v>2.91</c:v>
                </c:pt>
                <c:pt idx="42">
                  <c:v>1.97</c:v>
                </c:pt>
                <c:pt idx="43">
                  <c:v>2.85</c:v>
                </c:pt>
                <c:pt idx="44">
                  <c:v>2.85</c:v>
                </c:pt>
                <c:pt idx="45">
                  <c:v>1.9</c:v>
                </c:pt>
                <c:pt idx="46">
                  <c:v>1.87</c:v>
                </c:pt>
                <c:pt idx="47">
                  <c:v>2.25</c:v>
                </c:pt>
              </c:numCache>
            </c:numRef>
          </c:xVal>
          <c:yVal>
            <c:numRef>
              <c:f>'model cv'!$AJ$2:$AJ$49</c:f>
              <c:numCache>
                <c:formatCode>0.00</c:formatCode>
                <c:ptCount val="48"/>
                <c:pt idx="0">
                  <c:v>2.8038990834035937</c:v>
                </c:pt>
                <c:pt idx="1">
                  <c:v>2.2233173846746999</c:v>
                </c:pt>
                <c:pt idx="2">
                  <c:v>1.8242522988733745</c:v>
                </c:pt>
                <c:pt idx="3">
                  <c:v>3.015595249629035</c:v>
                </c:pt>
                <c:pt idx="4">
                  <c:v>2.345367006196311</c:v>
                </c:pt>
                <c:pt idx="5">
                  <c:v>2.1230307216634672</c:v>
                </c:pt>
                <c:pt idx="6">
                  <c:v>1.8562940271862109</c:v>
                </c:pt>
                <c:pt idx="7">
                  <c:v>1.9275448162494997</c:v>
                </c:pt>
                <c:pt idx="8">
                  <c:v>2.7030574546914168</c:v>
                </c:pt>
                <c:pt idx="9">
                  <c:v>3.1544986288260741</c:v>
                </c:pt>
                <c:pt idx="10">
                  <c:v>2.4510577751800486</c:v>
                </c:pt>
                <c:pt idx="11">
                  <c:v>2.3234544323728343</c:v>
                </c:pt>
                <c:pt idx="12">
                  <c:v>2.4068985906692606</c:v>
                </c:pt>
                <c:pt idx="13">
                  <c:v>2.6796954661587171</c:v>
                </c:pt>
                <c:pt idx="14">
                  <c:v>2.7308747788283281</c:v>
                </c:pt>
                <c:pt idx="15">
                  <c:v>2.40847721774227</c:v>
                </c:pt>
                <c:pt idx="16">
                  <c:v>1.8195367411832479</c:v>
                </c:pt>
                <c:pt idx="17">
                  <c:v>2.5504250995644266</c:v>
                </c:pt>
                <c:pt idx="18">
                  <c:v>2.4859669523863124</c:v>
                </c:pt>
                <c:pt idx="19">
                  <c:v>2.2359335842258381</c:v>
                </c:pt>
                <c:pt idx="20">
                  <c:v>2.533324632201587</c:v>
                </c:pt>
                <c:pt idx="21">
                  <c:v>2.5633299509171286</c:v>
                </c:pt>
                <c:pt idx="22">
                  <c:v>2.7166917134193187</c:v>
                </c:pt>
                <c:pt idx="23">
                  <c:v>2.5927250547189988</c:v>
                </c:pt>
                <c:pt idx="24">
                  <c:v>1.842115483453034</c:v>
                </c:pt>
                <c:pt idx="25">
                  <c:v>2.1653358337946553</c:v>
                </c:pt>
                <c:pt idx="26">
                  <c:v>2.2331513314998874</c:v>
                </c:pt>
                <c:pt idx="27">
                  <c:v>2.6272647099338178</c:v>
                </c:pt>
                <c:pt idx="28">
                  <c:v>3.0280167493688444</c:v>
                </c:pt>
                <c:pt idx="29">
                  <c:v>13.074554034884125</c:v>
                </c:pt>
                <c:pt idx="30">
                  <c:v>2.8708324522447359</c:v>
                </c:pt>
                <c:pt idx="31">
                  <c:v>3.0918103386994327</c:v>
                </c:pt>
                <c:pt idx="32">
                  <c:v>2.7078606024443768</c:v>
                </c:pt>
                <c:pt idx="33">
                  <c:v>2.3248789582928251</c:v>
                </c:pt>
                <c:pt idx="34">
                  <c:v>2.147219831679561</c:v>
                </c:pt>
                <c:pt idx="35">
                  <c:v>2.7384555697501951</c:v>
                </c:pt>
                <c:pt idx="36">
                  <c:v>2.9859183305936767</c:v>
                </c:pt>
                <c:pt idx="37">
                  <c:v>2.247915542742005</c:v>
                </c:pt>
                <c:pt idx="38">
                  <c:v>2.5131541756308855</c:v>
                </c:pt>
                <c:pt idx="39">
                  <c:v>1.3181767236866699</c:v>
                </c:pt>
                <c:pt idx="40">
                  <c:v>-2.6244224744586342</c:v>
                </c:pt>
                <c:pt idx="41">
                  <c:v>2.6564695228101418</c:v>
                </c:pt>
                <c:pt idx="42">
                  <c:v>2.8340149734135465</c:v>
                </c:pt>
                <c:pt idx="43">
                  <c:v>2.3772662995081988</c:v>
                </c:pt>
                <c:pt idx="44">
                  <c:v>2.2889605024444681</c:v>
                </c:pt>
                <c:pt idx="45">
                  <c:v>2.2386767922121149</c:v>
                </c:pt>
                <c:pt idx="46">
                  <c:v>2.116734317409382</c:v>
                </c:pt>
                <c:pt idx="47">
                  <c:v>2.3636751552365194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66-C64B-A92D-FF223A0447A8}"/>
            </c:ext>
          </c:extLst>
        </c:ser>
        <c:ser>
          <c:idx val="1"/>
          <c:order val="1"/>
          <c:tx>
            <c:v>1to1</c:v>
          </c:tx>
          <c:spPr>
            <a:ln w="254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25400" cap="rnd">
                <a:solidFill>
                  <a:sysClr val="window" lastClr="FFFFFF">
                    <a:lumMod val="65000"/>
                  </a:sys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1266-C64B-A92D-FF223A0447A8}"/>
              </c:ext>
            </c:extLst>
          </c:dPt>
          <c:xVal>
            <c:numRef>
              <c:f>'model cv'!$AS$17:$AS$18</c:f>
              <c:numCache>
                <c:formatCode>General</c:formatCode>
                <c:ptCount val="2"/>
                <c:pt idx="0">
                  <c:v>-3</c:v>
                </c:pt>
                <c:pt idx="1">
                  <c:v>14</c:v>
                </c:pt>
              </c:numCache>
            </c:numRef>
          </c:xVal>
          <c:yVal>
            <c:numRef>
              <c:f>'model cv'!$AT$17:$AT$18</c:f>
              <c:numCache>
                <c:formatCode>General</c:formatCode>
                <c:ptCount val="2"/>
                <c:pt idx="0">
                  <c:v>-3</c:v>
                </c:pt>
                <c:pt idx="1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266-C64B-A92D-FF223A0447A8}"/>
            </c:ext>
          </c:extLst>
        </c:ser>
        <c:ser>
          <c:idx val="2"/>
          <c:order val="2"/>
          <c:tx>
            <c:v>-1log</c:v>
          </c:tx>
          <c:spPr>
            <a:ln w="25400" cap="rnd">
              <a:solidFill>
                <a:sysClr val="window" lastClr="FFFFFF">
                  <a:lumMod val="65000"/>
                </a:sysClr>
              </a:solidFill>
              <a:round/>
            </a:ln>
            <a:effectLst/>
          </c:spPr>
          <c:marker>
            <c:symbol val="none"/>
          </c:marker>
          <c:xVal>
            <c:numRef>
              <c:f>'model cv'!$AS$23:$AS$24</c:f>
              <c:numCache>
                <c:formatCode>General</c:formatCode>
                <c:ptCount val="2"/>
                <c:pt idx="0">
                  <c:v>-3</c:v>
                </c:pt>
                <c:pt idx="1">
                  <c:v>14</c:v>
                </c:pt>
              </c:numCache>
            </c:numRef>
          </c:xVal>
          <c:yVal>
            <c:numRef>
              <c:f>'model cv'!$AT$23:$AT$24</c:f>
              <c:numCache>
                <c:formatCode>General</c:formatCode>
                <c:ptCount val="2"/>
                <c:pt idx="0">
                  <c:v>-4</c:v>
                </c:pt>
                <c:pt idx="1">
                  <c:v>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266-C64B-A92D-FF223A0447A8}"/>
            </c:ext>
          </c:extLst>
        </c:ser>
        <c:ser>
          <c:idx val="3"/>
          <c:order val="3"/>
          <c:tx>
            <c:v>+log1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25400" cap="rnd">
                <a:solidFill>
                  <a:sysClr val="window" lastClr="FFFFFF">
                    <a:lumMod val="65000"/>
                  </a:sys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1266-C64B-A92D-FF223A0447A8}"/>
              </c:ext>
            </c:extLst>
          </c:dPt>
          <c:xVal>
            <c:numRef>
              <c:f>'model cv'!$AS$20:$AS$21</c:f>
              <c:numCache>
                <c:formatCode>General</c:formatCode>
                <c:ptCount val="2"/>
                <c:pt idx="0">
                  <c:v>-3</c:v>
                </c:pt>
                <c:pt idx="1">
                  <c:v>14</c:v>
                </c:pt>
              </c:numCache>
            </c:numRef>
          </c:xVal>
          <c:yVal>
            <c:numRef>
              <c:f>'model cv'!$AT$20:$AT$21</c:f>
              <c:numCache>
                <c:formatCode>General</c:formatCode>
                <c:ptCount val="2"/>
                <c:pt idx="0">
                  <c:v>-2</c:v>
                </c:pt>
                <c:pt idx="1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266-C64B-A92D-FF223A0447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4730431"/>
        <c:axId val="1184638127"/>
      </c:scatterChart>
      <c:valAx>
        <c:axId val="1184730431"/>
        <c:scaling>
          <c:orientation val="minMax"/>
          <c:max val="4"/>
          <c:min val="1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75000"/>
                  <a:alpha val="50000"/>
                </a:schemeClr>
              </a:solidFill>
              <a:prstDash val="dash"/>
              <a:round/>
            </a:ln>
            <a:effectLst/>
          </c:spPr>
        </c:majorGridlines>
        <c:numFmt formatCode="#,##0.0" sourceLinked="0"/>
        <c:majorTickMark val="out"/>
        <c:minorTickMark val="none"/>
        <c:tickLblPos val="nextTo"/>
        <c:spPr>
          <a:noFill/>
          <a:ln w="25400" cap="flat" cmpd="sng" algn="ctr">
            <a:solidFill>
              <a:sysClr val="window" lastClr="FFFFFF">
                <a:lumMod val="65000"/>
              </a:sys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endParaRPr lang="en-US"/>
          </a:p>
        </c:txPr>
        <c:crossAx val="1184638127"/>
        <c:crosses val="autoZero"/>
        <c:crossBetween val="midCat"/>
      </c:valAx>
      <c:valAx>
        <c:axId val="1184638127"/>
        <c:scaling>
          <c:orientation val="minMax"/>
          <c:max val="4"/>
          <c:min val="1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  <a:alpha val="50000"/>
                </a:schemeClr>
              </a:solidFill>
              <a:prstDash val="dash"/>
              <a:round/>
            </a:ln>
            <a:effectLst/>
          </c:spPr>
        </c:majorGridlines>
        <c:numFmt formatCode="0.0" sourceLinked="0"/>
        <c:majorTickMark val="out"/>
        <c:minorTickMark val="none"/>
        <c:tickLblPos val="nextTo"/>
        <c:spPr>
          <a:noFill/>
          <a:ln w="25400" cap="flat" cmpd="sng" algn="ctr">
            <a:solidFill>
              <a:sysClr val="window" lastClr="FFFFFF">
                <a:lumMod val="65000"/>
              </a:sys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endParaRPr lang="en-US"/>
          </a:p>
        </c:txPr>
        <c:crossAx val="1184730431"/>
        <c:crosses val="autoZero"/>
        <c:crossBetween val="midCat"/>
      </c:valAx>
      <c:spPr>
        <a:noFill/>
        <a:ln w="25400">
          <a:solidFill>
            <a:sysClr val="window" lastClr="FFFFFF">
              <a:lumMod val="65000"/>
            </a:sysClr>
          </a:solidFill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Avenir Book" panose="02000503020000020003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'model cv'!$AJ$1</c:f>
              <c:strCache>
                <c:ptCount val="1"/>
                <c:pt idx="0">
                  <c:v>cv log RRF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ysClr val="windowText" lastClr="000000">
                  <a:lumMod val="85000"/>
                  <a:lumOff val="15000"/>
                  <a:alpha val="70000"/>
                </a:sysClr>
              </a:solidFill>
              <a:ln w="9525">
                <a:noFill/>
              </a:ln>
              <a:effectLst/>
            </c:spPr>
          </c:marker>
          <c:xVal>
            <c:numRef>
              <c:f>'model cv'!$AK$2:$AK$49</c:f>
              <c:numCache>
                <c:formatCode>General</c:formatCode>
                <c:ptCount val="48"/>
                <c:pt idx="0">
                  <c:v>2.58</c:v>
                </c:pt>
                <c:pt idx="1">
                  <c:v>1.89</c:v>
                </c:pt>
                <c:pt idx="2">
                  <c:v>1.73</c:v>
                </c:pt>
                <c:pt idx="3">
                  <c:v>3.03</c:v>
                </c:pt>
                <c:pt idx="4">
                  <c:v>1.88</c:v>
                </c:pt>
                <c:pt idx="5">
                  <c:v>2.52</c:v>
                </c:pt>
                <c:pt idx="6">
                  <c:v>1.88</c:v>
                </c:pt>
                <c:pt idx="7">
                  <c:v>2.4500000000000002</c:v>
                </c:pt>
                <c:pt idx="8">
                  <c:v>2.6</c:v>
                </c:pt>
                <c:pt idx="9">
                  <c:v>2.87</c:v>
                </c:pt>
                <c:pt idx="10">
                  <c:v>1.97</c:v>
                </c:pt>
                <c:pt idx="11">
                  <c:v>2.83</c:v>
                </c:pt>
                <c:pt idx="12">
                  <c:v>2.2599999999999998</c:v>
                </c:pt>
                <c:pt idx="13">
                  <c:v>2.6</c:v>
                </c:pt>
                <c:pt idx="14">
                  <c:v>2.6</c:v>
                </c:pt>
                <c:pt idx="15">
                  <c:v>2.14</c:v>
                </c:pt>
                <c:pt idx="16">
                  <c:v>1.86</c:v>
                </c:pt>
                <c:pt idx="17">
                  <c:v>2.4</c:v>
                </c:pt>
                <c:pt idx="18">
                  <c:v>2.21</c:v>
                </c:pt>
                <c:pt idx="19">
                  <c:v>2.13</c:v>
                </c:pt>
                <c:pt idx="20">
                  <c:v>2.78</c:v>
                </c:pt>
                <c:pt idx="21">
                  <c:v>2.61</c:v>
                </c:pt>
                <c:pt idx="22">
                  <c:v>3</c:v>
                </c:pt>
                <c:pt idx="23">
                  <c:v>2.79</c:v>
                </c:pt>
                <c:pt idx="24">
                  <c:v>2.04</c:v>
                </c:pt>
                <c:pt idx="25">
                  <c:v>1.87</c:v>
                </c:pt>
                <c:pt idx="26">
                  <c:v>2.2000000000000002</c:v>
                </c:pt>
                <c:pt idx="27">
                  <c:v>2.4500000000000002</c:v>
                </c:pt>
                <c:pt idx="28">
                  <c:v>3.08</c:v>
                </c:pt>
                <c:pt idx="29">
                  <c:v>3</c:v>
                </c:pt>
                <c:pt idx="30">
                  <c:v>3.03</c:v>
                </c:pt>
                <c:pt idx="31">
                  <c:v>3.14</c:v>
                </c:pt>
                <c:pt idx="32">
                  <c:v>3.17</c:v>
                </c:pt>
                <c:pt idx="33">
                  <c:v>2.2799999999999998</c:v>
                </c:pt>
                <c:pt idx="34">
                  <c:v>1.94</c:v>
                </c:pt>
                <c:pt idx="35">
                  <c:v>2.5499999999999998</c:v>
                </c:pt>
                <c:pt idx="36">
                  <c:v>2.72</c:v>
                </c:pt>
                <c:pt idx="37">
                  <c:v>2.4500000000000002</c:v>
                </c:pt>
                <c:pt idx="38">
                  <c:v>2.86</c:v>
                </c:pt>
                <c:pt idx="39">
                  <c:v>1.75</c:v>
                </c:pt>
                <c:pt idx="40">
                  <c:v>2.97</c:v>
                </c:pt>
                <c:pt idx="41">
                  <c:v>2.91</c:v>
                </c:pt>
                <c:pt idx="42">
                  <c:v>1.97</c:v>
                </c:pt>
                <c:pt idx="43">
                  <c:v>2.85</c:v>
                </c:pt>
                <c:pt idx="44">
                  <c:v>2.85</c:v>
                </c:pt>
                <c:pt idx="45">
                  <c:v>1.9</c:v>
                </c:pt>
                <c:pt idx="46">
                  <c:v>1.87</c:v>
                </c:pt>
                <c:pt idx="47">
                  <c:v>2.25</c:v>
                </c:pt>
              </c:numCache>
            </c:numRef>
          </c:xVal>
          <c:yVal>
            <c:numRef>
              <c:f>'model cv'!$AJ$2:$AJ$49</c:f>
              <c:numCache>
                <c:formatCode>0.00</c:formatCode>
                <c:ptCount val="48"/>
                <c:pt idx="0">
                  <c:v>2.8038990834035937</c:v>
                </c:pt>
                <c:pt idx="1">
                  <c:v>2.2233173846746999</c:v>
                </c:pt>
                <c:pt idx="2">
                  <c:v>1.8242522988733745</c:v>
                </c:pt>
                <c:pt idx="3">
                  <c:v>3.015595249629035</c:v>
                </c:pt>
                <c:pt idx="4">
                  <c:v>2.345367006196311</c:v>
                </c:pt>
                <c:pt idx="5">
                  <c:v>2.1230307216634672</c:v>
                </c:pt>
                <c:pt idx="6">
                  <c:v>1.8562940271862109</c:v>
                </c:pt>
                <c:pt idx="7">
                  <c:v>1.9275448162494997</c:v>
                </c:pt>
                <c:pt idx="8">
                  <c:v>2.7030574546914168</c:v>
                </c:pt>
                <c:pt idx="9">
                  <c:v>3.1544986288260741</c:v>
                </c:pt>
                <c:pt idx="10">
                  <c:v>2.4510577751800486</c:v>
                </c:pt>
                <c:pt idx="11">
                  <c:v>2.3234544323728343</c:v>
                </c:pt>
                <c:pt idx="12">
                  <c:v>2.4068985906692606</c:v>
                </c:pt>
                <c:pt idx="13">
                  <c:v>2.6796954661587171</c:v>
                </c:pt>
                <c:pt idx="14">
                  <c:v>2.7308747788283281</c:v>
                </c:pt>
                <c:pt idx="15">
                  <c:v>2.40847721774227</c:v>
                </c:pt>
                <c:pt idx="16">
                  <c:v>1.8195367411832479</c:v>
                </c:pt>
                <c:pt idx="17">
                  <c:v>2.5504250995644266</c:v>
                </c:pt>
                <c:pt idx="18">
                  <c:v>2.4859669523863124</c:v>
                </c:pt>
                <c:pt idx="19">
                  <c:v>2.2359335842258381</c:v>
                </c:pt>
                <c:pt idx="20">
                  <c:v>2.533324632201587</c:v>
                </c:pt>
                <c:pt idx="21">
                  <c:v>2.5633299509171286</c:v>
                </c:pt>
                <c:pt idx="22">
                  <c:v>2.7166917134193187</c:v>
                </c:pt>
                <c:pt idx="23">
                  <c:v>2.5927250547189988</c:v>
                </c:pt>
                <c:pt idx="24">
                  <c:v>1.842115483453034</c:v>
                </c:pt>
                <c:pt idx="25">
                  <c:v>2.1653358337946553</c:v>
                </c:pt>
                <c:pt idx="26">
                  <c:v>2.2331513314998874</c:v>
                </c:pt>
                <c:pt idx="27">
                  <c:v>2.6272647099338178</c:v>
                </c:pt>
                <c:pt idx="28">
                  <c:v>3.0280167493688444</c:v>
                </c:pt>
                <c:pt idx="29">
                  <c:v>13.074554034884125</c:v>
                </c:pt>
                <c:pt idx="30">
                  <c:v>2.8708324522447359</c:v>
                </c:pt>
                <c:pt idx="31">
                  <c:v>3.0918103386994327</c:v>
                </c:pt>
                <c:pt idx="32">
                  <c:v>2.7078606024443768</c:v>
                </c:pt>
                <c:pt idx="33">
                  <c:v>2.3248789582928251</c:v>
                </c:pt>
                <c:pt idx="34">
                  <c:v>2.147219831679561</c:v>
                </c:pt>
                <c:pt idx="35">
                  <c:v>2.7384555697501951</c:v>
                </c:pt>
                <c:pt idx="36">
                  <c:v>2.9859183305936767</c:v>
                </c:pt>
                <c:pt idx="37">
                  <c:v>2.247915542742005</c:v>
                </c:pt>
                <c:pt idx="38">
                  <c:v>2.5131541756308855</c:v>
                </c:pt>
                <c:pt idx="39">
                  <c:v>1.3181767236866699</c:v>
                </c:pt>
                <c:pt idx="40">
                  <c:v>-2.6244224744586342</c:v>
                </c:pt>
                <c:pt idx="41">
                  <c:v>2.6564695228101418</c:v>
                </c:pt>
                <c:pt idx="42">
                  <c:v>2.8340149734135465</c:v>
                </c:pt>
                <c:pt idx="43">
                  <c:v>2.3772662995081988</c:v>
                </c:pt>
                <c:pt idx="44">
                  <c:v>2.2889605024444681</c:v>
                </c:pt>
                <c:pt idx="45">
                  <c:v>2.2386767922121149</c:v>
                </c:pt>
                <c:pt idx="46">
                  <c:v>2.116734317409382</c:v>
                </c:pt>
                <c:pt idx="47">
                  <c:v>2.3636751552365194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7E-7748-9411-1722F16712C1}"/>
            </c:ext>
          </c:extLst>
        </c:ser>
        <c:ser>
          <c:idx val="1"/>
          <c:order val="1"/>
          <c:tx>
            <c:v>1to1</c:v>
          </c:tx>
          <c:spPr>
            <a:ln w="254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25400" cap="rnd">
                <a:solidFill>
                  <a:sysClr val="window" lastClr="FFFFFF">
                    <a:lumMod val="65000"/>
                  </a:sys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4E7E-7748-9411-1722F16712C1}"/>
              </c:ext>
            </c:extLst>
          </c:dPt>
          <c:xVal>
            <c:numRef>
              <c:f>'model cv'!$AS$17:$AS$18</c:f>
              <c:numCache>
                <c:formatCode>General</c:formatCode>
                <c:ptCount val="2"/>
                <c:pt idx="0">
                  <c:v>-3</c:v>
                </c:pt>
                <c:pt idx="1">
                  <c:v>14</c:v>
                </c:pt>
              </c:numCache>
            </c:numRef>
          </c:xVal>
          <c:yVal>
            <c:numRef>
              <c:f>'model cv'!$AT$17:$AT$18</c:f>
              <c:numCache>
                <c:formatCode>General</c:formatCode>
                <c:ptCount val="2"/>
                <c:pt idx="0">
                  <c:v>-3</c:v>
                </c:pt>
                <c:pt idx="1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E7E-7748-9411-1722F16712C1}"/>
            </c:ext>
          </c:extLst>
        </c:ser>
        <c:ser>
          <c:idx val="2"/>
          <c:order val="2"/>
          <c:tx>
            <c:v>-1log</c:v>
          </c:tx>
          <c:spPr>
            <a:ln w="25400" cap="rnd">
              <a:solidFill>
                <a:sysClr val="window" lastClr="FFFFFF">
                  <a:lumMod val="65000"/>
                </a:sysClr>
              </a:solidFill>
              <a:round/>
            </a:ln>
            <a:effectLst/>
          </c:spPr>
          <c:marker>
            <c:symbol val="none"/>
          </c:marker>
          <c:xVal>
            <c:numRef>
              <c:f>'model cv'!$AS$23:$AS$24</c:f>
              <c:numCache>
                <c:formatCode>General</c:formatCode>
                <c:ptCount val="2"/>
                <c:pt idx="0">
                  <c:v>-3</c:v>
                </c:pt>
                <c:pt idx="1">
                  <c:v>14</c:v>
                </c:pt>
              </c:numCache>
            </c:numRef>
          </c:xVal>
          <c:yVal>
            <c:numRef>
              <c:f>'model cv'!$AT$23:$AT$24</c:f>
              <c:numCache>
                <c:formatCode>General</c:formatCode>
                <c:ptCount val="2"/>
                <c:pt idx="0">
                  <c:v>-4</c:v>
                </c:pt>
                <c:pt idx="1">
                  <c:v>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E7E-7748-9411-1722F16712C1}"/>
            </c:ext>
          </c:extLst>
        </c:ser>
        <c:ser>
          <c:idx val="3"/>
          <c:order val="3"/>
          <c:tx>
            <c:v>+log1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25400" cap="rnd">
                <a:solidFill>
                  <a:sysClr val="window" lastClr="FFFFFF">
                    <a:lumMod val="65000"/>
                  </a:sys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4E7E-7748-9411-1722F16712C1}"/>
              </c:ext>
            </c:extLst>
          </c:dPt>
          <c:xVal>
            <c:numRef>
              <c:f>'model cv'!$AS$20:$AS$21</c:f>
              <c:numCache>
                <c:formatCode>General</c:formatCode>
                <c:ptCount val="2"/>
                <c:pt idx="0">
                  <c:v>-3</c:v>
                </c:pt>
                <c:pt idx="1">
                  <c:v>14</c:v>
                </c:pt>
              </c:numCache>
            </c:numRef>
          </c:xVal>
          <c:yVal>
            <c:numRef>
              <c:f>'model cv'!$AT$20:$AT$21</c:f>
              <c:numCache>
                <c:formatCode>General</c:formatCode>
                <c:ptCount val="2"/>
                <c:pt idx="0">
                  <c:v>-2</c:v>
                </c:pt>
                <c:pt idx="1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E7E-7748-9411-1722F16712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4730431"/>
        <c:axId val="1184638127"/>
      </c:scatterChart>
      <c:valAx>
        <c:axId val="1184730431"/>
        <c:scaling>
          <c:orientation val="minMax"/>
          <c:max val="14"/>
          <c:min val="-3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75000"/>
                  <a:alpha val="50000"/>
                </a:schemeClr>
              </a:solidFill>
              <a:prstDash val="dash"/>
              <a:round/>
            </a:ln>
            <a:effectLst/>
          </c:spPr>
        </c:majorGridlines>
        <c:numFmt formatCode="#,##0.0" sourceLinked="0"/>
        <c:majorTickMark val="out"/>
        <c:minorTickMark val="none"/>
        <c:tickLblPos val="nextTo"/>
        <c:spPr>
          <a:noFill/>
          <a:ln w="25400" cap="flat" cmpd="sng" algn="ctr">
            <a:solidFill>
              <a:sysClr val="window" lastClr="FFFFFF">
                <a:lumMod val="65000"/>
              </a:sys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endParaRPr lang="en-US"/>
          </a:p>
        </c:txPr>
        <c:crossAx val="1184638127"/>
        <c:crossesAt val="-3"/>
        <c:crossBetween val="midCat"/>
        <c:majorUnit val="2"/>
      </c:valAx>
      <c:valAx>
        <c:axId val="1184638127"/>
        <c:scaling>
          <c:orientation val="minMax"/>
          <c:max val="14"/>
          <c:min val="-3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  <a:alpha val="50000"/>
                </a:schemeClr>
              </a:solidFill>
              <a:prstDash val="dash"/>
              <a:round/>
            </a:ln>
            <a:effectLst/>
          </c:spPr>
        </c:majorGridlines>
        <c:numFmt formatCode="0.0" sourceLinked="0"/>
        <c:majorTickMark val="out"/>
        <c:minorTickMark val="none"/>
        <c:tickLblPos val="nextTo"/>
        <c:spPr>
          <a:noFill/>
          <a:ln w="25400" cap="flat" cmpd="sng" algn="ctr">
            <a:solidFill>
              <a:sysClr val="window" lastClr="FFFFFF">
                <a:lumMod val="65000"/>
              </a:sys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endParaRPr lang="en-US"/>
          </a:p>
        </c:txPr>
        <c:crossAx val="1184730431"/>
        <c:crossesAt val="-3"/>
        <c:crossBetween val="midCat"/>
      </c:valAx>
      <c:spPr>
        <a:noFill/>
        <a:ln w="25400">
          <a:solidFill>
            <a:sysClr val="window" lastClr="FFFFFF">
              <a:lumMod val="65000"/>
            </a:sysClr>
          </a:solidFill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Avenir Book" panose="02000503020000020003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'model cv'!$AL$1</c:f>
              <c:strCache>
                <c:ptCount val="1"/>
                <c:pt idx="0">
                  <c:v>cv log RRF clean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ysClr val="windowText" lastClr="000000">
                  <a:lumMod val="75000"/>
                  <a:lumOff val="25000"/>
                  <a:alpha val="70000"/>
                </a:sysClr>
              </a:solidFill>
              <a:ln w="9525">
                <a:noFill/>
              </a:ln>
              <a:effectLst/>
            </c:spPr>
          </c:marker>
          <c:xVal>
            <c:numRef>
              <c:f>'model cv'!$AK$2:$AK$49</c:f>
              <c:numCache>
                <c:formatCode>General</c:formatCode>
                <c:ptCount val="48"/>
                <c:pt idx="0">
                  <c:v>2.58</c:v>
                </c:pt>
                <c:pt idx="1">
                  <c:v>1.89</c:v>
                </c:pt>
                <c:pt idx="2">
                  <c:v>1.73</c:v>
                </c:pt>
                <c:pt idx="3">
                  <c:v>3.03</c:v>
                </c:pt>
                <c:pt idx="4">
                  <c:v>1.88</c:v>
                </c:pt>
                <c:pt idx="5">
                  <c:v>2.52</c:v>
                </c:pt>
                <c:pt idx="6">
                  <c:v>1.88</c:v>
                </c:pt>
                <c:pt idx="7">
                  <c:v>2.4500000000000002</c:v>
                </c:pt>
                <c:pt idx="8">
                  <c:v>2.6</c:v>
                </c:pt>
                <c:pt idx="9">
                  <c:v>2.87</c:v>
                </c:pt>
                <c:pt idx="10">
                  <c:v>1.97</c:v>
                </c:pt>
                <c:pt idx="11">
                  <c:v>2.83</c:v>
                </c:pt>
                <c:pt idx="12">
                  <c:v>2.2599999999999998</c:v>
                </c:pt>
                <c:pt idx="13">
                  <c:v>2.6</c:v>
                </c:pt>
                <c:pt idx="14">
                  <c:v>2.6</c:v>
                </c:pt>
                <c:pt idx="15">
                  <c:v>2.14</c:v>
                </c:pt>
                <c:pt idx="16">
                  <c:v>1.86</c:v>
                </c:pt>
                <c:pt idx="17">
                  <c:v>2.4</c:v>
                </c:pt>
                <c:pt idx="18">
                  <c:v>2.21</c:v>
                </c:pt>
                <c:pt idx="19">
                  <c:v>2.13</c:v>
                </c:pt>
                <c:pt idx="20">
                  <c:v>2.78</c:v>
                </c:pt>
                <c:pt idx="21">
                  <c:v>2.61</c:v>
                </c:pt>
                <c:pt idx="22">
                  <c:v>3</c:v>
                </c:pt>
                <c:pt idx="23">
                  <c:v>2.79</c:v>
                </c:pt>
                <c:pt idx="24">
                  <c:v>2.04</c:v>
                </c:pt>
                <c:pt idx="25">
                  <c:v>1.87</c:v>
                </c:pt>
                <c:pt idx="26">
                  <c:v>2.2000000000000002</c:v>
                </c:pt>
                <c:pt idx="27">
                  <c:v>2.4500000000000002</c:v>
                </c:pt>
                <c:pt idx="28">
                  <c:v>3.08</c:v>
                </c:pt>
                <c:pt idx="29">
                  <c:v>3</c:v>
                </c:pt>
                <c:pt idx="30">
                  <c:v>3.03</c:v>
                </c:pt>
                <c:pt idx="31">
                  <c:v>3.14</c:v>
                </c:pt>
                <c:pt idx="32">
                  <c:v>3.17</c:v>
                </c:pt>
                <c:pt idx="33">
                  <c:v>2.2799999999999998</c:v>
                </c:pt>
                <c:pt idx="34">
                  <c:v>1.94</c:v>
                </c:pt>
                <c:pt idx="35">
                  <c:v>2.5499999999999998</c:v>
                </c:pt>
                <c:pt idx="36">
                  <c:v>2.72</c:v>
                </c:pt>
                <c:pt idx="37">
                  <c:v>2.4500000000000002</c:v>
                </c:pt>
                <c:pt idx="38">
                  <c:v>2.86</c:v>
                </c:pt>
                <c:pt idx="39">
                  <c:v>1.75</c:v>
                </c:pt>
                <c:pt idx="40">
                  <c:v>2.97</c:v>
                </c:pt>
                <c:pt idx="41">
                  <c:v>2.91</c:v>
                </c:pt>
                <c:pt idx="42">
                  <c:v>1.97</c:v>
                </c:pt>
                <c:pt idx="43">
                  <c:v>2.85</c:v>
                </c:pt>
                <c:pt idx="44">
                  <c:v>2.85</c:v>
                </c:pt>
                <c:pt idx="45">
                  <c:v>1.9</c:v>
                </c:pt>
                <c:pt idx="46">
                  <c:v>1.87</c:v>
                </c:pt>
                <c:pt idx="47">
                  <c:v>2.25</c:v>
                </c:pt>
              </c:numCache>
            </c:numRef>
          </c:xVal>
          <c:yVal>
            <c:numRef>
              <c:f>'model cv'!$AL$2:$AL$49</c:f>
              <c:numCache>
                <c:formatCode>0.00</c:formatCode>
                <c:ptCount val="48"/>
                <c:pt idx="0">
                  <c:v>2.8038990834035937</c:v>
                </c:pt>
                <c:pt idx="1">
                  <c:v>2.2233173846746999</c:v>
                </c:pt>
                <c:pt idx="2">
                  <c:v>1.8242522988733745</c:v>
                </c:pt>
                <c:pt idx="3">
                  <c:v>3.015595249629035</c:v>
                </c:pt>
                <c:pt idx="4">
                  <c:v>2.345367006196311</c:v>
                </c:pt>
                <c:pt idx="5">
                  <c:v>2.1230307216634672</c:v>
                </c:pt>
                <c:pt idx="6">
                  <c:v>1.8562940271862109</c:v>
                </c:pt>
                <c:pt idx="7">
                  <c:v>1.9275448162494997</c:v>
                </c:pt>
                <c:pt idx="8">
                  <c:v>2.7030574546914168</c:v>
                </c:pt>
                <c:pt idx="9">
                  <c:v>3.1544986288260741</c:v>
                </c:pt>
                <c:pt idx="10">
                  <c:v>2.4510577751800486</c:v>
                </c:pt>
                <c:pt idx="11">
                  <c:v>2.3234544323728343</c:v>
                </c:pt>
                <c:pt idx="12">
                  <c:v>2.4068985906692606</c:v>
                </c:pt>
                <c:pt idx="13">
                  <c:v>2.6796954661587171</c:v>
                </c:pt>
                <c:pt idx="14">
                  <c:v>2.7308747788283281</c:v>
                </c:pt>
                <c:pt idx="15">
                  <c:v>2.40847721774227</c:v>
                </c:pt>
                <c:pt idx="16">
                  <c:v>1.8195367411832479</c:v>
                </c:pt>
                <c:pt idx="17">
                  <c:v>2.5504250995644266</c:v>
                </c:pt>
                <c:pt idx="18">
                  <c:v>2.4859669523863124</c:v>
                </c:pt>
                <c:pt idx="19">
                  <c:v>2.2359335842258381</c:v>
                </c:pt>
                <c:pt idx="20">
                  <c:v>2.533324632201587</c:v>
                </c:pt>
                <c:pt idx="21">
                  <c:v>2.5633299509171286</c:v>
                </c:pt>
                <c:pt idx="22">
                  <c:v>2.7166917134193187</c:v>
                </c:pt>
                <c:pt idx="23">
                  <c:v>2.5927250547189988</c:v>
                </c:pt>
                <c:pt idx="24">
                  <c:v>1.842115483453034</c:v>
                </c:pt>
                <c:pt idx="25">
                  <c:v>2.1653358337946553</c:v>
                </c:pt>
                <c:pt idx="26">
                  <c:v>2.2331513314998874</c:v>
                </c:pt>
                <c:pt idx="27">
                  <c:v>2.6272647099338178</c:v>
                </c:pt>
                <c:pt idx="28">
                  <c:v>3.0280167493688444</c:v>
                </c:pt>
                <c:pt idx="30">
                  <c:v>2.8708324522447359</c:v>
                </c:pt>
                <c:pt idx="31">
                  <c:v>3.0918103386994327</c:v>
                </c:pt>
                <c:pt idx="32">
                  <c:v>2.7078606024443768</c:v>
                </c:pt>
                <c:pt idx="33">
                  <c:v>2.3248789582928251</c:v>
                </c:pt>
                <c:pt idx="34">
                  <c:v>2.147219831679561</c:v>
                </c:pt>
                <c:pt idx="35">
                  <c:v>2.7384555697501951</c:v>
                </c:pt>
                <c:pt idx="36">
                  <c:v>2.9859183305936767</c:v>
                </c:pt>
                <c:pt idx="37">
                  <c:v>2.247915542742005</c:v>
                </c:pt>
                <c:pt idx="38">
                  <c:v>2.5131541756308855</c:v>
                </c:pt>
                <c:pt idx="39">
                  <c:v>1.3181767236866699</c:v>
                </c:pt>
                <c:pt idx="41">
                  <c:v>2.6564695228101418</c:v>
                </c:pt>
                <c:pt idx="42">
                  <c:v>2.8340149734135465</c:v>
                </c:pt>
                <c:pt idx="43">
                  <c:v>2.3772662995081988</c:v>
                </c:pt>
                <c:pt idx="44">
                  <c:v>2.2889605024444681</c:v>
                </c:pt>
                <c:pt idx="45">
                  <c:v>2.2386767922121149</c:v>
                </c:pt>
                <c:pt idx="46">
                  <c:v>2.116734317409382</c:v>
                </c:pt>
                <c:pt idx="47">
                  <c:v>2.3636751552365194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7C-714D-8CC8-C2278DEFC175}"/>
            </c:ext>
          </c:extLst>
        </c:ser>
        <c:ser>
          <c:idx val="1"/>
          <c:order val="1"/>
          <c:tx>
            <c:v>1to1</c:v>
          </c:tx>
          <c:spPr>
            <a:ln w="254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25400" cap="rnd">
                <a:solidFill>
                  <a:sysClr val="window" lastClr="FFFFFF">
                    <a:lumMod val="65000"/>
                  </a:sys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317C-714D-8CC8-C2278DEFC175}"/>
              </c:ext>
            </c:extLst>
          </c:dPt>
          <c:xVal>
            <c:numRef>
              <c:f>'model cv'!$AS$17:$AS$18</c:f>
              <c:numCache>
                <c:formatCode>General</c:formatCode>
                <c:ptCount val="2"/>
                <c:pt idx="0">
                  <c:v>-3</c:v>
                </c:pt>
                <c:pt idx="1">
                  <c:v>14</c:v>
                </c:pt>
              </c:numCache>
            </c:numRef>
          </c:xVal>
          <c:yVal>
            <c:numRef>
              <c:f>'model cv'!$AT$17:$AT$18</c:f>
              <c:numCache>
                <c:formatCode>General</c:formatCode>
                <c:ptCount val="2"/>
                <c:pt idx="0">
                  <c:v>-3</c:v>
                </c:pt>
                <c:pt idx="1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17C-714D-8CC8-C2278DEFC175}"/>
            </c:ext>
          </c:extLst>
        </c:ser>
        <c:ser>
          <c:idx val="2"/>
          <c:order val="2"/>
          <c:tx>
            <c:v>-1log</c:v>
          </c:tx>
          <c:spPr>
            <a:ln w="25400" cap="rnd">
              <a:solidFill>
                <a:sysClr val="window" lastClr="FFFFFF">
                  <a:lumMod val="65000"/>
                </a:sysClr>
              </a:solidFill>
              <a:round/>
            </a:ln>
            <a:effectLst/>
          </c:spPr>
          <c:marker>
            <c:symbol val="none"/>
          </c:marker>
          <c:xVal>
            <c:numRef>
              <c:f>'model cv'!$AS$23:$AS$24</c:f>
              <c:numCache>
                <c:formatCode>General</c:formatCode>
                <c:ptCount val="2"/>
                <c:pt idx="0">
                  <c:v>-3</c:v>
                </c:pt>
                <c:pt idx="1">
                  <c:v>14</c:v>
                </c:pt>
              </c:numCache>
            </c:numRef>
          </c:xVal>
          <c:yVal>
            <c:numRef>
              <c:f>'model cv'!$AT$23:$AT$24</c:f>
              <c:numCache>
                <c:formatCode>General</c:formatCode>
                <c:ptCount val="2"/>
                <c:pt idx="0">
                  <c:v>-4</c:v>
                </c:pt>
                <c:pt idx="1">
                  <c:v>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17C-714D-8CC8-C2278DEFC175}"/>
            </c:ext>
          </c:extLst>
        </c:ser>
        <c:ser>
          <c:idx val="3"/>
          <c:order val="3"/>
          <c:tx>
            <c:v>+log1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25400" cap="rnd">
                <a:solidFill>
                  <a:sysClr val="window" lastClr="FFFFFF">
                    <a:lumMod val="65000"/>
                  </a:sys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317C-714D-8CC8-C2278DEFC175}"/>
              </c:ext>
            </c:extLst>
          </c:dPt>
          <c:xVal>
            <c:numRef>
              <c:f>'model cv'!$AS$20:$AS$21</c:f>
              <c:numCache>
                <c:formatCode>General</c:formatCode>
                <c:ptCount val="2"/>
                <c:pt idx="0">
                  <c:v>-3</c:v>
                </c:pt>
                <c:pt idx="1">
                  <c:v>14</c:v>
                </c:pt>
              </c:numCache>
            </c:numRef>
          </c:xVal>
          <c:yVal>
            <c:numRef>
              <c:f>'model cv'!$AT$20:$AT$21</c:f>
              <c:numCache>
                <c:formatCode>General</c:formatCode>
                <c:ptCount val="2"/>
                <c:pt idx="0">
                  <c:v>-2</c:v>
                </c:pt>
                <c:pt idx="1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17C-714D-8CC8-C2278DEFC1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4730431"/>
        <c:axId val="1184638127"/>
      </c:scatterChart>
      <c:valAx>
        <c:axId val="1184730431"/>
        <c:scaling>
          <c:orientation val="minMax"/>
          <c:max val="4"/>
          <c:min val="1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75000"/>
                  <a:alpha val="50000"/>
                </a:schemeClr>
              </a:solidFill>
              <a:prstDash val="dash"/>
              <a:round/>
            </a:ln>
            <a:effectLst/>
          </c:spPr>
        </c:majorGridlines>
        <c:numFmt formatCode="#,##0.0" sourceLinked="0"/>
        <c:majorTickMark val="out"/>
        <c:minorTickMark val="none"/>
        <c:tickLblPos val="nextTo"/>
        <c:spPr>
          <a:noFill/>
          <a:ln w="25400" cap="flat" cmpd="sng" algn="ctr">
            <a:solidFill>
              <a:sysClr val="window" lastClr="FFFFFF">
                <a:lumMod val="65000"/>
              </a:sys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endParaRPr lang="en-US"/>
          </a:p>
        </c:txPr>
        <c:crossAx val="1184638127"/>
        <c:crosses val="autoZero"/>
        <c:crossBetween val="midCat"/>
      </c:valAx>
      <c:valAx>
        <c:axId val="1184638127"/>
        <c:scaling>
          <c:orientation val="minMax"/>
          <c:max val="4"/>
          <c:min val="1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  <a:alpha val="50000"/>
                </a:schemeClr>
              </a:solidFill>
              <a:prstDash val="dash"/>
              <a:round/>
            </a:ln>
            <a:effectLst/>
          </c:spPr>
        </c:majorGridlines>
        <c:numFmt formatCode="0.0" sourceLinked="0"/>
        <c:majorTickMark val="out"/>
        <c:minorTickMark val="none"/>
        <c:tickLblPos val="nextTo"/>
        <c:spPr>
          <a:noFill/>
          <a:ln w="25400" cap="flat" cmpd="sng" algn="ctr">
            <a:solidFill>
              <a:sysClr val="window" lastClr="FFFFFF">
                <a:lumMod val="65000"/>
              </a:sys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endParaRPr lang="en-US"/>
          </a:p>
        </c:txPr>
        <c:crossAx val="1184730431"/>
        <c:crosses val="autoZero"/>
        <c:crossBetween val="midCat"/>
      </c:valAx>
      <c:spPr>
        <a:noFill/>
        <a:ln w="25400">
          <a:solidFill>
            <a:sysClr val="window" lastClr="FFFFFF">
              <a:lumMod val="65000"/>
            </a:sysClr>
          </a:solidFill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Avenir Book" panose="02000503020000020003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g1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'model cv'!$AK$2:$AK$6</c:f>
              <c:numCache>
                <c:formatCode>General</c:formatCode>
                <c:ptCount val="5"/>
                <c:pt idx="0">
                  <c:v>2.58</c:v>
                </c:pt>
                <c:pt idx="1">
                  <c:v>1.89</c:v>
                </c:pt>
                <c:pt idx="2">
                  <c:v>1.73</c:v>
                </c:pt>
                <c:pt idx="3">
                  <c:v>3.03</c:v>
                </c:pt>
                <c:pt idx="4">
                  <c:v>1.88</c:v>
                </c:pt>
              </c:numCache>
            </c:numRef>
          </c:xVal>
          <c:yVal>
            <c:numRef>
              <c:f>'model cv'!$AJ$2:$AJ$6</c:f>
              <c:numCache>
                <c:formatCode>0.00</c:formatCode>
                <c:ptCount val="5"/>
                <c:pt idx="0">
                  <c:v>2.8038990834035937</c:v>
                </c:pt>
                <c:pt idx="1">
                  <c:v>2.2233173846746999</c:v>
                </c:pt>
                <c:pt idx="2">
                  <c:v>1.8242522988733745</c:v>
                </c:pt>
                <c:pt idx="3">
                  <c:v>3.015595249629035</c:v>
                </c:pt>
                <c:pt idx="4">
                  <c:v>2.345367006196311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7B-7D41-8CEF-E92F4AB7A8EA}"/>
            </c:ext>
          </c:extLst>
        </c:ser>
        <c:ser>
          <c:idx val="1"/>
          <c:order val="1"/>
          <c:tx>
            <c:v>1to1</c:v>
          </c:tx>
          <c:spPr>
            <a:ln w="25400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25400" cap="rnd">
                <a:solidFill>
                  <a:schemeClr val="bg2">
                    <a:lumMod val="7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927B-7D41-8CEF-E92F4AB7A8EA}"/>
              </c:ext>
            </c:extLst>
          </c:dPt>
          <c:xVal>
            <c:numRef>
              <c:f>'model cv'!$AS$17:$AS$18</c:f>
              <c:numCache>
                <c:formatCode>General</c:formatCode>
                <c:ptCount val="2"/>
                <c:pt idx="0">
                  <c:v>-3</c:v>
                </c:pt>
                <c:pt idx="1">
                  <c:v>14</c:v>
                </c:pt>
              </c:numCache>
            </c:numRef>
          </c:xVal>
          <c:yVal>
            <c:numRef>
              <c:f>'model cv'!$AT$17:$AT$18</c:f>
              <c:numCache>
                <c:formatCode>General</c:formatCode>
                <c:ptCount val="2"/>
                <c:pt idx="0">
                  <c:v>-3</c:v>
                </c:pt>
                <c:pt idx="1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27B-7D41-8CEF-E92F4AB7A8EA}"/>
            </c:ext>
          </c:extLst>
        </c:ser>
        <c:ser>
          <c:idx val="2"/>
          <c:order val="2"/>
          <c:tx>
            <c:v>-1log</c:v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25400" cap="rnd">
                <a:solidFill>
                  <a:schemeClr val="bg2">
                    <a:lumMod val="7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8-927B-7D41-8CEF-E92F4AB7A8EA}"/>
              </c:ext>
            </c:extLst>
          </c:dPt>
          <c:xVal>
            <c:numRef>
              <c:f>'model cv'!$AS$23:$AS$24</c:f>
              <c:numCache>
                <c:formatCode>General</c:formatCode>
                <c:ptCount val="2"/>
                <c:pt idx="0">
                  <c:v>-3</c:v>
                </c:pt>
                <c:pt idx="1">
                  <c:v>14</c:v>
                </c:pt>
              </c:numCache>
            </c:numRef>
          </c:xVal>
          <c:yVal>
            <c:numRef>
              <c:f>'model cv'!$AT$23:$AT$24</c:f>
              <c:numCache>
                <c:formatCode>General</c:formatCode>
                <c:ptCount val="2"/>
                <c:pt idx="0">
                  <c:v>-4</c:v>
                </c:pt>
                <c:pt idx="1">
                  <c:v>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27B-7D41-8CEF-E92F4AB7A8EA}"/>
            </c:ext>
          </c:extLst>
        </c:ser>
        <c:ser>
          <c:idx val="3"/>
          <c:order val="3"/>
          <c:tx>
            <c:v>+log1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25400" cap="rnd">
                <a:solidFill>
                  <a:schemeClr val="bg2">
                    <a:lumMod val="7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927B-7D41-8CEF-E92F4AB7A8EA}"/>
              </c:ext>
            </c:extLst>
          </c:dPt>
          <c:xVal>
            <c:numRef>
              <c:f>'model cv'!$AS$20:$AS$21</c:f>
              <c:numCache>
                <c:formatCode>General</c:formatCode>
                <c:ptCount val="2"/>
                <c:pt idx="0">
                  <c:v>-3</c:v>
                </c:pt>
                <c:pt idx="1">
                  <c:v>14</c:v>
                </c:pt>
              </c:numCache>
            </c:numRef>
          </c:xVal>
          <c:yVal>
            <c:numRef>
              <c:f>'model cv'!$AT$20:$AT$21</c:f>
              <c:numCache>
                <c:formatCode>General</c:formatCode>
                <c:ptCount val="2"/>
                <c:pt idx="0">
                  <c:v>-2</c:v>
                </c:pt>
                <c:pt idx="1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27B-7D41-8CEF-E92F4AB7A8EA}"/>
            </c:ext>
          </c:extLst>
        </c:ser>
        <c:ser>
          <c:idx val="4"/>
          <c:order val="4"/>
          <c:tx>
            <c:v>g2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'model cv'!$AK$7:$AK$11</c:f>
              <c:numCache>
                <c:formatCode>General</c:formatCode>
                <c:ptCount val="5"/>
                <c:pt idx="0">
                  <c:v>2.52</c:v>
                </c:pt>
                <c:pt idx="1">
                  <c:v>1.88</c:v>
                </c:pt>
                <c:pt idx="2">
                  <c:v>2.4500000000000002</c:v>
                </c:pt>
                <c:pt idx="3">
                  <c:v>2.6</c:v>
                </c:pt>
                <c:pt idx="4">
                  <c:v>2.87</c:v>
                </c:pt>
              </c:numCache>
            </c:numRef>
          </c:xVal>
          <c:yVal>
            <c:numRef>
              <c:f>'model cv'!$AL$7:$AL$11</c:f>
              <c:numCache>
                <c:formatCode>0.00</c:formatCode>
                <c:ptCount val="5"/>
                <c:pt idx="0">
                  <c:v>2.1230307216634672</c:v>
                </c:pt>
                <c:pt idx="1">
                  <c:v>1.8562940271862109</c:v>
                </c:pt>
                <c:pt idx="2">
                  <c:v>1.9275448162494997</c:v>
                </c:pt>
                <c:pt idx="3">
                  <c:v>2.7030574546914168</c:v>
                </c:pt>
                <c:pt idx="4">
                  <c:v>3.1544986288260741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F-927B-7D41-8CEF-E92F4AB7A8EA}"/>
            </c:ext>
          </c:extLst>
        </c:ser>
        <c:ser>
          <c:idx val="5"/>
          <c:order val="5"/>
          <c:tx>
            <c:v>g3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'model cv'!$AK$12:$AK$16</c:f>
              <c:numCache>
                <c:formatCode>General</c:formatCode>
                <c:ptCount val="5"/>
                <c:pt idx="0">
                  <c:v>1.97</c:v>
                </c:pt>
                <c:pt idx="1">
                  <c:v>2.83</c:v>
                </c:pt>
                <c:pt idx="2">
                  <c:v>2.2599999999999998</c:v>
                </c:pt>
                <c:pt idx="3">
                  <c:v>2.6</c:v>
                </c:pt>
                <c:pt idx="4">
                  <c:v>2.6</c:v>
                </c:pt>
              </c:numCache>
            </c:numRef>
          </c:xVal>
          <c:yVal>
            <c:numRef>
              <c:f>'model cv'!$AL$12:$AL$16</c:f>
              <c:numCache>
                <c:formatCode>0.00</c:formatCode>
                <c:ptCount val="5"/>
                <c:pt idx="0">
                  <c:v>2.4510577751800486</c:v>
                </c:pt>
                <c:pt idx="1">
                  <c:v>2.3234544323728343</c:v>
                </c:pt>
                <c:pt idx="2">
                  <c:v>2.4068985906692606</c:v>
                </c:pt>
                <c:pt idx="3">
                  <c:v>2.6796954661587171</c:v>
                </c:pt>
                <c:pt idx="4">
                  <c:v>2.7308747788283281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0-927B-7D41-8CEF-E92F4AB7A8EA}"/>
            </c:ext>
          </c:extLst>
        </c:ser>
        <c:ser>
          <c:idx val="6"/>
          <c:order val="6"/>
          <c:tx>
            <c:v>g4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'model cv'!$AK$17:$AK$21</c:f>
              <c:numCache>
                <c:formatCode>General</c:formatCode>
                <c:ptCount val="5"/>
                <c:pt idx="0">
                  <c:v>2.14</c:v>
                </c:pt>
                <c:pt idx="1">
                  <c:v>1.86</c:v>
                </c:pt>
                <c:pt idx="2">
                  <c:v>2.4</c:v>
                </c:pt>
                <c:pt idx="3">
                  <c:v>2.21</c:v>
                </c:pt>
                <c:pt idx="4">
                  <c:v>2.13</c:v>
                </c:pt>
              </c:numCache>
            </c:numRef>
          </c:xVal>
          <c:yVal>
            <c:numRef>
              <c:f>'model cv'!$AL$17:$AL$21</c:f>
              <c:numCache>
                <c:formatCode>0.00</c:formatCode>
                <c:ptCount val="5"/>
                <c:pt idx="0">
                  <c:v>2.40847721774227</c:v>
                </c:pt>
                <c:pt idx="1">
                  <c:v>1.8195367411832479</c:v>
                </c:pt>
                <c:pt idx="2">
                  <c:v>2.5504250995644266</c:v>
                </c:pt>
                <c:pt idx="3">
                  <c:v>2.4859669523863124</c:v>
                </c:pt>
                <c:pt idx="4">
                  <c:v>2.2359335842258381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1-927B-7D41-8CEF-E92F4AB7A8EA}"/>
            </c:ext>
          </c:extLst>
        </c:ser>
        <c:ser>
          <c:idx val="7"/>
          <c:order val="7"/>
          <c:tx>
            <c:v>g5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'model cv'!$AK$22:$AK$26</c:f>
              <c:numCache>
                <c:formatCode>General</c:formatCode>
                <c:ptCount val="5"/>
                <c:pt idx="0">
                  <c:v>2.78</c:v>
                </c:pt>
                <c:pt idx="1">
                  <c:v>2.61</c:v>
                </c:pt>
                <c:pt idx="2">
                  <c:v>3</c:v>
                </c:pt>
                <c:pt idx="3">
                  <c:v>2.79</c:v>
                </c:pt>
                <c:pt idx="4">
                  <c:v>2.04</c:v>
                </c:pt>
              </c:numCache>
            </c:numRef>
          </c:xVal>
          <c:yVal>
            <c:numRef>
              <c:f>'model cv'!$AL$22:$AL$26</c:f>
              <c:numCache>
                <c:formatCode>0.00</c:formatCode>
                <c:ptCount val="5"/>
                <c:pt idx="0">
                  <c:v>2.533324632201587</c:v>
                </c:pt>
                <c:pt idx="1">
                  <c:v>2.5633299509171286</c:v>
                </c:pt>
                <c:pt idx="2">
                  <c:v>2.7166917134193187</c:v>
                </c:pt>
                <c:pt idx="3">
                  <c:v>2.5927250547189988</c:v>
                </c:pt>
                <c:pt idx="4">
                  <c:v>1.842115483453034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2-927B-7D41-8CEF-E92F4AB7A8EA}"/>
            </c:ext>
          </c:extLst>
        </c:ser>
        <c:ser>
          <c:idx val="8"/>
          <c:order val="8"/>
          <c:tx>
            <c:v>g6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'model cv'!$AK$27:$AK$31</c:f>
              <c:numCache>
                <c:formatCode>General</c:formatCode>
                <c:ptCount val="5"/>
                <c:pt idx="0">
                  <c:v>1.87</c:v>
                </c:pt>
                <c:pt idx="1">
                  <c:v>2.2000000000000002</c:v>
                </c:pt>
                <c:pt idx="2">
                  <c:v>2.4500000000000002</c:v>
                </c:pt>
                <c:pt idx="3">
                  <c:v>3.08</c:v>
                </c:pt>
                <c:pt idx="4">
                  <c:v>3</c:v>
                </c:pt>
              </c:numCache>
            </c:numRef>
          </c:xVal>
          <c:yVal>
            <c:numRef>
              <c:f>'model cv'!$AL$27:$AL$31</c:f>
              <c:numCache>
                <c:formatCode>0.00</c:formatCode>
                <c:ptCount val="5"/>
                <c:pt idx="0">
                  <c:v>2.1653358337946553</c:v>
                </c:pt>
                <c:pt idx="1">
                  <c:v>2.2331513314998874</c:v>
                </c:pt>
                <c:pt idx="2">
                  <c:v>2.6272647099338178</c:v>
                </c:pt>
                <c:pt idx="3">
                  <c:v>3.0280167493688444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3-927B-7D41-8CEF-E92F4AB7A8EA}"/>
            </c:ext>
          </c:extLst>
        </c:ser>
        <c:ser>
          <c:idx val="9"/>
          <c:order val="9"/>
          <c:tx>
            <c:v>g7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'model cv'!$AK$32:$AK$36</c:f>
              <c:numCache>
                <c:formatCode>General</c:formatCode>
                <c:ptCount val="5"/>
                <c:pt idx="0">
                  <c:v>3.03</c:v>
                </c:pt>
                <c:pt idx="1">
                  <c:v>3.14</c:v>
                </c:pt>
                <c:pt idx="2">
                  <c:v>3.17</c:v>
                </c:pt>
                <c:pt idx="3">
                  <c:v>2.2799999999999998</c:v>
                </c:pt>
                <c:pt idx="4">
                  <c:v>1.94</c:v>
                </c:pt>
              </c:numCache>
            </c:numRef>
          </c:xVal>
          <c:yVal>
            <c:numRef>
              <c:f>'model cv'!$AL$32:$AL$36</c:f>
              <c:numCache>
                <c:formatCode>0.00</c:formatCode>
                <c:ptCount val="5"/>
                <c:pt idx="0">
                  <c:v>2.8708324522447359</c:v>
                </c:pt>
                <c:pt idx="1">
                  <c:v>3.0918103386994327</c:v>
                </c:pt>
                <c:pt idx="2">
                  <c:v>2.7078606024443768</c:v>
                </c:pt>
                <c:pt idx="3">
                  <c:v>2.3248789582928251</c:v>
                </c:pt>
                <c:pt idx="4">
                  <c:v>2.147219831679561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4-927B-7D41-8CEF-E92F4AB7A8EA}"/>
            </c:ext>
          </c:extLst>
        </c:ser>
        <c:ser>
          <c:idx val="10"/>
          <c:order val="10"/>
          <c:tx>
            <c:v>g8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'model cv'!$AK$37:$AK$41</c:f>
              <c:numCache>
                <c:formatCode>General</c:formatCode>
                <c:ptCount val="5"/>
                <c:pt idx="0">
                  <c:v>2.5499999999999998</c:v>
                </c:pt>
                <c:pt idx="1">
                  <c:v>2.72</c:v>
                </c:pt>
                <c:pt idx="2">
                  <c:v>2.4500000000000002</c:v>
                </c:pt>
                <c:pt idx="3">
                  <c:v>2.86</c:v>
                </c:pt>
                <c:pt idx="4">
                  <c:v>1.75</c:v>
                </c:pt>
              </c:numCache>
            </c:numRef>
          </c:xVal>
          <c:yVal>
            <c:numRef>
              <c:f>'model cv'!$AL$37:$AL$41</c:f>
              <c:numCache>
                <c:formatCode>0.00</c:formatCode>
                <c:ptCount val="5"/>
                <c:pt idx="0">
                  <c:v>2.7384555697501951</c:v>
                </c:pt>
                <c:pt idx="1">
                  <c:v>2.9859183305936767</c:v>
                </c:pt>
                <c:pt idx="2">
                  <c:v>2.247915542742005</c:v>
                </c:pt>
                <c:pt idx="3">
                  <c:v>2.5131541756308855</c:v>
                </c:pt>
                <c:pt idx="4">
                  <c:v>1.3181767236866699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5-927B-7D41-8CEF-E92F4AB7A8EA}"/>
            </c:ext>
          </c:extLst>
        </c:ser>
        <c:ser>
          <c:idx val="11"/>
          <c:order val="11"/>
          <c:tx>
            <c:v>g9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'model cv'!$AK$42:$AK$46</c:f>
              <c:numCache>
                <c:formatCode>General</c:formatCode>
                <c:ptCount val="5"/>
                <c:pt idx="0">
                  <c:v>2.97</c:v>
                </c:pt>
                <c:pt idx="1">
                  <c:v>2.91</c:v>
                </c:pt>
                <c:pt idx="2">
                  <c:v>1.97</c:v>
                </c:pt>
                <c:pt idx="3">
                  <c:v>2.85</c:v>
                </c:pt>
                <c:pt idx="4">
                  <c:v>2.85</c:v>
                </c:pt>
              </c:numCache>
            </c:numRef>
          </c:xVal>
          <c:yVal>
            <c:numRef>
              <c:f>'model cv'!$AL$42:$AL$46</c:f>
              <c:numCache>
                <c:formatCode>0.00</c:formatCode>
                <c:ptCount val="5"/>
                <c:pt idx="1">
                  <c:v>2.6564695228101418</c:v>
                </c:pt>
                <c:pt idx="2">
                  <c:v>2.8340149734135465</c:v>
                </c:pt>
                <c:pt idx="3">
                  <c:v>2.3772662995081988</c:v>
                </c:pt>
                <c:pt idx="4">
                  <c:v>2.2889605024444681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6-927B-7D41-8CEF-E92F4AB7A8EA}"/>
            </c:ext>
          </c:extLst>
        </c:ser>
        <c:ser>
          <c:idx val="12"/>
          <c:order val="12"/>
          <c:tx>
            <c:v>g10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'model cv'!$AK$47:$AK$49</c:f>
              <c:numCache>
                <c:formatCode>General</c:formatCode>
                <c:ptCount val="3"/>
                <c:pt idx="0">
                  <c:v>1.9</c:v>
                </c:pt>
                <c:pt idx="1">
                  <c:v>1.87</c:v>
                </c:pt>
                <c:pt idx="2">
                  <c:v>2.25</c:v>
                </c:pt>
              </c:numCache>
            </c:numRef>
          </c:xVal>
          <c:yVal>
            <c:numRef>
              <c:f>'model cv'!$AL$47:$AL$49</c:f>
              <c:numCache>
                <c:formatCode>0.00</c:formatCode>
                <c:ptCount val="3"/>
                <c:pt idx="0">
                  <c:v>2.2386767922121149</c:v>
                </c:pt>
                <c:pt idx="1">
                  <c:v>2.116734317409382</c:v>
                </c:pt>
                <c:pt idx="2">
                  <c:v>2.3636751552365194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7-927B-7D41-8CEF-E92F4AB7A8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4730431"/>
        <c:axId val="1184638127"/>
      </c:scatterChart>
      <c:valAx>
        <c:axId val="1184730431"/>
        <c:scaling>
          <c:orientation val="minMax"/>
          <c:max val="4"/>
          <c:min val="1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75000"/>
                  <a:alpha val="50000"/>
                </a:schemeClr>
              </a:solidFill>
              <a:prstDash val="dash"/>
              <a:round/>
            </a:ln>
            <a:effectLst/>
          </c:spPr>
        </c:majorGridlines>
        <c:numFmt formatCode="#,##0.0" sourceLinked="0"/>
        <c:majorTickMark val="out"/>
        <c:minorTickMark val="none"/>
        <c:tickLblPos val="nextTo"/>
        <c:spPr>
          <a:noFill/>
          <a:ln w="25400" cap="flat" cmpd="sng" algn="ctr">
            <a:solidFill>
              <a:sysClr val="window" lastClr="FFFFFF">
                <a:lumMod val="65000"/>
              </a:sys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endParaRPr lang="en-US"/>
          </a:p>
        </c:txPr>
        <c:crossAx val="1184638127"/>
        <c:crosses val="autoZero"/>
        <c:crossBetween val="midCat"/>
      </c:valAx>
      <c:valAx>
        <c:axId val="1184638127"/>
        <c:scaling>
          <c:orientation val="minMax"/>
          <c:max val="4"/>
          <c:min val="1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  <a:alpha val="50000"/>
                </a:schemeClr>
              </a:solidFill>
              <a:prstDash val="dash"/>
              <a:round/>
            </a:ln>
            <a:effectLst/>
          </c:spPr>
        </c:majorGridlines>
        <c:numFmt formatCode="0.0" sourceLinked="0"/>
        <c:majorTickMark val="out"/>
        <c:minorTickMark val="none"/>
        <c:tickLblPos val="nextTo"/>
        <c:spPr>
          <a:noFill/>
          <a:ln w="25400" cap="flat" cmpd="sng" algn="ctr">
            <a:solidFill>
              <a:sysClr val="window" lastClr="FFFFFF">
                <a:lumMod val="65000"/>
              </a:sys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endParaRPr lang="en-US"/>
          </a:p>
        </c:txPr>
        <c:crossAx val="1184730431"/>
        <c:crosses val="autoZero"/>
        <c:crossBetween val="midCat"/>
      </c:valAx>
      <c:spPr>
        <a:noFill/>
        <a:ln w="25400">
          <a:solidFill>
            <a:schemeClr val="bg2">
              <a:lumMod val="75000"/>
            </a:schemeClr>
          </a:solidFill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Avenir Book" panose="02000503020000020003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yrand!$AJ$1</c:f>
              <c:strCache>
                <c:ptCount val="1"/>
                <c:pt idx="0">
                  <c:v>calc log RRF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ysClr val="windowText" lastClr="000000">
                  <a:lumMod val="50000"/>
                  <a:lumOff val="50000"/>
                  <a:alpha val="70000"/>
                </a:sysClr>
              </a:solidFill>
              <a:ln w="9525">
                <a:noFill/>
              </a:ln>
              <a:effectLst/>
            </c:spPr>
          </c:marker>
          <c:xVal>
            <c:numRef>
              <c:f>yrand!$AD$2:$AD$49</c:f>
              <c:numCache>
                <c:formatCode>General</c:formatCode>
                <c:ptCount val="48"/>
                <c:pt idx="0">
                  <c:v>2.58</c:v>
                </c:pt>
                <c:pt idx="1">
                  <c:v>1.89</c:v>
                </c:pt>
                <c:pt idx="2">
                  <c:v>1.73</c:v>
                </c:pt>
                <c:pt idx="3">
                  <c:v>3.03</c:v>
                </c:pt>
                <c:pt idx="4">
                  <c:v>1.88</c:v>
                </c:pt>
                <c:pt idx="5">
                  <c:v>2.52</c:v>
                </c:pt>
                <c:pt idx="6">
                  <c:v>1.88</c:v>
                </c:pt>
                <c:pt idx="7">
                  <c:v>2.4500000000000002</c:v>
                </c:pt>
                <c:pt idx="8">
                  <c:v>2.6</c:v>
                </c:pt>
                <c:pt idx="9">
                  <c:v>2.87</c:v>
                </c:pt>
                <c:pt idx="10">
                  <c:v>1.97</c:v>
                </c:pt>
                <c:pt idx="11">
                  <c:v>2.83</c:v>
                </c:pt>
                <c:pt idx="12">
                  <c:v>2.2599999999999998</c:v>
                </c:pt>
                <c:pt idx="13">
                  <c:v>2.6</c:v>
                </c:pt>
                <c:pt idx="14">
                  <c:v>2.6</c:v>
                </c:pt>
                <c:pt idx="15">
                  <c:v>2.14</c:v>
                </c:pt>
                <c:pt idx="16">
                  <c:v>1.86</c:v>
                </c:pt>
                <c:pt idx="17">
                  <c:v>2.4</c:v>
                </c:pt>
                <c:pt idx="18">
                  <c:v>2.21</c:v>
                </c:pt>
                <c:pt idx="19">
                  <c:v>2.13</c:v>
                </c:pt>
                <c:pt idx="20">
                  <c:v>2.78</c:v>
                </c:pt>
                <c:pt idx="21">
                  <c:v>2.61</c:v>
                </c:pt>
                <c:pt idx="22">
                  <c:v>3</c:v>
                </c:pt>
                <c:pt idx="23">
                  <c:v>2.79</c:v>
                </c:pt>
                <c:pt idx="24">
                  <c:v>2.04</c:v>
                </c:pt>
                <c:pt idx="25">
                  <c:v>1.87</c:v>
                </c:pt>
                <c:pt idx="26">
                  <c:v>2.2000000000000002</c:v>
                </c:pt>
                <c:pt idx="27">
                  <c:v>2.4500000000000002</c:v>
                </c:pt>
                <c:pt idx="28">
                  <c:v>3.08</c:v>
                </c:pt>
                <c:pt idx="29">
                  <c:v>3</c:v>
                </c:pt>
                <c:pt idx="30">
                  <c:v>3.03</c:v>
                </c:pt>
                <c:pt idx="31">
                  <c:v>3.14</c:v>
                </c:pt>
                <c:pt idx="32">
                  <c:v>3.17</c:v>
                </c:pt>
                <c:pt idx="33">
                  <c:v>2.2799999999999998</c:v>
                </c:pt>
                <c:pt idx="34">
                  <c:v>1.94</c:v>
                </c:pt>
                <c:pt idx="35">
                  <c:v>2.5499999999999998</c:v>
                </c:pt>
                <c:pt idx="36">
                  <c:v>2.72</c:v>
                </c:pt>
                <c:pt idx="37">
                  <c:v>2.4500000000000002</c:v>
                </c:pt>
                <c:pt idx="38">
                  <c:v>2.86</c:v>
                </c:pt>
                <c:pt idx="39">
                  <c:v>1.75</c:v>
                </c:pt>
                <c:pt idx="40">
                  <c:v>2.97</c:v>
                </c:pt>
                <c:pt idx="41">
                  <c:v>2.91</c:v>
                </c:pt>
                <c:pt idx="42">
                  <c:v>1.97</c:v>
                </c:pt>
                <c:pt idx="43">
                  <c:v>2.85</c:v>
                </c:pt>
                <c:pt idx="44">
                  <c:v>2.85</c:v>
                </c:pt>
                <c:pt idx="45">
                  <c:v>1.9</c:v>
                </c:pt>
                <c:pt idx="46">
                  <c:v>1.87</c:v>
                </c:pt>
                <c:pt idx="47">
                  <c:v>2.25</c:v>
                </c:pt>
              </c:numCache>
            </c:numRef>
          </c:xVal>
          <c:yVal>
            <c:numRef>
              <c:f>yrand!$AJ$2:$AJ$49</c:f>
              <c:numCache>
                <c:formatCode>0.00</c:formatCode>
                <c:ptCount val="48"/>
                <c:pt idx="0">
                  <c:v>1.5932937424754416</c:v>
                </c:pt>
                <c:pt idx="1">
                  <c:v>2.4764786223845547</c:v>
                </c:pt>
                <c:pt idx="2">
                  <c:v>-1.2349832319949154</c:v>
                </c:pt>
                <c:pt idx="3">
                  <c:v>3.2576214181048679</c:v>
                </c:pt>
                <c:pt idx="4">
                  <c:v>4.5923479791902846</c:v>
                </c:pt>
                <c:pt idx="5">
                  <c:v>2.0470200363899944</c:v>
                </c:pt>
                <c:pt idx="6">
                  <c:v>1.6495665102041464</c:v>
                </c:pt>
                <c:pt idx="7">
                  <c:v>1.36746488870118</c:v>
                </c:pt>
                <c:pt idx="8">
                  <c:v>1.1363392510732055</c:v>
                </c:pt>
                <c:pt idx="9">
                  <c:v>5.0365334475877557</c:v>
                </c:pt>
                <c:pt idx="10">
                  <c:v>2.2159119347028491</c:v>
                </c:pt>
                <c:pt idx="11">
                  <c:v>3.1826898500429026</c:v>
                </c:pt>
                <c:pt idx="12">
                  <c:v>-0.54858486136281615</c:v>
                </c:pt>
                <c:pt idx="13">
                  <c:v>-0.33811632069341657</c:v>
                </c:pt>
                <c:pt idx="14">
                  <c:v>-0.5257507655962641</c:v>
                </c:pt>
                <c:pt idx="15">
                  <c:v>1.9576943521632035</c:v>
                </c:pt>
                <c:pt idx="16">
                  <c:v>2.6038355549590242</c:v>
                </c:pt>
                <c:pt idx="17">
                  <c:v>1.1102539242182607</c:v>
                </c:pt>
                <c:pt idx="18">
                  <c:v>3.5307441497076582</c:v>
                </c:pt>
                <c:pt idx="19">
                  <c:v>2.5091744921144583</c:v>
                </c:pt>
                <c:pt idx="20">
                  <c:v>1.0815849075620088</c:v>
                </c:pt>
                <c:pt idx="21">
                  <c:v>4.2183346467882332</c:v>
                </c:pt>
                <c:pt idx="22">
                  <c:v>4.0339154039025908</c:v>
                </c:pt>
                <c:pt idx="23">
                  <c:v>-1.1952795832206329</c:v>
                </c:pt>
                <c:pt idx="24">
                  <c:v>1.0319612980927269</c:v>
                </c:pt>
                <c:pt idx="25">
                  <c:v>3.4497232962489726</c:v>
                </c:pt>
                <c:pt idx="26">
                  <c:v>0.90470277272057076</c:v>
                </c:pt>
                <c:pt idx="27">
                  <c:v>2.4441294612926949</c:v>
                </c:pt>
                <c:pt idx="28">
                  <c:v>0.71871488125409155</c:v>
                </c:pt>
                <c:pt idx="29">
                  <c:v>12.763386098688377</c:v>
                </c:pt>
                <c:pt idx="30">
                  <c:v>2.2475097524630669</c:v>
                </c:pt>
                <c:pt idx="31">
                  <c:v>2.0844339781542804</c:v>
                </c:pt>
                <c:pt idx="32">
                  <c:v>2.1904387220759003</c:v>
                </c:pt>
                <c:pt idx="33">
                  <c:v>2.0679628752524617</c:v>
                </c:pt>
                <c:pt idx="34">
                  <c:v>3.2018593090767284</c:v>
                </c:pt>
                <c:pt idx="35">
                  <c:v>2.4582424276908164</c:v>
                </c:pt>
                <c:pt idx="36">
                  <c:v>1.22733586829854</c:v>
                </c:pt>
                <c:pt idx="37">
                  <c:v>-0.68358910297343112</c:v>
                </c:pt>
                <c:pt idx="38">
                  <c:v>-1.8629725285805026</c:v>
                </c:pt>
                <c:pt idx="39">
                  <c:v>1.580181137961989</c:v>
                </c:pt>
                <c:pt idx="40">
                  <c:v>3.831077549290252</c:v>
                </c:pt>
                <c:pt idx="41">
                  <c:v>3.38065982707016</c:v>
                </c:pt>
                <c:pt idx="42">
                  <c:v>-1.8281971427273631</c:v>
                </c:pt>
                <c:pt idx="43">
                  <c:v>2.3930727184119167</c:v>
                </c:pt>
                <c:pt idx="44">
                  <c:v>3.8502718058233083</c:v>
                </c:pt>
                <c:pt idx="45">
                  <c:v>4.6243971456659008</c:v>
                </c:pt>
                <c:pt idx="46">
                  <c:v>3.2336698635968064</c:v>
                </c:pt>
                <c:pt idx="47">
                  <c:v>0.42005686133687381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AE-E04D-A1C6-0EA23FD0158A}"/>
            </c:ext>
          </c:extLst>
        </c:ser>
        <c:ser>
          <c:idx val="1"/>
          <c:order val="1"/>
          <c:tx>
            <c:v>1to1</c:v>
          </c:tx>
          <c:spPr>
            <a:ln w="254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25400" cap="rnd">
                <a:solidFill>
                  <a:sysClr val="window" lastClr="FFFFFF">
                    <a:lumMod val="65000"/>
                  </a:sys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03AE-E04D-A1C6-0EA23FD0158A}"/>
              </c:ext>
            </c:extLst>
          </c:dPt>
          <c:xVal>
            <c:numRef>
              <c:f>yrand!$AU$17:$AU$18</c:f>
              <c:numCache>
                <c:formatCode>General</c:formatCode>
                <c:ptCount val="2"/>
                <c:pt idx="0">
                  <c:v>-2</c:v>
                </c:pt>
                <c:pt idx="1">
                  <c:v>6</c:v>
                </c:pt>
              </c:numCache>
            </c:numRef>
          </c:xVal>
          <c:yVal>
            <c:numRef>
              <c:f>yrand!$AV$17:$AV$18</c:f>
              <c:numCache>
                <c:formatCode>General</c:formatCode>
                <c:ptCount val="2"/>
                <c:pt idx="0">
                  <c:v>-2</c:v>
                </c:pt>
                <c:pt idx="1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3AE-E04D-A1C6-0EA23FD0158A}"/>
            </c:ext>
          </c:extLst>
        </c:ser>
        <c:ser>
          <c:idx val="2"/>
          <c:order val="2"/>
          <c:tx>
            <c:v>-1log</c:v>
          </c:tx>
          <c:spPr>
            <a:ln w="25400" cap="rnd">
              <a:solidFill>
                <a:sysClr val="window" lastClr="FFFFFF">
                  <a:lumMod val="65000"/>
                </a:sysClr>
              </a:solidFill>
              <a:round/>
            </a:ln>
            <a:effectLst/>
          </c:spPr>
          <c:marker>
            <c:symbol val="none"/>
          </c:marker>
          <c:xVal>
            <c:numRef>
              <c:f>yrand!$AU$23:$AU$24</c:f>
              <c:numCache>
                <c:formatCode>General</c:formatCode>
                <c:ptCount val="2"/>
                <c:pt idx="0">
                  <c:v>-2</c:v>
                </c:pt>
                <c:pt idx="1">
                  <c:v>6</c:v>
                </c:pt>
              </c:numCache>
            </c:numRef>
          </c:xVal>
          <c:yVal>
            <c:numRef>
              <c:f>yrand!$AV$23:$AV$24</c:f>
              <c:numCache>
                <c:formatCode>General</c:formatCode>
                <c:ptCount val="2"/>
                <c:pt idx="0">
                  <c:v>-3</c:v>
                </c:pt>
                <c:pt idx="1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3AE-E04D-A1C6-0EA23FD0158A}"/>
            </c:ext>
          </c:extLst>
        </c:ser>
        <c:ser>
          <c:idx val="3"/>
          <c:order val="3"/>
          <c:tx>
            <c:v>+log1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25400" cap="rnd">
                <a:solidFill>
                  <a:sysClr val="window" lastClr="FFFFFF">
                    <a:lumMod val="65000"/>
                  </a:sys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03AE-E04D-A1C6-0EA23FD0158A}"/>
              </c:ext>
            </c:extLst>
          </c:dPt>
          <c:xVal>
            <c:numRef>
              <c:f>yrand!$AU$20:$AU$21</c:f>
              <c:numCache>
                <c:formatCode>General</c:formatCode>
                <c:ptCount val="2"/>
                <c:pt idx="0">
                  <c:v>-2</c:v>
                </c:pt>
                <c:pt idx="1">
                  <c:v>6</c:v>
                </c:pt>
              </c:numCache>
            </c:numRef>
          </c:xVal>
          <c:yVal>
            <c:numRef>
              <c:f>yrand!$AV$20:$AV$21</c:f>
              <c:numCache>
                <c:formatCode>General</c:formatCode>
                <c:ptCount val="2"/>
                <c:pt idx="0">
                  <c:v>-1</c:v>
                </c:pt>
                <c:pt idx="1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3AE-E04D-A1C6-0EA23FD015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4730431"/>
        <c:axId val="1184638127"/>
      </c:scatterChart>
      <c:valAx>
        <c:axId val="1184730431"/>
        <c:scaling>
          <c:orientation val="minMax"/>
          <c:max val="4"/>
          <c:min val="1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75000"/>
                  <a:alpha val="50000"/>
                </a:schemeClr>
              </a:solidFill>
              <a:prstDash val="dash"/>
              <a:round/>
            </a:ln>
            <a:effectLst/>
          </c:spPr>
        </c:majorGridlines>
        <c:numFmt formatCode="#,##0.0" sourceLinked="0"/>
        <c:majorTickMark val="out"/>
        <c:minorTickMark val="none"/>
        <c:tickLblPos val="nextTo"/>
        <c:spPr>
          <a:noFill/>
          <a:ln w="25400" cap="flat" cmpd="sng" algn="ctr">
            <a:solidFill>
              <a:sysClr val="window" lastClr="FFFFFF">
                <a:lumMod val="65000"/>
              </a:sys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endParaRPr lang="en-US"/>
          </a:p>
        </c:txPr>
        <c:crossAx val="1184638127"/>
        <c:crosses val="autoZero"/>
        <c:crossBetween val="midCat"/>
      </c:valAx>
      <c:valAx>
        <c:axId val="1184638127"/>
        <c:scaling>
          <c:orientation val="minMax"/>
          <c:max val="4"/>
          <c:min val="1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  <a:alpha val="50000"/>
                </a:schemeClr>
              </a:solidFill>
              <a:prstDash val="dash"/>
              <a:round/>
            </a:ln>
            <a:effectLst/>
          </c:spPr>
        </c:majorGridlines>
        <c:numFmt formatCode="0.0" sourceLinked="0"/>
        <c:majorTickMark val="out"/>
        <c:minorTickMark val="none"/>
        <c:tickLblPos val="nextTo"/>
        <c:spPr>
          <a:noFill/>
          <a:ln w="25400" cap="flat" cmpd="sng" algn="ctr">
            <a:solidFill>
              <a:sysClr val="window" lastClr="FFFFFF">
                <a:lumMod val="65000"/>
              </a:sys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endParaRPr lang="en-US"/>
          </a:p>
        </c:txPr>
        <c:crossAx val="1184730431"/>
        <c:crosses val="autoZero"/>
        <c:crossBetween val="midCat"/>
      </c:valAx>
      <c:spPr>
        <a:noFill/>
        <a:ln w="25400">
          <a:solidFill>
            <a:sysClr val="window" lastClr="FFFFFF">
              <a:lumMod val="65000"/>
            </a:sysClr>
          </a:solidFill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Avenir Book" panose="02000503020000020003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yrand!$AJ$1</c:f>
              <c:strCache>
                <c:ptCount val="1"/>
                <c:pt idx="0">
                  <c:v>calc log RRF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FF0000">
                  <a:alpha val="60000"/>
                </a:srgbClr>
              </a:solidFill>
              <a:ln w="9525">
                <a:noFill/>
              </a:ln>
              <a:effectLst/>
            </c:spPr>
          </c:marker>
          <c:xVal>
            <c:numRef>
              <c:f>yrand!$AD$2:$AD$49</c:f>
              <c:numCache>
                <c:formatCode>General</c:formatCode>
                <c:ptCount val="48"/>
                <c:pt idx="0">
                  <c:v>2.58</c:v>
                </c:pt>
                <c:pt idx="1">
                  <c:v>1.89</c:v>
                </c:pt>
                <c:pt idx="2">
                  <c:v>1.73</c:v>
                </c:pt>
                <c:pt idx="3">
                  <c:v>3.03</c:v>
                </c:pt>
                <c:pt idx="4">
                  <c:v>1.88</c:v>
                </c:pt>
                <c:pt idx="5">
                  <c:v>2.52</c:v>
                </c:pt>
                <c:pt idx="6">
                  <c:v>1.88</c:v>
                </c:pt>
                <c:pt idx="7">
                  <c:v>2.4500000000000002</c:v>
                </c:pt>
                <c:pt idx="8">
                  <c:v>2.6</c:v>
                </c:pt>
                <c:pt idx="9">
                  <c:v>2.87</c:v>
                </c:pt>
                <c:pt idx="10">
                  <c:v>1.97</c:v>
                </c:pt>
                <c:pt idx="11">
                  <c:v>2.83</c:v>
                </c:pt>
                <c:pt idx="12">
                  <c:v>2.2599999999999998</c:v>
                </c:pt>
                <c:pt idx="13">
                  <c:v>2.6</c:v>
                </c:pt>
                <c:pt idx="14">
                  <c:v>2.6</c:v>
                </c:pt>
                <c:pt idx="15">
                  <c:v>2.14</c:v>
                </c:pt>
                <c:pt idx="16">
                  <c:v>1.86</c:v>
                </c:pt>
                <c:pt idx="17">
                  <c:v>2.4</c:v>
                </c:pt>
                <c:pt idx="18">
                  <c:v>2.21</c:v>
                </c:pt>
                <c:pt idx="19">
                  <c:v>2.13</c:v>
                </c:pt>
                <c:pt idx="20">
                  <c:v>2.78</c:v>
                </c:pt>
                <c:pt idx="21">
                  <c:v>2.61</c:v>
                </c:pt>
                <c:pt idx="22">
                  <c:v>3</c:v>
                </c:pt>
                <c:pt idx="23">
                  <c:v>2.79</c:v>
                </c:pt>
                <c:pt idx="24">
                  <c:v>2.04</c:v>
                </c:pt>
                <c:pt idx="25">
                  <c:v>1.87</c:v>
                </c:pt>
                <c:pt idx="26">
                  <c:v>2.2000000000000002</c:v>
                </c:pt>
                <c:pt idx="27">
                  <c:v>2.4500000000000002</c:v>
                </c:pt>
                <c:pt idx="28">
                  <c:v>3.08</c:v>
                </c:pt>
                <c:pt idx="29">
                  <c:v>3</c:v>
                </c:pt>
                <c:pt idx="30">
                  <c:v>3.03</c:v>
                </c:pt>
                <c:pt idx="31">
                  <c:v>3.14</c:v>
                </c:pt>
                <c:pt idx="32">
                  <c:v>3.17</c:v>
                </c:pt>
                <c:pt idx="33">
                  <c:v>2.2799999999999998</c:v>
                </c:pt>
                <c:pt idx="34">
                  <c:v>1.94</c:v>
                </c:pt>
                <c:pt idx="35">
                  <c:v>2.5499999999999998</c:v>
                </c:pt>
                <c:pt idx="36">
                  <c:v>2.72</c:v>
                </c:pt>
                <c:pt idx="37">
                  <c:v>2.4500000000000002</c:v>
                </c:pt>
                <c:pt idx="38">
                  <c:v>2.86</c:v>
                </c:pt>
                <c:pt idx="39">
                  <c:v>1.75</c:v>
                </c:pt>
                <c:pt idx="40">
                  <c:v>2.97</c:v>
                </c:pt>
                <c:pt idx="41">
                  <c:v>2.91</c:v>
                </c:pt>
                <c:pt idx="42">
                  <c:v>1.97</c:v>
                </c:pt>
                <c:pt idx="43">
                  <c:v>2.85</c:v>
                </c:pt>
                <c:pt idx="44">
                  <c:v>2.85</c:v>
                </c:pt>
                <c:pt idx="45">
                  <c:v>1.9</c:v>
                </c:pt>
                <c:pt idx="46">
                  <c:v>1.87</c:v>
                </c:pt>
                <c:pt idx="47">
                  <c:v>2.25</c:v>
                </c:pt>
              </c:numCache>
            </c:numRef>
          </c:xVal>
          <c:yVal>
            <c:numRef>
              <c:f>yrand!$AJ$2:$AJ$49</c:f>
              <c:numCache>
                <c:formatCode>0.00</c:formatCode>
                <c:ptCount val="48"/>
                <c:pt idx="0">
                  <c:v>1.5932937424754416</c:v>
                </c:pt>
                <c:pt idx="1">
                  <c:v>2.4764786223845547</c:v>
                </c:pt>
                <c:pt idx="2">
                  <c:v>-1.2349832319949154</c:v>
                </c:pt>
                <c:pt idx="3">
                  <c:v>3.2576214181048679</c:v>
                </c:pt>
                <c:pt idx="4">
                  <c:v>4.5923479791902846</c:v>
                </c:pt>
                <c:pt idx="5">
                  <c:v>2.0470200363899944</c:v>
                </c:pt>
                <c:pt idx="6">
                  <c:v>1.6495665102041464</c:v>
                </c:pt>
                <c:pt idx="7">
                  <c:v>1.36746488870118</c:v>
                </c:pt>
                <c:pt idx="8">
                  <c:v>1.1363392510732055</c:v>
                </c:pt>
                <c:pt idx="9">
                  <c:v>5.0365334475877557</c:v>
                </c:pt>
                <c:pt idx="10">
                  <c:v>2.2159119347028491</c:v>
                </c:pt>
                <c:pt idx="11">
                  <c:v>3.1826898500429026</c:v>
                </c:pt>
                <c:pt idx="12">
                  <c:v>-0.54858486136281615</c:v>
                </c:pt>
                <c:pt idx="13">
                  <c:v>-0.33811632069341657</c:v>
                </c:pt>
                <c:pt idx="14">
                  <c:v>-0.5257507655962641</c:v>
                </c:pt>
                <c:pt idx="15">
                  <c:v>1.9576943521632035</c:v>
                </c:pt>
                <c:pt idx="16">
                  <c:v>2.6038355549590242</c:v>
                </c:pt>
                <c:pt idx="17">
                  <c:v>1.1102539242182607</c:v>
                </c:pt>
                <c:pt idx="18">
                  <c:v>3.5307441497076582</c:v>
                </c:pt>
                <c:pt idx="19">
                  <c:v>2.5091744921144583</c:v>
                </c:pt>
                <c:pt idx="20">
                  <c:v>1.0815849075620088</c:v>
                </c:pt>
                <c:pt idx="21">
                  <c:v>4.2183346467882332</c:v>
                </c:pt>
                <c:pt idx="22">
                  <c:v>4.0339154039025908</c:v>
                </c:pt>
                <c:pt idx="23">
                  <c:v>-1.1952795832206329</c:v>
                </c:pt>
                <c:pt idx="24">
                  <c:v>1.0319612980927269</c:v>
                </c:pt>
                <c:pt idx="25">
                  <c:v>3.4497232962489726</c:v>
                </c:pt>
                <c:pt idx="26">
                  <c:v>0.90470277272057076</c:v>
                </c:pt>
                <c:pt idx="27">
                  <c:v>2.4441294612926949</c:v>
                </c:pt>
                <c:pt idx="28">
                  <c:v>0.71871488125409155</c:v>
                </c:pt>
                <c:pt idx="29">
                  <c:v>12.763386098688377</c:v>
                </c:pt>
                <c:pt idx="30">
                  <c:v>2.2475097524630669</c:v>
                </c:pt>
                <c:pt idx="31">
                  <c:v>2.0844339781542804</c:v>
                </c:pt>
                <c:pt idx="32">
                  <c:v>2.1904387220759003</c:v>
                </c:pt>
                <c:pt idx="33">
                  <c:v>2.0679628752524617</c:v>
                </c:pt>
                <c:pt idx="34">
                  <c:v>3.2018593090767284</c:v>
                </c:pt>
                <c:pt idx="35">
                  <c:v>2.4582424276908164</c:v>
                </c:pt>
                <c:pt idx="36">
                  <c:v>1.22733586829854</c:v>
                </c:pt>
                <c:pt idx="37">
                  <c:v>-0.68358910297343112</c:v>
                </c:pt>
                <c:pt idx="38">
                  <c:v>-1.8629725285805026</c:v>
                </c:pt>
                <c:pt idx="39">
                  <c:v>1.580181137961989</c:v>
                </c:pt>
                <c:pt idx="40">
                  <c:v>3.831077549290252</c:v>
                </c:pt>
                <c:pt idx="41">
                  <c:v>3.38065982707016</c:v>
                </c:pt>
                <c:pt idx="42">
                  <c:v>-1.8281971427273631</c:v>
                </c:pt>
                <c:pt idx="43">
                  <c:v>2.3930727184119167</c:v>
                </c:pt>
                <c:pt idx="44">
                  <c:v>3.8502718058233083</c:v>
                </c:pt>
                <c:pt idx="45">
                  <c:v>4.6243971456659008</c:v>
                </c:pt>
                <c:pt idx="46">
                  <c:v>3.2336698635968064</c:v>
                </c:pt>
                <c:pt idx="47">
                  <c:v>0.42005686133687381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F1-3341-9BCC-2DC5785AF108}"/>
            </c:ext>
          </c:extLst>
        </c:ser>
        <c:ser>
          <c:idx val="1"/>
          <c:order val="1"/>
          <c:tx>
            <c:v>1to1</c:v>
          </c:tx>
          <c:spPr>
            <a:ln w="254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25400" cap="rnd">
                <a:solidFill>
                  <a:sysClr val="window" lastClr="FFFFFF">
                    <a:lumMod val="65000"/>
                  </a:sys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70F1-3341-9BCC-2DC5785AF108}"/>
              </c:ext>
            </c:extLst>
          </c:dPt>
          <c:xVal>
            <c:numRef>
              <c:f>yrand!$AU$17:$AU$18</c:f>
              <c:numCache>
                <c:formatCode>General</c:formatCode>
                <c:ptCount val="2"/>
                <c:pt idx="0">
                  <c:v>-2</c:v>
                </c:pt>
                <c:pt idx="1">
                  <c:v>6</c:v>
                </c:pt>
              </c:numCache>
            </c:numRef>
          </c:xVal>
          <c:yVal>
            <c:numRef>
              <c:f>yrand!$AV$17:$AV$18</c:f>
              <c:numCache>
                <c:formatCode>General</c:formatCode>
                <c:ptCount val="2"/>
                <c:pt idx="0">
                  <c:v>-2</c:v>
                </c:pt>
                <c:pt idx="1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0F1-3341-9BCC-2DC5785AF108}"/>
            </c:ext>
          </c:extLst>
        </c:ser>
        <c:ser>
          <c:idx val="2"/>
          <c:order val="2"/>
          <c:tx>
            <c:v>-1log</c:v>
          </c:tx>
          <c:spPr>
            <a:ln w="25400" cap="rnd">
              <a:solidFill>
                <a:sysClr val="window" lastClr="FFFFFF">
                  <a:lumMod val="65000"/>
                </a:sysClr>
              </a:solidFill>
              <a:round/>
            </a:ln>
            <a:effectLst/>
          </c:spPr>
          <c:marker>
            <c:symbol val="none"/>
          </c:marker>
          <c:xVal>
            <c:numRef>
              <c:f>yrand!$AU$23:$AU$24</c:f>
              <c:numCache>
                <c:formatCode>General</c:formatCode>
                <c:ptCount val="2"/>
                <c:pt idx="0">
                  <c:v>-2</c:v>
                </c:pt>
                <c:pt idx="1">
                  <c:v>6</c:v>
                </c:pt>
              </c:numCache>
            </c:numRef>
          </c:xVal>
          <c:yVal>
            <c:numRef>
              <c:f>yrand!$AV$23:$AV$24</c:f>
              <c:numCache>
                <c:formatCode>General</c:formatCode>
                <c:ptCount val="2"/>
                <c:pt idx="0">
                  <c:v>-3</c:v>
                </c:pt>
                <c:pt idx="1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0F1-3341-9BCC-2DC5785AF108}"/>
            </c:ext>
          </c:extLst>
        </c:ser>
        <c:ser>
          <c:idx val="3"/>
          <c:order val="3"/>
          <c:tx>
            <c:v>+log1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25400" cap="rnd">
                <a:solidFill>
                  <a:sysClr val="window" lastClr="FFFFFF">
                    <a:lumMod val="65000"/>
                  </a:sys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70F1-3341-9BCC-2DC5785AF108}"/>
              </c:ext>
            </c:extLst>
          </c:dPt>
          <c:xVal>
            <c:numRef>
              <c:f>yrand!$AU$20:$AU$21</c:f>
              <c:numCache>
                <c:formatCode>General</c:formatCode>
                <c:ptCount val="2"/>
                <c:pt idx="0">
                  <c:v>-2</c:v>
                </c:pt>
                <c:pt idx="1">
                  <c:v>6</c:v>
                </c:pt>
              </c:numCache>
            </c:numRef>
          </c:xVal>
          <c:yVal>
            <c:numRef>
              <c:f>yrand!$AV$20:$AV$21</c:f>
              <c:numCache>
                <c:formatCode>General</c:formatCode>
                <c:ptCount val="2"/>
                <c:pt idx="0">
                  <c:v>-1</c:v>
                </c:pt>
                <c:pt idx="1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0F1-3341-9BCC-2DC5785AF1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4730431"/>
        <c:axId val="1184638127"/>
      </c:scatterChart>
      <c:valAx>
        <c:axId val="1184730431"/>
        <c:scaling>
          <c:orientation val="minMax"/>
          <c:max val="6"/>
          <c:min val="-2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75000"/>
                  <a:alpha val="50000"/>
                </a:schemeClr>
              </a:solidFill>
              <a:prstDash val="dash"/>
              <a:round/>
            </a:ln>
            <a:effectLst/>
          </c:spPr>
        </c:majorGridlines>
        <c:numFmt formatCode="#,##0.0" sourceLinked="0"/>
        <c:majorTickMark val="out"/>
        <c:minorTickMark val="none"/>
        <c:tickLblPos val="nextTo"/>
        <c:spPr>
          <a:noFill/>
          <a:ln w="25400" cap="flat" cmpd="sng" algn="ctr">
            <a:solidFill>
              <a:sysClr val="window" lastClr="FFFFFF">
                <a:lumMod val="65000"/>
              </a:sys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endParaRPr lang="en-US"/>
          </a:p>
        </c:txPr>
        <c:crossAx val="1184638127"/>
        <c:crossesAt val="-2"/>
        <c:crossBetween val="midCat"/>
        <c:majorUnit val="1"/>
      </c:valAx>
      <c:valAx>
        <c:axId val="1184638127"/>
        <c:scaling>
          <c:orientation val="minMax"/>
          <c:max val="6"/>
          <c:min val="-2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  <a:alpha val="50000"/>
                </a:schemeClr>
              </a:solidFill>
              <a:prstDash val="dash"/>
              <a:round/>
            </a:ln>
            <a:effectLst/>
          </c:spPr>
        </c:majorGridlines>
        <c:numFmt formatCode="0.0" sourceLinked="0"/>
        <c:majorTickMark val="out"/>
        <c:minorTickMark val="none"/>
        <c:tickLblPos val="nextTo"/>
        <c:spPr>
          <a:noFill/>
          <a:ln w="25400" cap="flat" cmpd="sng" algn="ctr">
            <a:solidFill>
              <a:sysClr val="window" lastClr="FFFFFF">
                <a:lumMod val="65000"/>
              </a:sys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endParaRPr lang="en-US"/>
          </a:p>
        </c:txPr>
        <c:crossAx val="1184730431"/>
        <c:crossesAt val="-2"/>
        <c:crossBetween val="midCat"/>
      </c:valAx>
      <c:spPr>
        <a:noFill/>
        <a:ln w="25400">
          <a:solidFill>
            <a:sysClr val="window" lastClr="FFFFFF">
              <a:lumMod val="65000"/>
            </a:sysClr>
          </a:solidFill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Avenir Book" panose="02000503020000020003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40" b="0" i="0" u="none" strike="noStrike" kern="1200" spc="0" baseline="0">
                <a:solidFill>
                  <a:schemeClr val="tx1"/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r>
              <a:rPr lang="en-US"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rPr>
              <a:t>LC gradient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705128205128199"/>
          <c:y val="0.124610778443114"/>
          <c:w val="0.83519230769230801"/>
          <c:h val="0.73607501532368302"/>
        </c:manualLayout>
      </c:layout>
      <c:scatterChart>
        <c:scatterStyle val="lineMarker"/>
        <c:varyColors val="0"/>
        <c:ser>
          <c:idx val="2"/>
          <c:order val="0"/>
          <c:tx>
            <c:strRef>
              <c:f>'LC gradient'!$C$33</c:f>
              <c:strCache>
                <c:ptCount val="1"/>
                <c:pt idx="0">
                  <c:v>A</c:v>
                </c:pt>
              </c:strCache>
            </c:strRef>
          </c:tx>
          <c:spPr>
            <a:ln w="28575" cap="rnd" cmpd="sng" algn="ctr">
              <a:solidFill>
                <a:srgbClr val="00B0F0"/>
              </a:solidFill>
              <a:prstDash val="solid"/>
              <a:round/>
            </a:ln>
          </c:spPr>
          <c:marker>
            <c:symbol val="none"/>
          </c:marker>
          <c:xVal>
            <c:numRef>
              <c:f>'LC gradient'!$B$34:$B$54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'LC gradient'!$C$34:$C$54</c:f>
              <c:numCache>
                <c:formatCode>General</c:formatCode>
                <c:ptCount val="21"/>
                <c:pt idx="0">
                  <c:v>90</c:v>
                </c:pt>
                <c:pt idx="1">
                  <c:v>84</c:v>
                </c:pt>
                <c:pt idx="2">
                  <c:v>78</c:v>
                </c:pt>
                <c:pt idx="3">
                  <c:v>72</c:v>
                </c:pt>
                <c:pt idx="4">
                  <c:v>66</c:v>
                </c:pt>
                <c:pt idx="5">
                  <c:v>60</c:v>
                </c:pt>
                <c:pt idx="6">
                  <c:v>54</c:v>
                </c:pt>
                <c:pt idx="7">
                  <c:v>48</c:v>
                </c:pt>
                <c:pt idx="8">
                  <c:v>42</c:v>
                </c:pt>
                <c:pt idx="9">
                  <c:v>36</c:v>
                </c:pt>
                <c:pt idx="10">
                  <c:v>30</c:v>
                </c:pt>
                <c:pt idx="11">
                  <c:v>24</c:v>
                </c:pt>
                <c:pt idx="12">
                  <c:v>18</c:v>
                </c:pt>
                <c:pt idx="13">
                  <c:v>12</c:v>
                </c:pt>
                <c:pt idx="14">
                  <c:v>6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71-9F44-8BB3-EF835369A179}"/>
            </c:ext>
          </c:extLst>
        </c:ser>
        <c:ser>
          <c:idx val="3"/>
          <c:order val="1"/>
          <c:tx>
            <c:strRef>
              <c:f>'LC gradient'!$D$33</c:f>
              <c:strCache>
                <c:ptCount val="1"/>
                <c:pt idx="0">
                  <c:v>B</c:v>
                </c:pt>
              </c:strCache>
            </c:strRef>
          </c:tx>
          <c:spPr>
            <a:ln w="28575" cap="rnd" cmpd="sng" algn="ctr">
              <a:solidFill>
                <a:schemeClr val="tx1">
                  <a:lumMod val="50000"/>
                  <a:lumOff val="50000"/>
                </a:schemeClr>
              </a:solidFill>
              <a:prstDash val="solid"/>
              <a:round/>
            </a:ln>
          </c:spPr>
          <c:marker>
            <c:symbol val="none"/>
          </c:marker>
          <c:xVal>
            <c:numRef>
              <c:f>'LC gradient'!$B$34:$B$54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'LC gradient'!$D$34:$D$54</c:f>
              <c:numCache>
                <c:formatCode>General</c:formatCode>
                <c:ptCount val="21"/>
                <c:pt idx="0">
                  <c:v>10</c:v>
                </c:pt>
                <c:pt idx="1">
                  <c:v>16</c:v>
                </c:pt>
                <c:pt idx="2">
                  <c:v>22</c:v>
                </c:pt>
                <c:pt idx="3">
                  <c:v>28</c:v>
                </c:pt>
                <c:pt idx="4">
                  <c:v>34</c:v>
                </c:pt>
                <c:pt idx="5">
                  <c:v>40</c:v>
                </c:pt>
                <c:pt idx="6">
                  <c:v>46</c:v>
                </c:pt>
                <c:pt idx="7">
                  <c:v>52</c:v>
                </c:pt>
                <c:pt idx="8">
                  <c:v>58</c:v>
                </c:pt>
                <c:pt idx="9">
                  <c:v>64</c:v>
                </c:pt>
                <c:pt idx="10">
                  <c:v>70</c:v>
                </c:pt>
                <c:pt idx="11">
                  <c:v>76</c:v>
                </c:pt>
                <c:pt idx="12">
                  <c:v>82</c:v>
                </c:pt>
                <c:pt idx="13">
                  <c:v>88</c:v>
                </c:pt>
                <c:pt idx="14">
                  <c:v>94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371-9F44-8BB3-EF835369A179}"/>
            </c:ext>
          </c:extLst>
        </c:ser>
        <c:ser>
          <c:idx val="0"/>
          <c:order val="2"/>
          <c:tx>
            <c:strRef>
              <c:f>'LC gradient'!$C$33</c:f>
              <c:strCache>
                <c:ptCount val="1"/>
                <c:pt idx="0">
                  <c:v>A</c:v>
                </c:pt>
              </c:strCache>
            </c:strRef>
          </c:tx>
          <c:spPr>
            <a:ln w="28575" cap="rnd" cmpd="sng" algn="ctr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'LC gradient'!$B$34:$B$54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'LC gradient'!$C$34:$C$54</c:f>
              <c:numCache>
                <c:formatCode>General</c:formatCode>
                <c:ptCount val="21"/>
                <c:pt idx="0">
                  <c:v>90</c:v>
                </c:pt>
                <c:pt idx="1">
                  <c:v>84</c:v>
                </c:pt>
                <c:pt idx="2">
                  <c:v>78</c:v>
                </c:pt>
                <c:pt idx="3">
                  <c:v>72</c:v>
                </c:pt>
                <c:pt idx="4">
                  <c:v>66</c:v>
                </c:pt>
                <c:pt idx="5">
                  <c:v>60</c:v>
                </c:pt>
                <c:pt idx="6">
                  <c:v>54</c:v>
                </c:pt>
                <c:pt idx="7">
                  <c:v>48</c:v>
                </c:pt>
                <c:pt idx="8">
                  <c:v>42</c:v>
                </c:pt>
                <c:pt idx="9">
                  <c:v>36</c:v>
                </c:pt>
                <c:pt idx="10">
                  <c:v>30</c:v>
                </c:pt>
                <c:pt idx="11">
                  <c:v>24</c:v>
                </c:pt>
                <c:pt idx="12">
                  <c:v>18</c:v>
                </c:pt>
                <c:pt idx="13">
                  <c:v>12</c:v>
                </c:pt>
                <c:pt idx="14">
                  <c:v>6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371-9F44-8BB3-EF835369A179}"/>
            </c:ext>
          </c:extLst>
        </c:ser>
        <c:ser>
          <c:idx val="1"/>
          <c:order val="3"/>
          <c:tx>
            <c:strRef>
              <c:f>'LC gradient'!$D$33</c:f>
              <c:strCache>
                <c:ptCount val="1"/>
                <c:pt idx="0">
                  <c:v>B</c:v>
                </c:pt>
              </c:strCache>
            </c:strRef>
          </c:tx>
          <c:spPr>
            <a:ln w="28575" cap="rnd" cmpd="sng" algn="ctr">
              <a:solidFill>
                <a:schemeClr val="tx1">
                  <a:lumMod val="50000"/>
                  <a:lumOff val="5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'LC gradient'!$B$34:$B$54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'LC gradient'!$D$34:$D$54</c:f>
              <c:numCache>
                <c:formatCode>General</c:formatCode>
                <c:ptCount val="21"/>
                <c:pt idx="0">
                  <c:v>10</c:v>
                </c:pt>
                <c:pt idx="1">
                  <c:v>16</c:v>
                </c:pt>
                <c:pt idx="2">
                  <c:v>22</c:v>
                </c:pt>
                <c:pt idx="3">
                  <c:v>28</c:v>
                </c:pt>
                <c:pt idx="4">
                  <c:v>34</c:v>
                </c:pt>
                <c:pt idx="5">
                  <c:v>40</c:v>
                </c:pt>
                <c:pt idx="6">
                  <c:v>46</c:v>
                </c:pt>
                <c:pt idx="7">
                  <c:v>52</c:v>
                </c:pt>
                <c:pt idx="8">
                  <c:v>58</c:v>
                </c:pt>
                <c:pt idx="9">
                  <c:v>64</c:v>
                </c:pt>
                <c:pt idx="10">
                  <c:v>70</c:v>
                </c:pt>
                <c:pt idx="11">
                  <c:v>76</c:v>
                </c:pt>
                <c:pt idx="12">
                  <c:v>82</c:v>
                </c:pt>
                <c:pt idx="13">
                  <c:v>88</c:v>
                </c:pt>
                <c:pt idx="14">
                  <c:v>94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371-9F44-8BB3-EF835369A1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398544"/>
        <c:axId val="571400544"/>
      </c:scatterChart>
      <c:valAx>
        <c:axId val="571398544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65000"/>
                  <a:alpha val="20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200" b="0" i="0" u="none" strike="noStrike" kern="1200" baseline="0">
                    <a:solidFill>
                      <a:schemeClr val="tx1"/>
                    </a:solidFill>
                    <a:latin typeface="Arial" panose="020B0604020202020204" pitchFamily="7" charset="0"/>
                    <a:ea typeface="Arial" panose="020B0604020202020204" pitchFamily="7" charset="0"/>
                    <a:cs typeface="Arial" panose="020B0604020202020204" pitchFamily="7" charset="0"/>
                    <a:sym typeface="Arial" panose="020B0604020202020204" pitchFamily="7" charset="0"/>
                  </a:defRPr>
                </a:pPr>
                <a:r>
                  <a:rPr lang="en-US">
                    <a:latin typeface="Arial" panose="020B0604020202020204" pitchFamily="7" charset="0"/>
                    <a:ea typeface="Arial" panose="020B0604020202020204" pitchFamily="7" charset="0"/>
                    <a:cs typeface="Arial" panose="020B0604020202020204" pitchFamily="7" charset="0"/>
                    <a:sym typeface="Arial" panose="020B0604020202020204" pitchFamily="7" charset="0"/>
                  </a:rPr>
                  <a:t>t (min)</a:t>
                </a:r>
              </a:p>
            </c:rich>
          </c:tx>
          <c:layout>
            <c:manualLayout>
              <c:xMode val="edge"/>
              <c:yMode val="edge"/>
              <c:x val="0.48018692374991601"/>
              <c:y val="0.9337396859823660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75000"/>
                <a:lumOff val="2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chemeClr val="tx1"/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  <c:crossAx val="571400544"/>
        <c:crosses val="autoZero"/>
        <c:crossBetween val="midCat"/>
        <c:majorUnit val="2"/>
      </c:valAx>
      <c:valAx>
        <c:axId val="57140054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65000"/>
                  <a:alpha val="20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en-US" sz="1200" b="0" i="0" u="none" strike="noStrike" kern="1200" baseline="0">
                    <a:solidFill>
                      <a:schemeClr val="tx1"/>
                    </a:solidFill>
                    <a:latin typeface="Arial" panose="020B0604020202020204" pitchFamily="7" charset="0"/>
                    <a:ea typeface="Arial" panose="020B0604020202020204" pitchFamily="7" charset="0"/>
                    <a:cs typeface="Arial" panose="020B0604020202020204" pitchFamily="7" charset="0"/>
                    <a:sym typeface="Arial" panose="020B0604020202020204" pitchFamily="7" charset="0"/>
                  </a:defRPr>
                </a:pPr>
                <a:r>
                  <a:rPr lang="en-US" b="0">
                    <a:latin typeface="Arial" panose="020B0604020202020204" pitchFamily="7" charset="0"/>
                    <a:ea typeface="Arial" panose="020B0604020202020204" pitchFamily="7" charset="0"/>
                    <a:cs typeface="Arial" panose="020B0604020202020204" pitchFamily="7" charset="0"/>
                    <a:sym typeface="Arial" panose="020B0604020202020204" pitchFamily="7" charset="0"/>
                  </a:rPr>
                  <a:t>solvent</a:t>
                </a:r>
                <a:r>
                  <a:rPr lang="en-US" b="0" baseline="0">
                    <a:latin typeface="Arial" panose="020B0604020202020204" pitchFamily="7" charset="0"/>
                    <a:ea typeface="Arial" panose="020B0604020202020204" pitchFamily="7" charset="0"/>
                    <a:cs typeface="Arial" panose="020B0604020202020204" pitchFamily="7" charset="0"/>
                    <a:sym typeface="Arial" panose="020B0604020202020204" pitchFamily="7" charset="0"/>
                  </a:rPr>
                  <a:t> (%)</a:t>
                </a:r>
                <a:endParaRPr lang="en-US" b="0">
                  <a:latin typeface="Arial" panose="020B0604020202020204" pitchFamily="7" charset="0"/>
                  <a:ea typeface="Arial" panose="020B0604020202020204" pitchFamily="7" charset="0"/>
                  <a:cs typeface="Arial" panose="020B0604020202020204" pitchFamily="7" charset="0"/>
                  <a:sym typeface="Arial" panose="020B0604020202020204" pitchFamily="7" charset="0"/>
                </a:endParaRP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75000"/>
                <a:lumOff val="2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chemeClr val="tx1"/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  <c:crossAx val="571398544"/>
        <c:crosses val="autoZero"/>
        <c:crossBetween val="midCat"/>
      </c:valAx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chemeClr val="tx1"/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chemeClr val="tx1"/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</c:legendEntry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80179890975166601"/>
          <c:y val="0.16544627280871299"/>
          <c:w val="0.13144474729120401"/>
          <c:h val="8.90447451553585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baseline="0">
              <a:solidFill>
                <a:schemeClr val="tx1"/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  <a:effectLst/>
  </c:spPr>
  <c:txPr>
    <a:bodyPr/>
    <a:lstStyle/>
    <a:p>
      <a:pPr>
        <a:defRPr lang="en-US" sz="1200">
          <a:solidFill>
            <a:schemeClr val="tx1"/>
          </a:solidFill>
          <a:latin typeface="Arial" panose="020B0604020202020204" pitchFamily="7" charset="0"/>
          <a:ea typeface="Arial" panose="020B0604020202020204" pitchFamily="7" charset="0"/>
          <a:cs typeface="Arial" panose="020B0604020202020204" pitchFamily="7" charset="0"/>
          <a:sym typeface="Arial" panose="020B0604020202020204" pitchFamily="7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43</xdr:col>
      <xdr:colOff>527050</xdr:colOff>
      <xdr:row>1</xdr:row>
      <xdr:rowOff>25400</xdr:rowOff>
    </xdr:from>
    <xdr:to>
      <xdr:col>49</xdr:col>
      <xdr:colOff>146050</xdr:colOff>
      <xdr:row>23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5AD603-1994-FAE3-4FCC-85DAF5103F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43</xdr:col>
      <xdr:colOff>527050</xdr:colOff>
      <xdr:row>1</xdr:row>
      <xdr:rowOff>25400</xdr:rowOff>
    </xdr:from>
    <xdr:to>
      <xdr:col>49</xdr:col>
      <xdr:colOff>146050</xdr:colOff>
      <xdr:row>23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CC5CFD-0F4A-A44A-8D13-E92CA91305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46</xdr:col>
      <xdr:colOff>527050</xdr:colOff>
      <xdr:row>1</xdr:row>
      <xdr:rowOff>25400</xdr:rowOff>
    </xdr:from>
    <xdr:to>
      <xdr:col>52</xdr:col>
      <xdr:colOff>146050</xdr:colOff>
      <xdr:row>23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69CAC6-4277-FD44-AD94-35274B286C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46</xdr:col>
      <xdr:colOff>596900</xdr:colOff>
      <xdr:row>25</xdr:row>
      <xdr:rowOff>12700</xdr:rowOff>
    </xdr:from>
    <xdr:to>
      <xdr:col>52</xdr:col>
      <xdr:colOff>215900</xdr:colOff>
      <xdr:row>47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DEA6AEE-5C8E-3142-9EF5-1F683E1763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46</xdr:col>
      <xdr:colOff>571500</xdr:colOff>
      <xdr:row>49</xdr:row>
      <xdr:rowOff>63500</xdr:rowOff>
    </xdr:from>
    <xdr:to>
      <xdr:col>52</xdr:col>
      <xdr:colOff>190500</xdr:colOff>
      <xdr:row>71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D1C26A9-CD45-C945-867A-A39F8B6197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46</xdr:col>
      <xdr:colOff>533400</xdr:colOff>
      <xdr:row>73</xdr:row>
      <xdr:rowOff>38100</xdr:rowOff>
    </xdr:from>
    <xdr:to>
      <xdr:col>52</xdr:col>
      <xdr:colOff>152400</xdr:colOff>
      <xdr:row>95</xdr:row>
      <xdr:rowOff>139700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48A6AF1-C4A6-5C44-AF1E-4437FF4828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48</xdr:col>
      <xdr:colOff>527050</xdr:colOff>
      <xdr:row>1</xdr:row>
      <xdr:rowOff>25400</xdr:rowOff>
    </xdr:from>
    <xdr:to>
      <xdr:col>54</xdr:col>
      <xdr:colOff>146050</xdr:colOff>
      <xdr:row>23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3794BC-A9AA-BF45-BDBA-F151D63411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48</xdr:col>
      <xdr:colOff>495300</xdr:colOff>
      <xdr:row>25</xdr:row>
      <xdr:rowOff>0</xdr:rowOff>
    </xdr:from>
    <xdr:to>
      <xdr:col>54</xdr:col>
      <xdr:colOff>114300</xdr:colOff>
      <xdr:row>47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2B1D46A-C462-0048-B8CF-61C0C867DC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431800</xdr:colOff>
      <xdr:row>7</xdr:row>
      <xdr:rowOff>177800</xdr:rowOff>
    </xdr:from>
    <xdr:to>
      <xdr:col>14</xdr:col>
      <xdr:colOff>596900</xdr:colOff>
      <xdr:row>28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6BF09E-9878-A94F-9D32-5DF7FDEFF6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444500</xdr:colOff>
      <xdr:row>29</xdr:row>
      <xdr:rowOff>165100</xdr:rowOff>
    </xdr:from>
    <xdr:to>
      <xdr:col>14</xdr:col>
      <xdr:colOff>609600</xdr:colOff>
      <xdr:row>50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59A9140-CA28-E248-9B1C-9AE597D449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home/anton/Dropbox/GROMACS/IonizationC:/Users/dimit/Dropbox/GROMACS/Ionization/IE%20files/run%203%20CHE-H/final_combined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dabrahamsson/Library/CloudStorage/Dropbox/GROMACS/Ionization/Supplemental%20Spreadsheet%20v1.xlsx" TargetMode="External"/><Relationship Id="rId1" Type="http://schemas.openxmlformats.org/officeDocument/2006/relationships/externalLinkPath" Target="Supplemental%20Spreadsheet%20v1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dabrahamsson/Library/CloudStorage/Dropbox/GROMACS/Ionization/gradient.xlsx" TargetMode="External"/><Relationship Id="rId1" Type="http://schemas.openxmlformats.org/officeDocument/2006/relationships/externalLinkPath" Target="gradi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inal_combined"/>
      <sheetName val="latest"/>
      <sheetName val="latest_all"/>
      <sheetName val="R2 vs penalty"/>
      <sheetName val="k-fold cv"/>
      <sheetName val="k-fold cv 2"/>
      <sheetName val="classes"/>
      <sheetName val="y_rand"/>
    </sheetNames>
    <sheetDataSet>
      <sheetData sheetId="0">
        <row r="2">
          <cell r="AA2">
            <v>2.2763</v>
          </cell>
        </row>
        <row r="3">
          <cell r="AA3">
            <v>0.40400000000000003</v>
          </cell>
        </row>
        <row r="4">
          <cell r="AA4">
            <v>-5.0869</v>
          </cell>
        </row>
        <row r="5">
          <cell r="AA5">
            <v>2.8786</v>
          </cell>
        </row>
        <row r="6">
          <cell r="AA6">
            <v>4.3539000000000003</v>
          </cell>
        </row>
        <row r="7">
          <cell r="AA7">
            <v>-1.01E-2</v>
          </cell>
        </row>
        <row r="8">
          <cell r="AA8">
            <v>3.1600000000000003E-2</v>
          </cell>
        </row>
        <row r="9">
          <cell r="AA9">
            <v>-4.6399999999999997E-2</v>
          </cell>
        </row>
        <row r="10">
          <cell r="AA10">
            <v>-2.1899999999999999E-2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S-Dial params"/>
      <sheetName val="chems and abundances"/>
      <sheetName val="model 1"/>
      <sheetName val="model 2"/>
    </sheetNames>
    <sheetDataSet>
      <sheetData sheetId="0" refreshError="1"/>
      <sheetData sheetId="1" refreshError="1"/>
      <sheetData sheetId="2" refreshError="1"/>
      <sheetData sheetId="3">
        <row r="11">
          <cell r="AS11">
            <v>-19.628478476659499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3">
          <cell r="C33" t="str">
            <v>A</v>
          </cell>
          <cell r="D33" t="str">
            <v>B</v>
          </cell>
        </row>
        <row r="34">
          <cell r="B34">
            <v>0</v>
          </cell>
          <cell r="C34">
            <v>90</v>
          </cell>
          <cell r="D34">
            <v>10</v>
          </cell>
        </row>
        <row r="35">
          <cell r="B35">
            <v>1</v>
          </cell>
          <cell r="C35">
            <v>84</v>
          </cell>
          <cell r="D35">
            <v>16</v>
          </cell>
        </row>
        <row r="36">
          <cell r="B36">
            <v>2</v>
          </cell>
          <cell r="C36">
            <v>78</v>
          </cell>
          <cell r="D36">
            <v>22</v>
          </cell>
        </row>
        <row r="37">
          <cell r="B37">
            <v>3</v>
          </cell>
          <cell r="C37">
            <v>72</v>
          </cell>
          <cell r="D37">
            <v>28</v>
          </cell>
        </row>
        <row r="38">
          <cell r="B38">
            <v>4</v>
          </cell>
          <cell r="C38">
            <v>66</v>
          </cell>
          <cell r="D38">
            <v>34</v>
          </cell>
        </row>
        <row r="39">
          <cell r="B39">
            <v>5</v>
          </cell>
          <cell r="C39">
            <v>60</v>
          </cell>
          <cell r="D39">
            <v>40</v>
          </cell>
        </row>
        <row r="40">
          <cell r="B40">
            <v>6</v>
          </cell>
          <cell r="C40">
            <v>54</v>
          </cell>
          <cell r="D40">
            <v>46</v>
          </cell>
        </row>
        <row r="41">
          <cell r="B41">
            <v>7</v>
          </cell>
          <cell r="C41">
            <v>48</v>
          </cell>
          <cell r="D41">
            <v>52</v>
          </cell>
        </row>
        <row r="42">
          <cell r="B42">
            <v>8</v>
          </cell>
          <cell r="C42">
            <v>42</v>
          </cell>
          <cell r="D42">
            <v>58</v>
          </cell>
        </row>
        <row r="43">
          <cell r="B43">
            <v>9</v>
          </cell>
          <cell r="C43">
            <v>36</v>
          </cell>
          <cell r="D43">
            <v>64</v>
          </cell>
        </row>
        <row r="44">
          <cell r="B44">
            <v>10</v>
          </cell>
          <cell r="C44">
            <v>30</v>
          </cell>
          <cell r="D44">
            <v>70</v>
          </cell>
        </row>
        <row r="45">
          <cell r="B45">
            <v>11</v>
          </cell>
          <cell r="C45">
            <v>24</v>
          </cell>
          <cell r="D45">
            <v>76</v>
          </cell>
        </row>
        <row r="46">
          <cell r="B46">
            <v>12</v>
          </cell>
          <cell r="C46">
            <v>18</v>
          </cell>
          <cell r="D46">
            <v>82</v>
          </cell>
        </row>
        <row r="47">
          <cell r="B47">
            <v>13</v>
          </cell>
          <cell r="C47">
            <v>12</v>
          </cell>
          <cell r="D47">
            <v>88</v>
          </cell>
        </row>
        <row r="48">
          <cell r="B48">
            <v>14</v>
          </cell>
          <cell r="C48">
            <v>6</v>
          </cell>
          <cell r="D48">
            <v>94</v>
          </cell>
        </row>
        <row r="49">
          <cell r="B49">
            <v>15</v>
          </cell>
          <cell r="C49">
            <v>0</v>
          </cell>
          <cell r="D49">
            <v>100</v>
          </cell>
        </row>
        <row r="50">
          <cell r="B50">
            <v>16</v>
          </cell>
          <cell r="C50">
            <v>0</v>
          </cell>
          <cell r="D50">
            <v>100</v>
          </cell>
        </row>
        <row r="51">
          <cell r="B51">
            <v>17</v>
          </cell>
          <cell r="C51">
            <v>0</v>
          </cell>
          <cell r="D51">
            <v>100</v>
          </cell>
        </row>
        <row r="52">
          <cell r="B52">
            <v>18</v>
          </cell>
          <cell r="C52">
            <v>0</v>
          </cell>
          <cell r="D52">
            <v>100</v>
          </cell>
        </row>
        <row r="53">
          <cell r="B53">
            <v>19</v>
          </cell>
          <cell r="C53">
            <v>0</v>
          </cell>
          <cell r="D53">
            <v>100</v>
          </cell>
        </row>
        <row r="54">
          <cell r="B54">
            <v>20</v>
          </cell>
          <cell r="C54">
            <v>0</v>
          </cell>
          <cell r="D54">
            <v>100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32BFD-D541-3844-85B2-3D522F3D106A}">
  <dimension ref="A1:D31"/>
  <sheetViews>
    <sheetView workbookViewId="0">
      <selection activeCell="E38" sqref="E38"/>
    </sheetView>
  </sheetViews>
  <sheetFormatPr baseColWidth="10" defaultColWidth="8.83203125" defaultRowHeight="15" x14ac:dyDescent="0.2"/>
  <cols>
    <col min="1" max="1" width="28.83203125" style="13" customWidth="1"/>
    <col min="2" max="2" width="16.33203125" style="13" customWidth="1"/>
    <col min="3" max="3" width="9.1640625" style="13" customWidth="1"/>
    <col min="4" max="4" width="14.6640625" style="13" customWidth="1"/>
    <col min="5" max="16384" width="8.83203125" style="13"/>
  </cols>
  <sheetData>
    <row r="1" spans="1:4" x14ac:dyDescent="0.2">
      <c r="B1" s="14" t="s">
        <v>2646</v>
      </c>
      <c r="C1" s="15"/>
      <c r="D1" s="14" t="s">
        <v>2647</v>
      </c>
    </row>
    <row r="2" spans="1:4" x14ac:dyDescent="0.2">
      <c r="A2" s="16" t="s">
        <v>2648</v>
      </c>
      <c r="B2" s="17"/>
      <c r="C2" s="17"/>
      <c r="D2" s="17"/>
    </row>
    <row r="3" spans="1:4" x14ac:dyDescent="0.2">
      <c r="A3" s="13" t="s">
        <v>2649</v>
      </c>
    </row>
    <row r="4" spans="1:4" x14ac:dyDescent="0.2">
      <c r="A4" s="13" t="s">
        <v>2650</v>
      </c>
      <c r="B4" s="13">
        <v>0.01</v>
      </c>
      <c r="C4" s="13" t="s">
        <v>2651</v>
      </c>
    </row>
    <row r="5" spans="1:4" x14ac:dyDescent="0.2">
      <c r="A5" s="13" t="s">
        <v>2652</v>
      </c>
      <c r="B5" s="13">
        <v>2.5000000000000001E-2</v>
      </c>
      <c r="C5" s="13" t="s">
        <v>2651</v>
      </c>
    </row>
    <row r="7" spans="1:4" x14ac:dyDescent="0.2">
      <c r="A7" s="16" t="s">
        <v>2653</v>
      </c>
      <c r="B7" s="17"/>
      <c r="C7" s="17"/>
      <c r="D7" s="17"/>
    </row>
    <row r="8" spans="1:4" x14ac:dyDescent="0.2">
      <c r="A8" s="13" t="s">
        <v>2654</v>
      </c>
    </row>
    <row r="9" spans="1:4" x14ac:dyDescent="0.2">
      <c r="A9" s="13" t="s">
        <v>2655</v>
      </c>
      <c r="B9" s="18">
        <v>3000</v>
      </c>
      <c r="C9" s="13" t="s">
        <v>2656</v>
      </c>
    </row>
    <row r="10" spans="1:4" x14ac:dyDescent="0.2">
      <c r="A10" s="13" t="s">
        <v>2657</v>
      </c>
      <c r="B10" s="13">
        <v>0.1</v>
      </c>
      <c r="C10" s="13" t="s">
        <v>2651</v>
      </c>
    </row>
    <row r="12" spans="1:4" x14ac:dyDescent="0.2">
      <c r="A12" s="16" t="s">
        <v>2658</v>
      </c>
      <c r="B12" s="17"/>
      <c r="C12" s="17"/>
      <c r="D12" s="17"/>
    </row>
    <row r="13" spans="1:4" x14ac:dyDescent="0.2">
      <c r="A13" s="13" t="s">
        <v>2659</v>
      </c>
    </row>
    <row r="14" spans="1:4" x14ac:dyDescent="0.2">
      <c r="A14" s="13" t="s">
        <v>2660</v>
      </c>
      <c r="B14" s="13">
        <v>0.5</v>
      </c>
      <c r="D14" s="13" t="s">
        <v>2661</v>
      </c>
    </row>
    <row r="15" spans="1:4" x14ac:dyDescent="0.2">
      <c r="A15" s="13" t="s">
        <v>2662</v>
      </c>
      <c r="B15" s="13">
        <v>0</v>
      </c>
      <c r="C15" s="13" t="s">
        <v>2656</v>
      </c>
    </row>
    <row r="17" spans="1:4" x14ac:dyDescent="0.2">
      <c r="A17" s="16" t="s">
        <v>2663</v>
      </c>
      <c r="B17" s="17"/>
      <c r="C17" s="17"/>
      <c r="D17" s="17"/>
    </row>
    <row r="18" spans="1:4" x14ac:dyDescent="0.2">
      <c r="A18" s="13" t="s">
        <v>2664</v>
      </c>
      <c r="B18" s="13" t="s">
        <v>2665</v>
      </c>
    </row>
    <row r="19" spans="1:4" x14ac:dyDescent="0.2">
      <c r="A19" s="13" t="s">
        <v>2666</v>
      </c>
      <c r="B19" s="13">
        <v>100</v>
      </c>
      <c r="C19" s="13" t="s">
        <v>2667</v>
      </c>
      <c r="D19" s="13" t="s">
        <v>2668</v>
      </c>
    </row>
    <row r="20" spans="1:4" x14ac:dyDescent="0.2">
      <c r="A20" s="13" t="s">
        <v>2669</v>
      </c>
      <c r="B20" s="13">
        <v>0.01</v>
      </c>
      <c r="C20" s="13" t="s">
        <v>2651</v>
      </c>
    </row>
    <row r="21" spans="1:4" x14ac:dyDescent="0.2">
      <c r="A21" s="13" t="s">
        <v>2670</v>
      </c>
      <c r="B21" s="13">
        <v>0.05</v>
      </c>
      <c r="C21" s="13" t="s">
        <v>2651</v>
      </c>
      <c r="D21" s="13" t="s">
        <v>2668</v>
      </c>
    </row>
    <row r="22" spans="1:4" x14ac:dyDescent="0.2">
      <c r="A22" s="13" t="s">
        <v>2671</v>
      </c>
      <c r="B22" s="13">
        <v>70</v>
      </c>
      <c r="C22" s="13" t="s">
        <v>2672</v>
      </c>
      <c r="D22" s="13" t="s">
        <v>2668</v>
      </c>
    </row>
    <row r="24" spans="1:4" x14ac:dyDescent="0.2">
      <c r="A24" s="16" t="s">
        <v>2673</v>
      </c>
      <c r="B24" s="17"/>
      <c r="C24" s="17"/>
      <c r="D24" s="17"/>
    </row>
    <row r="25" spans="1:4" x14ac:dyDescent="0.2">
      <c r="A25" s="13" t="s">
        <v>2674</v>
      </c>
    </row>
    <row r="26" spans="1:4" x14ac:dyDescent="0.2">
      <c r="A26" s="13" t="s">
        <v>2675</v>
      </c>
    </row>
    <row r="27" spans="1:4" x14ac:dyDescent="0.2">
      <c r="A27" s="13" t="s">
        <v>2676</v>
      </c>
    </row>
    <row r="29" spans="1:4" x14ac:dyDescent="0.2">
      <c r="A29" s="16" t="s">
        <v>2677</v>
      </c>
      <c r="B29" s="17"/>
      <c r="C29" s="17"/>
      <c r="D29" s="17"/>
    </row>
    <row r="30" spans="1:4" x14ac:dyDescent="0.2">
      <c r="A30" s="13" t="s">
        <v>2666</v>
      </c>
      <c r="B30" s="13">
        <v>0.1</v>
      </c>
      <c r="C30" s="13" t="s">
        <v>2667</v>
      </c>
    </row>
    <row r="31" spans="1:4" x14ac:dyDescent="0.2">
      <c r="A31" s="13" t="s">
        <v>2650</v>
      </c>
      <c r="B31" s="13">
        <v>3.0999999999999999E-3</v>
      </c>
      <c r="C31" s="13" t="s">
        <v>2678</v>
      </c>
      <c r="D31" s="13" t="s">
        <v>2679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3293E-F2B8-B743-9282-BA69B53C8147}">
  <dimension ref="A1:E54"/>
  <sheetViews>
    <sheetView tabSelected="1" topLeftCell="A26" workbookViewId="0">
      <selection activeCell="P32" sqref="P32"/>
    </sheetView>
  </sheetViews>
  <sheetFormatPr baseColWidth="10" defaultColWidth="11" defaultRowHeight="16" x14ac:dyDescent="0.2"/>
  <cols>
    <col min="1" max="1" width="18.5" style="24" customWidth="1"/>
    <col min="2" max="16384" width="11" style="24"/>
  </cols>
  <sheetData>
    <row r="1" spans="1:4" s="20" customFormat="1" ht="20" x14ac:dyDescent="0.25">
      <c r="A1" s="20" t="s">
        <v>2680</v>
      </c>
    </row>
    <row r="2" spans="1:4" s="21" customFormat="1" x14ac:dyDescent="0.2"/>
    <row r="3" spans="1:4" s="21" customFormat="1" x14ac:dyDescent="0.2">
      <c r="A3" s="21" t="s">
        <v>2681</v>
      </c>
      <c r="B3" s="22"/>
    </row>
    <row r="4" spans="1:4" s="21" customFormat="1" x14ac:dyDescent="0.2">
      <c r="A4" s="21" t="s">
        <v>2682</v>
      </c>
      <c r="B4" s="23"/>
    </row>
    <row r="5" spans="1:4" s="21" customFormat="1" x14ac:dyDescent="0.2"/>
    <row r="6" spans="1:4" s="21" customFormat="1" x14ac:dyDescent="0.2"/>
    <row r="8" spans="1:4" x14ac:dyDescent="0.2">
      <c r="B8" s="25" t="s">
        <v>13</v>
      </c>
      <c r="C8" s="25" t="s">
        <v>2683</v>
      </c>
      <c r="D8" s="25" t="s">
        <v>2684</v>
      </c>
    </row>
    <row r="9" spans="1:4" x14ac:dyDescent="0.2">
      <c r="A9" s="24" t="s">
        <v>2685</v>
      </c>
      <c r="B9" s="26">
        <v>6.1680000000000001</v>
      </c>
      <c r="C9" s="27">
        <f>-6*B9+90</f>
        <v>52.991999999999997</v>
      </c>
      <c r="D9" s="27">
        <f>6*B9+10</f>
        <v>47.008000000000003</v>
      </c>
    </row>
    <row r="10" spans="1:4" x14ac:dyDescent="0.2">
      <c r="B10" s="28"/>
      <c r="C10" s="29"/>
      <c r="D10" s="29"/>
    </row>
    <row r="12" spans="1:4" x14ac:dyDescent="0.2">
      <c r="A12" s="24" t="s">
        <v>2686</v>
      </c>
    </row>
    <row r="13" spans="1:4" x14ac:dyDescent="0.2">
      <c r="A13" s="24" t="s">
        <v>2687</v>
      </c>
    </row>
    <row r="15" spans="1:4" x14ac:dyDescent="0.2">
      <c r="B15" s="30" t="s">
        <v>2683</v>
      </c>
      <c r="C15" s="25" t="s">
        <v>2684</v>
      </c>
      <c r="D15" s="31" t="s">
        <v>2688</v>
      </c>
    </row>
    <row r="16" spans="1:4" x14ac:dyDescent="0.2">
      <c r="A16" s="24" t="s">
        <v>2689</v>
      </c>
      <c r="B16" s="32">
        <f>0.999*C9</f>
        <v>52.939007999999994</v>
      </c>
      <c r="C16" s="33">
        <f>0.1*D9</f>
        <v>4.7008000000000001</v>
      </c>
      <c r="D16" s="27">
        <f>SUM(B16:C16)</f>
        <v>57.639807999999995</v>
      </c>
    </row>
    <row r="17" spans="1:5" x14ac:dyDescent="0.2">
      <c r="A17" s="24" t="s">
        <v>2690</v>
      </c>
      <c r="B17" s="32">
        <f>0.01*C9</f>
        <v>0.52991999999999995</v>
      </c>
      <c r="C17" s="32">
        <f>0.9*D9</f>
        <v>42.307200000000002</v>
      </c>
      <c r="D17" s="34">
        <f>SUM(B17:C17)</f>
        <v>42.837119999999999</v>
      </c>
    </row>
    <row r="19" spans="1:5" x14ac:dyDescent="0.2">
      <c r="A19" s="24" t="s">
        <v>2691</v>
      </c>
    </row>
    <row r="20" spans="1:5" x14ac:dyDescent="0.2">
      <c r="A20" s="24" t="s">
        <v>2692</v>
      </c>
    </row>
    <row r="21" spans="1:5" x14ac:dyDescent="0.2">
      <c r="B21" s="24" t="s">
        <v>2693</v>
      </c>
      <c r="C21" s="24" t="s">
        <v>2694</v>
      </c>
    </row>
    <row r="22" spans="1:5" x14ac:dyDescent="0.2">
      <c r="A22" s="24" t="s">
        <v>2689</v>
      </c>
      <c r="B22" s="35">
        <v>0.1673</v>
      </c>
      <c r="C22" s="35">
        <v>100</v>
      </c>
    </row>
    <row r="23" spans="1:5" x14ac:dyDescent="0.2">
      <c r="A23" s="24" t="s">
        <v>2690</v>
      </c>
      <c r="B23" s="35">
        <v>0.30819999999999997</v>
      </c>
      <c r="C23" s="35">
        <v>64.7</v>
      </c>
    </row>
    <row r="24" spans="1:5" x14ac:dyDescent="0.2">
      <c r="A24" s="24" t="s">
        <v>2695</v>
      </c>
      <c r="B24" s="36">
        <f>B23/B22</f>
        <v>1.842199641362821</v>
      </c>
      <c r="C24" s="36">
        <f>C23/C22</f>
        <v>0.64700000000000002</v>
      </c>
    </row>
    <row r="26" spans="1:5" x14ac:dyDescent="0.2">
      <c r="B26" s="24" t="s">
        <v>2696</v>
      </c>
      <c r="C26" s="24" t="s">
        <v>2697</v>
      </c>
      <c r="D26" s="24" t="s">
        <v>2698</v>
      </c>
      <c r="E26" s="24" t="s">
        <v>2699</v>
      </c>
    </row>
    <row r="27" spans="1:5" x14ac:dyDescent="0.2">
      <c r="A27" s="24" t="s">
        <v>2700</v>
      </c>
      <c r="B27" s="37">
        <v>1700</v>
      </c>
      <c r="C27" s="38">
        <f>B29*(D16/100)</f>
        <v>979.87673599999982</v>
      </c>
      <c r="D27" s="38">
        <f>C29-D28</f>
        <v>366.56081528272557</v>
      </c>
      <c r="E27" s="39">
        <f>C27</f>
        <v>979.87673599999982</v>
      </c>
    </row>
    <row r="28" spans="1:5" x14ac:dyDescent="0.2">
      <c r="A28" s="24" t="s">
        <v>2701</v>
      </c>
      <c r="B28" s="37">
        <v>0</v>
      </c>
      <c r="C28" s="38">
        <f>B29*(D17/100)</f>
        <v>728.23104000000001</v>
      </c>
      <c r="D28" s="38">
        <f>C28*B24</f>
        <v>1341.5469607172743</v>
      </c>
      <c r="E28" s="40">
        <f>(C28/B24)*0.65</f>
        <v>256.94835965217396</v>
      </c>
    </row>
    <row r="29" spans="1:5" x14ac:dyDescent="0.2">
      <c r="A29" s="24" t="s">
        <v>16</v>
      </c>
      <c r="B29" s="37">
        <v>1700</v>
      </c>
      <c r="C29" s="38">
        <f>C27+C28</f>
        <v>1708.1077759999998</v>
      </c>
      <c r="D29" s="38">
        <f>D28+D27</f>
        <v>1708.1077759999998</v>
      </c>
      <c r="E29" s="39">
        <f>E28+E27</f>
        <v>1236.8250956521738</v>
      </c>
    </row>
    <row r="33" spans="1:4" x14ac:dyDescent="0.2">
      <c r="A33" s="24" t="s">
        <v>2702</v>
      </c>
      <c r="B33" s="24" t="s">
        <v>2703</v>
      </c>
      <c r="C33" s="24" t="s">
        <v>2683</v>
      </c>
      <c r="D33" s="24" t="s">
        <v>2684</v>
      </c>
    </row>
    <row r="34" spans="1:4" x14ac:dyDescent="0.2">
      <c r="B34" s="23">
        <v>0</v>
      </c>
      <c r="C34" s="23">
        <v>90</v>
      </c>
      <c r="D34" s="23">
        <v>10</v>
      </c>
    </row>
    <row r="35" spans="1:4" x14ac:dyDescent="0.2">
      <c r="B35" s="41">
        <v>1</v>
      </c>
      <c r="C35" s="41">
        <f>100-D35</f>
        <v>84</v>
      </c>
      <c r="D35" s="41">
        <f>D34+6</f>
        <v>16</v>
      </c>
    </row>
    <row r="36" spans="1:4" x14ac:dyDescent="0.2">
      <c r="B36" s="41">
        <v>2</v>
      </c>
      <c r="C36" s="41">
        <f t="shared" ref="C36:C54" si="0">100-D36</f>
        <v>78</v>
      </c>
      <c r="D36" s="41">
        <f t="shared" ref="D36:D48" si="1">D35+6</f>
        <v>22</v>
      </c>
    </row>
    <row r="37" spans="1:4" x14ac:dyDescent="0.2">
      <c r="B37" s="41">
        <v>3</v>
      </c>
      <c r="C37" s="41">
        <f t="shared" si="0"/>
        <v>72</v>
      </c>
      <c r="D37" s="41">
        <f t="shared" si="1"/>
        <v>28</v>
      </c>
    </row>
    <row r="38" spans="1:4" x14ac:dyDescent="0.2">
      <c r="B38" s="41">
        <v>4</v>
      </c>
      <c r="C38" s="41">
        <f t="shared" si="0"/>
        <v>66</v>
      </c>
      <c r="D38" s="41">
        <f t="shared" si="1"/>
        <v>34</v>
      </c>
    </row>
    <row r="39" spans="1:4" x14ac:dyDescent="0.2">
      <c r="B39" s="41">
        <v>5</v>
      </c>
      <c r="C39" s="41">
        <f t="shared" si="0"/>
        <v>60</v>
      </c>
      <c r="D39" s="41">
        <f t="shared" si="1"/>
        <v>40</v>
      </c>
    </row>
    <row r="40" spans="1:4" x14ac:dyDescent="0.2">
      <c r="B40" s="41">
        <v>6</v>
      </c>
      <c r="C40" s="41">
        <f t="shared" si="0"/>
        <v>54</v>
      </c>
      <c r="D40" s="41">
        <f t="shared" si="1"/>
        <v>46</v>
      </c>
    </row>
    <row r="41" spans="1:4" x14ac:dyDescent="0.2">
      <c r="B41" s="41">
        <v>7</v>
      </c>
      <c r="C41" s="41">
        <f t="shared" si="0"/>
        <v>48</v>
      </c>
      <c r="D41" s="41">
        <f t="shared" si="1"/>
        <v>52</v>
      </c>
    </row>
    <row r="42" spans="1:4" x14ac:dyDescent="0.2">
      <c r="B42" s="41">
        <v>8</v>
      </c>
      <c r="C42" s="41">
        <f t="shared" si="0"/>
        <v>42</v>
      </c>
      <c r="D42" s="41">
        <f t="shared" si="1"/>
        <v>58</v>
      </c>
    </row>
    <row r="43" spans="1:4" x14ac:dyDescent="0.2">
      <c r="B43" s="41">
        <v>9</v>
      </c>
      <c r="C43" s="41">
        <f t="shared" si="0"/>
        <v>36</v>
      </c>
      <c r="D43" s="41">
        <f t="shared" si="1"/>
        <v>64</v>
      </c>
    </row>
    <row r="44" spans="1:4" x14ac:dyDescent="0.2">
      <c r="B44" s="41">
        <v>10</v>
      </c>
      <c r="C44" s="41">
        <f t="shared" si="0"/>
        <v>30</v>
      </c>
      <c r="D44" s="41">
        <f t="shared" si="1"/>
        <v>70</v>
      </c>
    </row>
    <row r="45" spans="1:4" x14ac:dyDescent="0.2">
      <c r="B45" s="41">
        <v>11</v>
      </c>
      <c r="C45" s="41">
        <f t="shared" si="0"/>
        <v>24</v>
      </c>
      <c r="D45" s="41">
        <f t="shared" si="1"/>
        <v>76</v>
      </c>
    </row>
    <row r="46" spans="1:4" x14ac:dyDescent="0.2">
      <c r="B46" s="41">
        <v>12</v>
      </c>
      <c r="C46" s="41">
        <f t="shared" si="0"/>
        <v>18</v>
      </c>
      <c r="D46" s="41">
        <f t="shared" si="1"/>
        <v>82</v>
      </c>
    </row>
    <row r="47" spans="1:4" x14ac:dyDescent="0.2">
      <c r="B47" s="41">
        <v>13</v>
      </c>
      <c r="C47" s="41">
        <f t="shared" si="0"/>
        <v>12</v>
      </c>
      <c r="D47" s="41">
        <f t="shared" si="1"/>
        <v>88</v>
      </c>
    </row>
    <row r="48" spans="1:4" x14ac:dyDescent="0.2">
      <c r="B48" s="41">
        <v>14</v>
      </c>
      <c r="C48" s="41">
        <f t="shared" si="0"/>
        <v>6</v>
      </c>
      <c r="D48" s="41">
        <f t="shared" si="1"/>
        <v>94</v>
      </c>
    </row>
    <row r="49" spans="2:4" x14ac:dyDescent="0.2">
      <c r="B49" s="41">
        <v>15</v>
      </c>
      <c r="C49" s="41">
        <f t="shared" si="0"/>
        <v>0</v>
      </c>
      <c r="D49" s="41">
        <v>100</v>
      </c>
    </row>
    <row r="50" spans="2:4" x14ac:dyDescent="0.2">
      <c r="B50" s="41">
        <v>16</v>
      </c>
      <c r="C50" s="41">
        <v>0</v>
      </c>
      <c r="D50" s="41">
        <v>100</v>
      </c>
    </row>
    <row r="51" spans="2:4" x14ac:dyDescent="0.2">
      <c r="B51" s="41">
        <v>17</v>
      </c>
      <c r="C51" s="41">
        <f t="shared" si="0"/>
        <v>0</v>
      </c>
      <c r="D51" s="41">
        <v>100</v>
      </c>
    </row>
    <row r="52" spans="2:4" x14ac:dyDescent="0.2">
      <c r="B52" s="41">
        <v>18</v>
      </c>
      <c r="C52" s="41">
        <f t="shared" si="0"/>
        <v>0</v>
      </c>
      <c r="D52" s="41">
        <v>100</v>
      </c>
    </row>
    <row r="53" spans="2:4" x14ac:dyDescent="0.2">
      <c r="B53" s="41">
        <v>19</v>
      </c>
      <c r="C53" s="41">
        <f t="shared" si="0"/>
        <v>0</v>
      </c>
      <c r="D53" s="41">
        <v>100</v>
      </c>
    </row>
    <row r="54" spans="2:4" x14ac:dyDescent="0.2">
      <c r="B54" s="41">
        <v>20</v>
      </c>
      <c r="C54" s="41">
        <f t="shared" si="0"/>
        <v>0</v>
      </c>
      <c r="D54" s="41">
        <v>100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Q49"/>
  <sheetViews>
    <sheetView workbookViewId="0">
      <selection activeCell="AN31" sqref="AN31"/>
    </sheetView>
  </sheetViews>
  <sheetFormatPr baseColWidth="10" defaultRowHeight="16" x14ac:dyDescent="0.2"/>
  <cols>
    <col min="3" max="13" width="10.83203125" style="1"/>
    <col min="26" max="27" width="10.83203125" style="2"/>
    <col min="37" max="37" width="10.83203125" style="4"/>
    <col min="38" max="38" width="10.83203125" style="3"/>
    <col min="39" max="40" width="10.83203125" style="4"/>
  </cols>
  <sheetData>
    <row r="1" spans="1:43" x14ac:dyDescent="0.2">
      <c r="A1" t="s">
        <v>12</v>
      </c>
      <c r="B1" t="s">
        <v>3</v>
      </c>
      <c r="C1" s="1" t="s">
        <v>223</v>
      </c>
      <c r="D1" s="1" t="s">
        <v>226</v>
      </c>
      <c r="E1" s="1" t="s">
        <v>229</v>
      </c>
      <c r="F1" s="1" t="s">
        <v>6</v>
      </c>
      <c r="G1" s="1" t="s">
        <v>224</v>
      </c>
      <c r="H1" s="1" t="s">
        <v>227</v>
      </c>
      <c r="I1" s="1" t="s">
        <v>230</v>
      </c>
      <c r="J1" s="1" t="s">
        <v>10</v>
      </c>
      <c r="K1" s="1" t="s">
        <v>225</v>
      </c>
      <c r="L1" s="1" t="s">
        <v>228</v>
      </c>
      <c r="M1" s="1" t="s">
        <v>222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21</v>
      </c>
      <c r="U1" t="s">
        <v>22</v>
      </c>
      <c r="V1" t="s">
        <v>24</v>
      </c>
      <c r="W1" t="s">
        <v>25</v>
      </c>
      <c r="X1" t="s">
        <v>26</v>
      </c>
      <c r="Y1" t="s">
        <v>27</v>
      </c>
      <c r="Z1" s="2" t="s">
        <v>19</v>
      </c>
      <c r="AA1" s="2" t="s">
        <v>28</v>
      </c>
      <c r="AB1" t="s">
        <v>29</v>
      </c>
      <c r="AC1" t="s">
        <v>23</v>
      </c>
      <c r="AD1" t="s">
        <v>20</v>
      </c>
      <c r="AE1" s="3" t="s">
        <v>231</v>
      </c>
      <c r="AF1" s="3" t="s">
        <v>232</v>
      </c>
      <c r="AG1" s="3" t="s">
        <v>264</v>
      </c>
      <c r="AH1" s="3" t="s">
        <v>233</v>
      </c>
      <c r="AI1" s="3" t="s">
        <v>234</v>
      </c>
      <c r="AJ1" s="3" t="s">
        <v>235</v>
      </c>
      <c r="AK1" s="3" t="s">
        <v>237</v>
      </c>
      <c r="AL1" s="3" t="s">
        <v>238</v>
      </c>
      <c r="AM1" s="3" t="s">
        <v>239</v>
      </c>
      <c r="AN1" s="3" t="s">
        <v>240</v>
      </c>
      <c r="AP1" s="4"/>
      <c r="AQ1" s="4" t="s">
        <v>236</v>
      </c>
    </row>
    <row r="2" spans="1:43" x14ac:dyDescent="0.2">
      <c r="A2" t="s">
        <v>31</v>
      </c>
      <c r="B2" t="s">
        <v>30</v>
      </c>
      <c r="C2" s="1">
        <v>-3.2429839999999999</v>
      </c>
      <c r="D2" s="1">
        <v>-2.0734949999999999</v>
      </c>
      <c r="E2" s="1">
        <v>-2.2288060000000001</v>
      </c>
      <c r="F2" s="1">
        <v>0.42767303254514799</v>
      </c>
      <c r="G2" s="1">
        <v>-3.069677</v>
      </c>
      <c r="H2" s="1">
        <v>145.728714</v>
      </c>
      <c r="I2" s="1">
        <v>121.707367</v>
      </c>
      <c r="J2" s="1">
        <v>60.338229633261399</v>
      </c>
      <c r="K2" s="1">
        <v>-20.089430333333301</v>
      </c>
      <c r="L2" s="1">
        <v>-9.8705929999999995</v>
      </c>
      <c r="M2" s="1">
        <v>7.6515784362050097</v>
      </c>
      <c r="N2">
        <v>10.952</v>
      </c>
      <c r="O2">
        <v>0</v>
      </c>
      <c r="P2">
        <v>0</v>
      </c>
      <c r="Q2">
        <v>0</v>
      </c>
      <c r="R2" t="s">
        <v>32</v>
      </c>
      <c r="S2" t="s">
        <v>33</v>
      </c>
      <c r="T2">
        <v>7.91</v>
      </c>
      <c r="U2">
        <v>-4.6500000000000004</v>
      </c>
      <c r="V2">
        <v>3.61</v>
      </c>
      <c r="W2">
        <v>3.57</v>
      </c>
      <c r="X2">
        <v>-7.91</v>
      </c>
      <c r="Y2">
        <v>-4.54</v>
      </c>
      <c r="Z2" s="2">
        <v>2.7234E-3</v>
      </c>
      <c r="AA2" s="2">
        <v>6.6800000000000004E-6</v>
      </c>
      <c r="AB2">
        <v>2.87</v>
      </c>
      <c r="AC2">
        <v>1</v>
      </c>
      <c r="AD2">
        <v>2.58</v>
      </c>
      <c r="AE2" s="3">
        <f>$AQ$3*C2+$AQ$4*D2+$AQ$5*E2+$AQ$6*F2</f>
        <v>0.50364136988345409</v>
      </c>
      <c r="AF2" s="3">
        <f>$AQ$11*K2+$AQ$12*L2+$AQ$13*M2</f>
        <v>0.47110531846554382</v>
      </c>
      <c r="AG2" s="3">
        <f>AE2+AF2</f>
        <v>0.97474668834899791</v>
      </c>
      <c r="AH2" s="3">
        <f>$AQ$7*G2+$AQ$8*H2+$AQ$9*I2+$AQ$10*J2</f>
        <v>-0.78480955102065098</v>
      </c>
      <c r="AI2" s="5">
        <f>$AQ$14*AA2</f>
        <v>9.0981599999999997E-7</v>
      </c>
      <c r="AJ2" s="1">
        <f>$AQ$2</f>
        <v>2.5141</v>
      </c>
      <c r="AK2" s="3">
        <f>AE2+AF2+AH2+AI2+AJ2</f>
        <v>2.7040380471443468</v>
      </c>
      <c r="AL2" s="3">
        <f>ABS(AD2-AK2)</f>
        <v>0.12403804714434674</v>
      </c>
      <c r="AM2" s="3">
        <f>AVERAGE(AL2:AL43)</f>
        <v>0.13100229488353426</v>
      </c>
      <c r="AN2" s="3">
        <f>CORREL(AD2:AD43,AK2:AK43)^2</f>
        <v>0.82006527556303443</v>
      </c>
      <c r="AP2" s="4" t="s">
        <v>235</v>
      </c>
      <c r="AQ2" s="3">
        <v>2.5141</v>
      </c>
    </row>
    <row r="3" spans="1:43" x14ac:dyDescent="0.2">
      <c r="A3" t="s">
        <v>35</v>
      </c>
      <c r="B3" t="s">
        <v>34</v>
      </c>
      <c r="C3" s="1">
        <v>-3.2812549999999998</v>
      </c>
      <c r="D3" s="1">
        <v>-2.084565</v>
      </c>
      <c r="E3" s="1">
        <v>-2.2700800000000001</v>
      </c>
      <c r="F3" s="1">
        <v>0.457439391850816</v>
      </c>
      <c r="G3" s="1">
        <v>-153.700851</v>
      </c>
      <c r="H3" s="1">
        <v>19.233366</v>
      </c>
      <c r="I3" s="1">
        <v>-10.874373</v>
      </c>
      <c r="J3" s="1">
        <v>78.059038271387493</v>
      </c>
      <c r="K3" s="1">
        <v>-40.790725666666603</v>
      </c>
      <c r="L3" s="1">
        <v>-21.891403</v>
      </c>
      <c r="M3" s="1">
        <v>12.527753141627</v>
      </c>
      <c r="N3">
        <v>1.9119999999999999</v>
      </c>
      <c r="O3">
        <v>0</v>
      </c>
      <c r="P3">
        <v>0</v>
      </c>
      <c r="Q3">
        <v>0</v>
      </c>
      <c r="R3" t="s">
        <v>36</v>
      </c>
      <c r="S3" t="s">
        <v>37</v>
      </c>
      <c r="T3">
        <v>13.06</v>
      </c>
      <c r="U3">
        <v>-12.61</v>
      </c>
      <c r="V3">
        <v>0.32</v>
      </c>
      <c r="W3">
        <v>1.21</v>
      </c>
      <c r="X3">
        <v>-13.06</v>
      </c>
      <c r="Y3">
        <v>-12.26</v>
      </c>
      <c r="Z3" s="2">
        <v>2.1600000000000001E-6</v>
      </c>
      <c r="AA3" s="2">
        <v>1.8527299999999999E-3</v>
      </c>
      <c r="AB3">
        <v>1.08</v>
      </c>
      <c r="AC3">
        <v>-1</v>
      </c>
      <c r="AD3">
        <v>1.89</v>
      </c>
      <c r="AE3" s="3">
        <f t="shared" ref="AE3:AE49" si="0">$AQ$3*C3+$AQ$4*D3+$AQ$5*E3+$AQ$6*F3</f>
        <v>0.444512366674084</v>
      </c>
      <c r="AF3" s="3">
        <f t="shared" ref="AF3:AF49" si="1">$AQ$11*K3+$AQ$12*L3+$AQ$13*M3</f>
        <v>0.25926416494927285</v>
      </c>
      <c r="AG3" s="3">
        <f t="shared" ref="AG3:AG49" si="2">AE3+AF3</f>
        <v>0.70377653162335685</v>
      </c>
      <c r="AH3" s="3">
        <f t="shared" ref="AH3:AH49" si="3">$AQ$7*G3+$AQ$8*H3+$AQ$9*I3+$AQ$10*J3</f>
        <v>-1.1367381132227536</v>
      </c>
      <c r="AI3" s="5">
        <f t="shared" ref="AI3:AI49" si="4">$AQ$14*AA3</f>
        <v>2.5234182599999995E-4</v>
      </c>
      <c r="AJ3" s="1">
        <f t="shared" ref="AJ3:AJ49" si="5">$AQ$2</f>
        <v>2.5141</v>
      </c>
      <c r="AK3" s="3">
        <f t="shared" ref="AK3:AK48" si="6">AE3+AF3+AH3+AI3+AJ3</f>
        <v>2.0813907602266033</v>
      </c>
      <c r="AL3" s="3">
        <f t="shared" ref="AL3:AL48" si="7">ABS(AD3-AK3)</f>
        <v>0.1913907602266034</v>
      </c>
      <c r="AP3" s="4" t="s">
        <v>223</v>
      </c>
      <c r="AQ3" s="3">
        <v>0.6341</v>
      </c>
    </row>
    <row r="4" spans="1:43" x14ac:dyDescent="0.2">
      <c r="A4" t="s">
        <v>39</v>
      </c>
      <c r="B4" t="s">
        <v>38</v>
      </c>
      <c r="C4" s="1">
        <v>-3.5469149999999998</v>
      </c>
      <c r="D4" s="1">
        <v>-2.1909179999999999</v>
      </c>
      <c r="E4" s="1">
        <v>-2.4093339999999999</v>
      </c>
      <c r="F4" s="1">
        <v>0.53123317711627405</v>
      </c>
      <c r="G4" s="1">
        <v>-127.005798</v>
      </c>
      <c r="H4" s="1">
        <v>45.306128999999999</v>
      </c>
      <c r="I4" s="1">
        <v>10.247358</v>
      </c>
      <c r="J4" s="1">
        <v>95.255590389921693</v>
      </c>
      <c r="K4" s="1">
        <v>-13.3273816666666</v>
      </c>
      <c r="L4" s="1">
        <v>-0.98850033333333298</v>
      </c>
      <c r="M4" s="1">
        <v>8.5047781240619695</v>
      </c>
      <c r="N4">
        <v>15.657</v>
      </c>
      <c r="O4">
        <v>0.5</v>
      </c>
      <c r="P4">
        <v>0.2</v>
      </c>
      <c r="Q4">
        <v>0.7</v>
      </c>
      <c r="R4" t="s">
        <v>40</v>
      </c>
      <c r="S4" t="s">
        <v>41</v>
      </c>
      <c r="T4">
        <v>12.15</v>
      </c>
      <c r="U4">
        <v>-8.69</v>
      </c>
      <c r="V4">
        <v>3.95</v>
      </c>
      <c r="W4">
        <v>4.03</v>
      </c>
      <c r="X4">
        <v>-12.15</v>
      </c>
      <c r="Y4">
        <v>-8.52</v>
      </c>
      <c r="Z4" s="2">
        <v>3.4999999999999999E-9</v>
      </c>
      <c r="AA4" s="2">
        <v>6.4124500000000003E-4</v>
      </c>
      <c r="AB4">
        <v>3.42</v>
      </c>
      <c r="AC4">
        <v>-1</v>
      </c>
      <c r="AD4">
        <v>1.73</v>
      </c>
      <c r="AE4" s="3">
        <f t="shared" si="0"/>
        <v>0.46582472488485638</v>
      </c>
      <c r="AF4" s="3">
        <f t="shared" si="1"/>
        <v>0.41654404511720111</v>
      </c>
      <c r="AG4" s="3">
        <f t="shared" si="2"/>
        <v>0.88236877000205749</v>
      </c>
      <c r="AH4" s="3">
        <f t="shared" si="3"/>
        <v>-1.6571445431440792</v>
      </c>
      <c r="AI4" s="5">
        <f t="shared" si="4"/>
        <v>8.7337568999999997E-5</v>
      </c>
      <c r="AJ4" s="1">
        <f t="shared" si="5"/>
        <v>2.5141</v>
      </c>
      <c r="AK4" s="3">
        <f t="shared" si="6"/>
        <v>1.7394115644269783</v>
      </c>
      <c r="AL4" s="3">
        <f t="shared" si="7"/>
        <v>9.411564426978325E-3</v>
      </c>
      <c r="AP4" s="4" t="s">
        <v>226</v>
      </c>
      <c r="AQ4" s="3">
        <v>-5.8029000000000002</v>
      </c>
    </row>
    <row r="5" spans="1:43" x14ac:dyDescent="0.2">
      <c r="A5" t="s">
        <v>43</v>
      </c>
      <c r="B5" t="s">
        <v>42</v>
      </c>
      <c r="C5" s="1">
        <v>-2.6065670000000001</v>
      </c>
      <c r="D5" s="1">
        <v>-1.6690050000000001</v>
      </c>
      <c r="E5" s="1">
        <v>-1.8107</v>
      </c>
      <c r="F5" s="1">
        <v>0.341422543101978</v>
      </c>
      <c r="G5" s="1">
        <v>24.277231</v>
      </c>
      <c r="H5" s="1">
        <v>158.98594700000001</v>
      </c>
      <c r="I5" s="1">
        <v>135.43066400000001</v>
      </c>
      <c r="J5" s="1">
        <v>52.017394754659001</v>
      </c>
      <c r="K5" s="1">
        <v>-25.2628976666666</v>
      </c>
      <c r="L5" s="1">
        <v>-13.36661</v>
      </c>
      <c r="M5" s="1">
        <v>9.4784862904421896</v>
      </c>
      <c r="N5">
        <v>10.645</v>
      </c>
      <c r="O5">
        <v>0.6</v>
      </c>
      <c r="P5">
        <v>0.51900000000000002</v>
      </c>
      <c r="Q5">
        <v>1.119</v>
      </c>
      <c r="R5" t="s">
        <v>44</v>
      </c>
      <c r="S5" t="s">
        <v>45</v>
      </c>
      <c r="T5">
        <v>8.14</v>
      </c>
      <c r="U5">
        <v>-3.76</v>
      </c>
      <c r="V5">
        <v>4.72</v>
      </c>
      <c r="W5">
        <v>4.92</v>
      </c>
      <c r="X5">
        <v>-8.14</v>
      </c>
      <c r="Y5">
        <v>-3.43</v>
      </c>
      <c r="Z5" s="2">
        <v>9.4390299999999995E-4</v>
      </c>
      <c r="AA5" s="2">
        <v>4.1476799999999999E-3</v>
      </c>
      <c r="AB5">
        <v>2.44</v>
      </c>
      <c r="AC5">
        <v>0</v>
      </c>
      <c r="AD5">
        <v>3.03</v>
      </c>
      <c r="AE5" s="3">
        <f t="shared" si="0"/>
        <v>0.31586192510952027</v>
      </c>
      <c r="AF5" s="3">
        <f t="shared" si="1"/>
        <v>0.73241708684890305</v>
      </c>
      <c r="AG5" s="3">
        <f t="shared" si="2"/>
        <v>1.0482790119584233</v>
      </c>
      <c r="AH5" s="3">
        <f t="shared" si="3"/>
        <v>-0.56946609314878183</v>
      </c>
      <c r="AI5" s="5">
        <f t="shared" si="4"/>
        <v>5.6491401599999996E-4</v>
      </c>
      <c r="AJ5" s="1">
        <f t="shared" si="5"/>
        <v>2.5141</v>
      </c>
      <c r="AK5" s="3">
        <f t="shared" si="6"/>
        <v>2.9934778328256417</v>
      </c>
      <c r="AL5" s="3">
        <f t="shared" si="7"/>
        <v>3.6522167174358078E-2</v>
      </c>
      <c r="AP5" s="4" t="s">
        <v>229</v>
      </c>
      <c r="AQ5" s="3">
        <v>4.9202000000000004</v>
      </c>
    </row>
    <row r="6" spans="1:43" x14ac:dyDescent="0.2">
      <c r="A6" t="s">
        <v>47</v>
      </c>
      <c r="B6" t="s">
        <v>46</v>
      </c>
      <c r="C6" s="1">
        <v>-3.2117610000000001</v>
      </c>
      <c r="D6" s="1">
        <v>-2.0873729999999999</v>
      </c>
      <c r="E6" s="1">
        <v>-2.291401</v>
      </c>
      <c r="F6" s="1">
        <v>0.44781265934390502</v>
      </c>
      <c r="G6" s="1">
        <v>58.060744999999997</v>
      </c>
      <c r="H6" s="1">
        <v>270.73266599999999</v>
      </c>
      <c r="I6" s="1">
        <v>238.87825000000001</v>
      </c>
      <c r="J6" s="1">
        <v>84.831352651091194</v>
      </c>
      <c r="K6" s="1">
        <v>-36.021769999999997</v>
      </c>
      <c r="L6" s="1">
        <v>-20.469353666666599</v>
      </c>
      <c r="M6" s="1">
        <v>10.780377911045401</v>
      </c>
      <c r="N6">
        <v>8.1050000000000004</v>
      </c>
      <c r="O6">
        <v>1</v>
      </c>
      <c r="P6">
        <v>0.6</v>
      </c>
      <c r="Q6">
        <v>1.6</v>
      </c>
      <c r="R6" t="s">
        <v>48</v>
      </c>
      <c r="S6" t="s">
        <v>49</v>
      </c>
      <c r="T6">
        <v>8.35</v>
      </c>
      <c r="U6">
        <v>-6.24</v>
      </c>
      <c r="V6">
        <v>2.41</v>
      </c>
      <c r="W6">
        <v>2.61</v>
      </c>
      <c r="X6">
        <v>-8.35</v>
      </c>
      <c r="Y6">
        <v>-6.01</v>
      </c>
      <c r="Z6" s="2">
        <v>3.8666499999999999E-2</v>
      </c>
      <c r="AA6" s="2">
        <v>4.3122000000000001E-2</v>
      </c>
      <c r="AB6">
        <v>1.69</v>
      </c>
      <c r="AC6">
        <v>0</v>
      </c>
      <c r="AD6">
        <v>1.88</v>
      </c>
      <c r="AE6" s="3">
        <f t="shared" si="0"/>
        <v>0.36634233175419384</v>
      </c>
      <c r="AF6" s="3">
        <f t="shared" si="1"/>
        <v>0.35622405153889503</v>
      </c>
      <c r="AG6" s="3">
        <f t="shared" si="2"/>
        <v>0.72256638329308887</v>
      </c>
      <c r="AH6" s="3">
        <f t="shared" si="3"/>
        <v>-1.1391270874857029</v>
      </c>
      <c r="AI6" s="5">
        <f t="shared" si="4"/>
        <v>5.8732163999999998E-3</v>
      </c>
      <c r="AJ6" s="1">
        <f t="shared" si="5"/>
        <v>2.5141</v>
      </c>
      <c r="AK6" s="3">
        <f t="shared" si="6"/>
        <v>2.1034125122073859</v>
      </c>
      <c r="AL6" s="3">
        <f t="shared" si="7"/>
        <v>0.223412512207386</v>
      </c>
      <c r="AP6" s="4" t="s">
        <v>6</v>
      </c>
      <c r="AQ6" s="3">
        <v>3.4931000000000001</v>
      </c>
    </row>
    <row r="7" spans="1:43" x14ac:dyDescent="0.2">
      <c r="A7" t="s">
        <v>51</v>
      </c>
      <c r="B7" t="s">
        <v>50</v>
      </c>
      <c r="C7" s="1">
        <v>-3.4583590000000002</v>
      </c>
      <c r="D7" s="1">
        <v>-2.037534</v>
      </c>
      <c r="E7" s="1">
        <v>-2.259341</v>
      </c>
      <c r="F7" s="1">
        <v>0.50053773651549704</v>
      </c>
      <c r="G7" s="1">
        <v>-133.360443</v>
      </c>
      <c r="H7" s="1">
        <v>53.655785000000002</v>
      </c>
      <c r="I7" s="1">
        <v>19.638079000000001</v>
      </c>
      <c r="J7" s="1">
        <v>78.226997860039404</v>
      </c>
      <c r="K7" s="1">
        <v>-33.037544333333301</v>
      </c>
      <c r="L7" s="1">
        <v>-20.248139333333299</v>
      </c>
      <c r="M7" s="1">
        <v>9.1119929106271709</v>
      </c>
      <c r="N7">
        <v>8.4250000000000007</v>
      </c>
      <c r="O7">
        <v>1</v>
      </c>
      <c r="P7">
        <v>0.6</v>
      </c>
      <c r="Q7">
        <v>1.6</v>
      </c>
      <c r="R7" t="s">
        <v>52</v>
      </c>
      <c r="S7" t="s">
        <v>53</v>
      </c>
      <c r="T7">
        <v>10.54</v>
      </c>
      <c r="U7">
        <v>-8.15</v>
      </c>
      <c r="V7">
        <v>2.4</v>
      </c>
      <c r="W7">
        <v>2.56</v>
      </c>
      <c r="X7">
        <v>-10.54</v>
      </c>
      <c r="Y7">
        <v>-8.14</v>
      </c>
      <c r="Z7" s="2">
        <v>6.9199999999999998E-8</v>
      </c>
      <c r="AA7" s="2">
        <v>1.7380299999999999E-4</v>
      </c>
      <c r="AB7">
        <v>2.68</v>
      </c>
      <c r="AC7">
        <v>0</v>
      </c>
      <c r="AD7">
        <v>2.52</v>
      </c>
      <c r="AE7" s="3">
        <f t="shared" si="0"/>
        <v>0.26267938592228224</v>
      </c>
      <c r="AF7" s="3">
        <f t="shared" si="1"/>
        <v>0.34670345529052016</v>
      </c>
      <c r="AG7" s="3">
        <f t="shared" si="2"/>
        <v>0.6093828412128024</v>
      </c>
      <c r="AH7" s="3">
        <f t="shared" si="3"/>
        <v>-0.96428343207946998</v>
      </c>
      <c r="AI7" s="5">
        <f t="shared" si="4"/>
        <v>2.3671968599999995E-5</v>
      </c>
      <c r="AJ7" s="1">
        <f t="shared" si="5"/>
        <v>2.5141</v>
      </c>
      <c r="AK7" s="3">
        <f t="shared" si="6"/>
        <v>2.1592230811019322</v>
      </c>
      <c r="AL7" s="3">
        <f t="shared" si="7"/>
        <v>0.36077691889806784</v>
      </c>
      <c r="AP7" s="4" t="s">
        <v>224</v>
      </c>
      <c r="AQ7" s="3">
        <v>-5.7999999999999996E-3</v>
      </c>
    </row>
    <row r="8" spans="1:43" x14ac:dyDescent="0.2">
      <c r="A8" t="s">
        <v>55</v>
      </c>
      <c r="B8" t="s">
        <v>54</v>
      </c>
      <c r="C8" s="1">
        <v>-2.8313649999999999</v>
      </c>
      <c r="D8" s="1">
        <v>-1.713479</v>
      </c>
      <c r="E8" s="1">
        <v>-1.890987</v>
      </c>
      <c r="F8" s="1">
        <v>0.39358778560195301</v>
      </c>
      <c r="G8" s="1">
        <v>-128.56961100000001</v>
      </c>
      <c r="H8" s="1">
        <v>66.619690000000006</v>
      </c>
      <c r="I8" s="1">
        <v>35.121712000000002</v>
      </c>
      <c r="J8" s="1">
        <v>85.297279402822198</v>
      </c>
      <c r="K8" s="1">
        <v>-25.431753666666602</v>
      </c>
      <c r="L8" s="1">
        <v>-11.080200999999899</v>
      </c>
      <c r="M8" s="1">
        <v>9.8913554417373799</v>
      </c>
      <c r="N8">
        <v>5.9530000000000003</v>
      </c>
      <c r="O8">
        <v>1</v>
      </c>
      <c r="P8">
        <v>0.6</v>
      </c>
      <c r="Q8">
        <v>1.6</v>
      </c>
      <c r="R8" t="s">
        <v>56</v>
      </c>
      <c r="S8" t="s">
        <v>57</v>
      </c>
      <c r="T8">
        <v>9.8800000000000008</v>
      </c>
      <c r="U8">
        <v>-8.41</v>
      </c>
      <c r="V8">
        <v>1.44</v>
      </c>
      <c r="W8">
        <v>1.87</v>
      </c>
      <c r="X8">
        <v>-9.8800000000000008</v>
      </c>
      <c r="Y8">
        <v>-8.3000000000000007</v>
      </c>
      <c r="Z8" s="2">
        <v>3.65E-5</v>
      </c>
      <c r="AA8" s="2">
        <v>1.06003E-2</v>
      </c>
      <c r="AB8">
        <v>1.8</v>
      </c>
      <c r="AC8">
        <v>0</v>
      </c>
      <c r="AD8">
        <v>1.88</v>
      </c>
      <c r="AE8" s="3">
        <f t="shared" si="0"/>
        <v>0.21858599908618226</v>
      </c>
      <c r="AF8" s="3">
        <f t="shared" si="1"/>
        <v>0.38593286082841649</v>
      </c>
      <c r="AG8" s="3">
        <f t="shared" si="2"/>
        <v>0.60451885991459875</v>
      </c>
      <c r="AH8" s="3">
        <f t="shared" si="3"/>
        <v>-1.246654510325268</v>
      </c>
      <c r="AI8" s="5">
        <f t="shared" si="4"/>
        <v>1.4437608599999999E-3</v>
      </c>
      <c r="AJ8" s="1">
        <f t="shared" si="5"/>
        <v>2.5141</v>
      </c>
      <c r="AK8" s="3">
        <f t="shared" si="6"/>
        <v>1.8734081104493308</v>
      </c>
      <c r="AL8" s="3">
        <f t="shared" si="7"/>
        <v>6.5918895506691388E-3</v>
      </c>
      <c r="AP8" s="4" t="s">
        <v>227</v>
      </c>
      <c r="AQ8" s="3">
        <v>3.1399999999999997E-2</v>
      </c>
    </row>
    <row r="9" spans="1:43" x14ac:dyDescent="0.2">
      <c r="A9" t="s">
        <v>59</v>
      </c>
      <c r="B9" t="s">
        <v>58</v>
      </c>
      <c r="C9" s="1">
        <v>-3.3465889999999998</v>
      </c>
      <c r="D9" s="1">
        <v>-1.990157</v>
      </c>
      <c r="E9" s="1">
        <v>-2.1841650000000001</v>
      </c>
      <c r="F9" s="1">
        <v>0.49270952411576302</v>
      </c>
      <c r="G9" s="1">
        <v>-161.476135</v>
      </c>
      <c r="H9" s="1">
        <v>28.681239999999999</v>
      </c>
      <c r="I9" s="1">
        <v>-7.9776990000000003</v>
      </c>
      <c r="J9" s="1">
        <v>88.898137064610495</v>
      </c>
      <c r="K9" s="1">
        <v>-29.1873646666666</v>
      </c>
      <c r="L9" s="1">
        <v>-18.114864000000001</v>
      </c>
      <c r="M9" s="1">
        <v>8.1603397917033895</v>
      </c>
      <c r="N9">
        <v>8.7750000000000004</v>
      </c>
      <c r="O9">
        <v>0.9</v>
      </c>
      <c r="P9">
        <v>0.76600000000000001</v>
      </c>
      <c r="Q9">
        <v>1.6659999999999999</v>
      </c>
      <c r="R9" t="s">
        <v>60</v>
      </c>
      <c r="S9" t="s">
        <v>61</v>
      </c>
      <c r="T9">
        <v>9.06</v>
      </c>
      <c r="U9">
        <v>-7.01</v>
      </c>
      <c r="V9">
        <v>2.35</v>
      </c>
      <c r="W9">
        <v>2.64</v>
      </c>
      <c r="X9">
        <v>-9.06</v>
      </c>
      <c r="Y9">
        <v>-6.71</v>
      </c>
      <c r="Z9" s="2">
        <v>9.1800000000000004E-7</v>
      </c>
      <c r="AA9" s="2">
        <v>6.6995500000000003E-3</v>
      </c>
      <c r="AB9">
        <v>2.5099999999999998</v>
      </c>
      <c r="AC9">
        <v>0</v>
      </c>
      <c r="AD9">
        <v>2.4500000000000002</v>
      </c>
      <c r="AE9" s="3">
        <f t="shared" si="0"/>
        <v>0.40116497608877077</v>
      </c>
      <c r="AF9" s="3">
        <f t="shared" si="1"/>
        <v>0.39072626449637715</v>
      </c>
      <c r="AG9" s="3">
        <f t="shared" si="2"/>
        <v>0.79189124058514793</v>
      </c>
      <c r="AH9" s="3">
        <f t="shared" si="3"/>
        <v>-1.2737211292099717</v>
      </c>
      <c r="AI9" s="5">
        <f t="shared" si="4"/>
        <v>9.1247870999999997E-4</v>
      </c>
      <c r="AJ9" s="1">
        <f t="shared" si="5"/>
        <v>2.5141</v>
      </c>
      <c r="AK9" s="3">
        <f t="shared" si="6"/>
        <v>2.0331825900851763</v>
      </c>
      <c r="AL9" s="3">
        <f t="shared" si="7"/>
        <v>0.41681740991482386</v>
      </c>
      <c r="AP9" s="4" t="s">
        <v>230</v>
      </c>
      <c r="AQ9" s="3">
        <v>-2.5700000000000001E-2</v>
      </c>
    </row>
    <row r="10" spans="1:43" x14ac:dyDescent="0.2">
      <c r="A10" t="s">
        <v>63</v>
      </c>
      <c r="B10" t="s">
        <v>62</v>
      </c>
      <c r="C10" s="1">
        <v>-3.9600789999999999</v>
      </c>
      <c r="D10" s="1">
        <v>-2.7001170000000001</v>
      </c>
      <c r="E10" s="1">
        <v>-2.8627639999999999</v>
      </c>
      <c r="F10" s="1">
        <v>0.46869541991598102</v>
      </c>
      <c r="G10" s="1">
        <v>27.650660999999999</v>
      </c>
      <c r="H10" s="1">
        <v>264.523865</v>
      </c>
      <c r="I10" s="1">
        <v>232.13308699999999</v>
      </c>
      <c r="J10" s="1">
        <v>86.617775112442303</v>
      </c>
      <c r="K10" s="1">
        <v>-16.2985963333333</v>
      </c>
      <c r="L10" s="1">
        <v>-7.9817549999999997</v>
      </c>
      <c r="M10" s="1">
        <v>6.4795333141173499</v>
      </c>
      <c r="N10">
        <v>16.89</v>
      </c>
      <c r="O10">
        <v>0.9</v>
      </c>
      <c r="P10">
        <v>1.1000000000000001</v>
      </c>
      <c r="Q10">
        <v>2</v>
      </c>
      <c r="R10" t="s">
        <v>64</v>
      </c>
      <c r="S10" t="s">
        <v>65</v>
      </c>
      <c r="T10">
        <v>10.32</v>
      </c>
      <c r="U10">
        <v>-4.0999999999999996</v>
      </c>
      <c r="V10">
        <v>6.48</v>
      </c>
      <c r="W10">
        <v>6.12</v>
      </c>
      <c r="X10">
        <v>-10.32</v>
      </c>
      <c r="Y10">
        <v>-4.1500000000000004</v>
      </c>
      <c r="Z10" s="2">
        <v>7.0600000000000002E-6</v>
      </c>
      <c r="AA10" s="2">
        <v>3.0345600000000002E-4</v>
      </c>
      <c r="AB10">
        <v>5.73</v>
      </c>
      <c r="AC10">
        <v>0</v>
      </c>
      <c r="AD10">
        <v>2.6</v>
      </c>
      <c r="AE10" s="3">
        <f t="shared" si="0"/>
        <v>0.70925138390851372</v>
      </c>
      <c r="AF10" s="3">
        <f t="shared" si="1"/>
        <v>0.47338236534884293</v>
      </c>
      <c r="AG10" s="3">
        <f t="shared" si="2"/>
        <v>1.1826337492573566</v>
      </c>
      <c r="AH10" s="3">
        <f t="shared" si="3"/>
        <v>-1.0509878203940981</v>
      </c>
      <c r="AI10" s="5">
        <f t="shared" si="4"/>
        <v>4.1330707199999996E-5</v>
      </c>
      <c r="AJ10" s="1">
        <f t="shared" si="5"/>
        <v>2.5141</v>
      </c>
      <c r="AK10" s="3">
        <f t="shared" si="6"/>
        <v>2.6457872595704583</v>
      </c>
      <c r="AL10" s="3">
        <f t="shared" si="7"/>
        <v>4.5787259570458261E-2</v>
      </c>
      <c r="AP10" s="4" t="s">
        <v>10</v>
      </c>
      <c r="AQ10" s="3">
        <v>-3.73E-2</v>
      </c>
    </row>
    <row r="11" spans="1:43" x14ac:dyDescent="0.2">
      <c r="A11" t="s">
        <v>67</v>
      </c>
      <c r="B11" t="s">
        <v>66</v>
      </c>
      <c r="C11" s="1">
        <v>-0.456924</v>
      </c>
      <c r="D11" s="1">
        <v>-6.6270000000000001E-3</v>
      </c>
      <c r="E11" s="1">
        <v>-1.7877000000000001E-2</v>
      </c>
      <c r="F11" s="1">
        <v>8.07381818567392E-2</v>
      </c>
      <c r="G11" s="1">
        <v>-71.376380999999995</v>
      </c>
      <c r="H11" s="1">
        <v>0.72616099999999995</v>
      </c>
      <c r="I11" s="1">
        <v>0.157415</v>
      </c>
      <c r="J11" s="1">
        <v>11.9903501533229</v>
      </c>
      <c r="K11" s="1">
        <v>-28.270703666666599</v>
      </c>
      <c r="L11" s="1">
        <v>-12.0278936666666</v>
      </c>
      <c r="M11" s="1">
        <v>11.2460077333042</v>
      </c>
      <c r="N11">
        <v>5.6</v>
      </c>
      <c r="O11">
        <v>4</v>
      </c>
      <c r="P11">
        <v>3.4</v>
      </c>
      <c r="Q11">
        <v>7.4</v>
      </c>
      <c r="R11" t="s">
        <v>68</v>
      </c>
      <c r="S11" t="s">
        <v>69</v>
      </c>
      <c r="T11">
        <v>11.15</v>
      </c>
      <c r="U11">
        <v>-11.02</v>
      </c>
      <c r="V11">
        <v>0.24</v>
      </c>
      <c r="W11">
        <v>0.87</v>
      </c>
      <c r="X11">
        <v>-11.15</v>
      </c>
      <c r="Y11">
        <v>-10.7</v>
      </c>
      <c r="Z11" s="2">
        <v>4.46E-5</v>
      </c>
      <c r="AA11" s="2">
        <v>0.184424</v>
      </c>
      <c r="AB11">
        <v>0.97</v>
      </c>
      <c r="AC11">
        <v>0</v>
      </c>
      <c r="AD11">
        <v>2.87</v>
      </c>
      <c r="AE11" s="3">
        <f t="shared" si="0"/>
        <v>-5.7211562456224274E-2</v>
      </c>
      <c r="AF11" s="3">
        <f t="shared" si="1"/>
        <v>0.46001729647633116</v>
      </c>
      <c r="AG11" s="3">
        <f t="shared" si="2"/>
        <v>0.40280573402010689</v>
      </c>
      <c r="AH11" s="3">
        <f t="shared" si="3"/>
        <v>-1.450116101894422E-2</v>
      </c>
      <c r="AI11" s="5">
        <f t="shared" si="4"/>
        <v>2.5118548799999998E-2</v>
      </c>
      <c r="AJ11" s="1">
        <f t="shared" si="5"/>
        <v>2.5141</v>
      </c>
      <c r="AK11" s="3">
        <f t="shared" si="6"/>
        <v>2.9275231218011628</v>
      </c>
      <c r="AL11" s="3">
        <f t="shared" si="7"/>
        <v>5.7523121801162702E-2</v>
      </c>
      <c r="AP11" s="4" t="s">
        <v>225</v>
      </c>
      <c r="AQ11" s="3">
        <v>0.21</v>
      </c>
    </row>
    <row r="12" spans="1:43" x14ac:dyDescent="0.2">
      <c r="A12" t="s">
        <v>71</v>
      </c>
      <c r="B12" t="s">
        <v>70</v>
      </c>
      <c r="C12" s="1">
        <v>-3.4602309999999998</v>
      </c>
      <c r="D12" s="1">
        <v>-2.0240140000000002</v>
      </c>
      <c r="E12" s="1">
        <v>-2.2674319999999999</v>
      </c>
      <c r="F12" s="1">
        <v>0.49169051753891402</v>
      </c>
      <c r="G12" s="1">
        <v>-103.881393</v>
      </c>
      <c r="H12" s="1">
        <v>38.022441999999998</v>
      </c>
      <c r="I12" s="1">
        <v>18.337368000000001</v>
      </c>
      <c r="J12" s="1">
        <v>56.766266716620301</v>
      </c>
      <c r="K12" s="1">
        <v>-32.282432666666601</v>
      </c>
      <c r="L12" s="1">
        <v>-21.745901666666601</v>
      </c>
      <c r="M12" s="1">
        <v>8.1872348776256398</v>
      </c>
      <c r="N12">
        <v>7.4809999999999999</v>
      </c>
      <c r="O12">
        <v>4</v>
      </c>
      <c r="P12">
        <v>7.7</v>
      </c>
      <c r="Q12">
        <v>11.7</v>
      </c>
      <c r="R12" t="s">
        <v>72</v>
      </c>
      <c r="S12" t="s">
        <v>73</v>
      </c>
      <c r="T12">
        <v>8.48</v>
      </c>
      <c r="U12">
        <v>-6.39</v>
      </c>
      <c r="V12">
        <v>2.5499999999999998</v>
      </c>
      <c r="W12">
        <v>3.08</v>
      </c>
      <c r="X12">
        <v>-8.48</v>
      </c>
      <c r="Y12">
        <v>-5.83</v>
      </c>
      <c r="Z12" s="2">
        <v>1.9856799999999999E-4</v>
      </c>
      <c r="AA12" s="2">
        <v>1.1193900000000001E-3</v>
      </c>
      <c r="AB12">
        <v>3</v>
      </c>
      <c r="AC12">
        <v>0</v>
      </c>
      <c r="AD12">
        <v>1.97</v>
      </c>
      <c r="AE12" s="3">
        <f t="shared" si="0"/>
        <v>0.11232358391518016</v>
      </c>
      <c r="AF12" s="3">
        <f t="shared" si="1"/>
        <v>0.47687499808157785</v>
      </c>
      <c r="AG12" s="3">
        <f t="shared" si="2"/>
        <v>0.58919858199675801</v>
      </c>
      <c r="AH12" s="3">
        <f t="shared" si="3"/>
        <v>-0.79223534792993711</v>
      </c>
      <c r="AI12" s="5">
        <f t="shared" si="4"/>
        <v>1.5246091800000001E-4</v>
      </c>
      <c r="AJ12" s="1">
        <f t="shared" si="5"/>
        <v>2.5141</v>
      </c>
      <c r="AK12" s="3">
        <f t="shared" si="6"/>
        <v>2.311215694984821</v>
      </c>
      <c r="AL12" s="3">
        <f t="shared" si="7"/>
        <v>0.34121569498482107</v>
      </c>
      <c r="AP12" s="4" t="s">
        <v>228</v>
      </c>
      <c r="AQ12" s="3">
        <v>-0.2001</v>
      </c>
    </row>
    <row r="13" spans="1:43" x14ac:dyDescent="0.2">
      <c r="A13" t="s">
        <v>75</v>
      </c>
      <c r="B13" t="s">
        <v>74</v>
      </c>
      <c r="C13" s="1">
        <v>-2.9646330000000001</v>
      </c>
      <c r="D13" s="1">
        <v>-1.873996</v>
      </c>
      <c r="E13" s="1">
        <v>-2.0383629999999999</v>
      </c>
      <c r="F13" s="1">
        <v>0.41192741679801098</v>
      </c>
      <c r="G13" s="1">
        <v>-119.907425</v>
      </c>
      <c r="H13" s="1">
        <v>61.668900000000001</v>
      </c>
      <c r="I13" s="1">
        <v>30.189543</v>
      </c>
      <c r="J13" s="1">
        <v>75.183248930048293</v>
      </c>
      <c r="K13" s="1">
        <v>-36.705958000000003</v>
      </c>
      <c r="L13" s="1">
        <v>-24.233834000000002</v>
      </c>
      <c r="M13" s="1">
        <v>9.0994482791670492</v>
      </c>
      <c r="N13">
        <v>6.0830000000000002</v>
      </c>
      <c r="O13">
        <v>0</v>
      </c>
      <c r="P13">
        <v>27.149000000000001</v>
      </c>
      <c r="Q13">
        <v>27.149000000000001</v>
      </c>
      <c r="R13" t="s">
        <v>76</v>
      </c>
      <c r="S13" t="s">
        <v>77</v>
      </c>
      <c r="T13">
        <v>8.3699999999999992</v>
      </c>
      <c r="U13">
        <v>-6.97</v>
      </c>
      <c r="V13">
        <v>1.52</v>
      </c>
      <c r="W13">
        <v>1.89</v>
      </c>
      <c r="X13">
        <v>-8.3699999999999992</v>
      </c>
      <c r="Y13">
        <v>-6.75</v>
      </c>
      <c r="Z13" s="2">
        <v>3.1099999999999999E-6</v>
      </c>
      <c r="AA13" s="2">
        <v>1.9369000000000001E-2</v>
      </c>
      <c r="AB13">
        <v>1.47</v>
      </c>
      <c r="AC13">
        <v>0</v>
      </c>
      <c r="AD13">
        <v>2.83</v>
      </c>
      <c r="AE13" s="3">
        <f t="shared" si="0"/>
        <v>0.4044876301171314</v>
      </c>
      <c r="AF13" s="3">
        <f t="shared" si="1"/>
        <v>0.36942325284846866</v>
      </c>
      <c r="AG13" s="3">
        <f t="shared" si="2"/>
        <v>0.77391088296560007</v>
      </c>
      <c r="AH13" s="3">
        <f t="shared" si="3"/>
        <v>-0.94833991519080141</v>
      </c>
      <c r="AI13" s="5">
        <f t="shared" si="4"/>
        <v>2.6380577999999999E-3</v>
      </c>
      <c r="AJ13" s="1">
        <f t="shared" si="5"/>
        <v>2.5141</v>
      </c>
      <c r="AK13" s="3">
        <f t="shared" si="6"/>
        <v>2.3423090255747985</v>
      </c>
      <c r="AL13" s="3">
        <f t="shared" si="7"/>
        <v>0.4876909744252016</v>
      </c>
      <c r="AP13" s="4" t="s">
        <v>222</v>
      </c>
      <c r="AQ13" s="3">
        <v>0.3548</v>
      </c>
    </row>
    <row r="14" spans="1:43" x14ac:dyDescent="0.2">
      <c r="A14" t="s">
        <v>79</v>
      </c>
      <c r="B14" t="s">
        <v>78</v>
      </c>
      <c r="C14" s="1">
        <v>-4.7808830000000002</v>
      </c>
      <c r="D14" s="1">
        <v>-2.832754</v>
      </c>
      <c r="E14" s="1">
        <v>-3.1103239999999999</v>
      </c>
      <c r="F14" s="1">
        <v>0.66461091771158998</v>
      </c>
      <c r="G14" s="1">
        <v>-175.43223599999999</v>
      </c>
      <c r="H14" s="1">
        <v>22.755099999999999</v>
      </c>
      <c r="I14" s="1">
        <v>-12.128239000000001</v>
      </c>
      <c r="J14" s="1">
        <v>85.708930669057594</v>
      </c>
      <c r="K14" s="1">
        <v>-29.437190000000001</v>
      </c>
      <c r="L14" s="1">
        <v>-14.5628936666666</v>
      </c>
      <c r="M14" s="1">
        <v>10.477765866853099</v>
      </c>
      <c r="N14">
        <v>9.4550000000000001</v>
      </c>
      <c r="O14">
        <v>8</v>
      </c>
      <c r="P14">
        <v>29.7</v>
      </c>
      <c r="Q14">
        <v>37.700000000000003</v>
      </c>
      <c r="R14" t="s">
        <v>80</v>
      </c>
      <c r="S14" t="s">
        <v>81</v>
      </c>
      <c r="T14">
        <v>12.96</v>
      </c>
      <c r="U14">
        <v>-10.91</v>
      </c>
      <c r="V14">
        <v>2.75</v>
      </c>
      <c r="W14">
        <v>3.33</v>
      </c>
      <c r="X14">
        <v>-12.96</v>
      </c>
      <c r="Y14">
        <v>-10.27</v>
      </c>
      <c r="Z14" s="2">
        <v>3.3700000000000001E-9</v>
      </c>
      <c r="AA14" s="2">
        <v>8.2899999999999996E-5</v>
      </c>
      <c r="AB14">
        <v>3.18</v>
      </c>
      <c r="AC14">
        <v>0</v>
      </c>
      <c r="AD14">
        <v>2.2599999999999998</v>
      </c>
      <c r="AE14" s="3">
        <f t="shared" si="0"/>
        <v>0.42476652815835658</v>
      </c>
      <c r="AF14" s="3">
        <f t="shared" si="1"/>
        <v>0.44973645225946601</v>
      </c>
      <c r="AG14" s="3">
        <f t="shared" si="2"/>
        <v>0.8745029804178226</v>
      </c>
      <c r="AH14" s="3">
        <f t="shared" si="3"/>
        <v>-1.1532302628558488</v>
      </c>
      <c r="AI14" s="5">
        <f t="shared" si="4"/>
        <v>1.1290979999999998E-5</v>
      </c>
      <c r="AJ14" s="1">
        <f t="shared" si="5"/>
        <v>2.5141</v>
      </c>
      <c r="AK14" s="3">
        <f t="shared" si="6"/>
        <v>2.2353840085419736</v>
      </c>
      <c r="AL14" s="3">
        <f t="shared" si="7"/>
        <v>2.4615991458026176E-2</v>
      </c>
      <c r="AP14" s="4" t="s">
        <v>28</v>
      </c>
      <c r="AQ14" s="3">
        <v>0.13619999999999999</v>
      </c>
    </row>
    <row r="15" spans="1:43" x14ac:dyDescent="0.2">
      <c r="A15" t="s">
        <v>83</v>
      </c>
      <c r="B15" t="s">
        <v>82</v>
      </c>
      <c r="C15" s="1">
        <v>-3.5520339999999999</v>
      </c>
      <c r="D15" s="1">
        <v>-2.382911</v>
      </c>
      <c r="E15" s="1">
        <v>-2.6021380000000001</v>
      </c>
      <c r="F15" s="1">
        <v>0.41490305072558697</v>
      </c>
      <c r="G15" s="1">
        <v>-91.796988999999996</v>
      </c>
      <c r="H15" s="1">
        <v>109.82811</v>
      </c>
      <c r="I15" s="1">
        <v>76.038978999999998</v>
      </c>
      <c r="J15" s="1">
        <v>73.016960322771098</v>
      </c>
      <c r="K15" s="1">
        <v>-11.7685243333333</v>
      </c>
      <c r="L15" s="1">
        <v>-4.8663053333333304</v>
      </c>
      <c r="M15" s="1">
        <v>6.1199223596632102</v>
      </c>
      <c r="N15">
        <v>19.510999999999999</v>
      </c>
      <c r="O15">
        <v>45</v>
      </c>
      <c r="P15">
        <v>0.5</v>
      </c>
      <c r="Q15">
        <v>45.5</v>
      </c>
      <c r="R15" t="s">
        <v>84</v>
      </c>
      <c r="S15" t="s">
        <v>85</v>
      </c>
      <c r="T15">
        <v>9.61</v>
      </c>
      <c r="U15">
        <v>-5.35</v>
      </c>
      <c r="V15">
        <v>4.53</v>
      </c>
      <c r="W15">
        <v>4.4400000000000004</v>
      </c>
      <c r="X15">
        <v>-9.61</v>
      </c>
      <c r="Y15">
        <v>-5.26</v>
      </c>
      <c r="Z15" s="2">
        <v>2.02E-5</v>
      </c>
      <c r="AA15" s="2">
        <v>4.0099999999999999E-5</v>
      </c>
      <c r="AB15">
        <v>4.6100000000000003</v>
      </c>
      <c r="AC15">
        <v>0</v>
      </c>
      <c r="AD15">
        <v>2.6</v>
      </c>
      <c r="AE15" s="3">
        <f t="shared" si="0"/>
        <v>0.22170794138954752</v>
      </c>
      <c r="AF15" s="3">
        <f t="shared" si="1"/>
        <v>0.67370604040851312</v>
      </c>
      <c r="AG15" s="3">
        <f t="shared" si="2"/>
        <v>0.89541398179806064</v>
      </c>
      <c r="AH15" s="3">
        <f t="shared" si="3"/>
        <v>-0.69670919013936272</v>
      </c>
      <c r="AI15" s="5">
        <f t="shared" si="4"/>
        <v>5.4616199999999992E-6</v>
      </c>
      <c r="AJ15" s="1">
        <f t="shared" si="5"/>
        <v>2.5141</v>
      </c>
      <c r="AK15" s="3">
        <f t="shared" si="6"/>
        <v>2.7128102532786977</v>
      </c>
      <c r="AL15" s="3">
        <f t="shared" si="7"/>
        <v>0.11281025327869765</v>
      </c>
    </row>
    <row r="16" spans="1:43" x14ac:dyDescent="0.2">
      <c r="A16" t="s">
        <v>87</v>
      </c>
      <c r="B16" t="s">
        <v>86</v>
      </c>
      <c r="C16" s="1">
        <v>-3.391216</v>
      </c>
      <c r="D16" s="1">
        <v>-2.2952189999999999</v>
      </c>
      <c r="E16" s="1">
        <v>-2.420388</v>
      </c>
      <c r="F16" s="1">
        <v>0.42487480627035001</v>
      </c>
      <c r="G16" s="1">
        <v>-96.941528000000005</v>
      </c>
      <c r="H16" s="1">
        <v>91.522057000000004</v>
      </c>
      <c r="I16" s="1">
        <v>60.354412000000004</v>
      </c>
      <c r="J16" s="1">
        <v>78.940092363328702</v>
      </c>
      <c r="K16" s="1">
        <v>-11.480134</v>
      </c>
      <c r="L16" s="1">
        <v>-3.9368423333333298</v>
      </c>
      <c r="M16" s="1">
        <v>6.0892448720403296</v>
      </c>
      <c r="N16">
        <v>19.510999999999999</v>
      </c>
      <c r="O16">
        <v>45</v>
      </c>
      <c r="P16">
        <v>0.5</v>
      </c>
      <c r="Q16">
        <v>45.5</v>
      </c>
      <c r="R16" t="s">
        <v>88</v>
      </c>
      <c r="S16" t="s">
        <v>89</v>
      </c>
      <c r="T16">
        <v>9.0299999999999994</v>
      </c>
      <c r="U16">
        <v>-4.4800000000000004</v>
      </c>
      <c r="V16">
        <v>4.9400000000000004</v>
      </c>
      <c r="W16">
        <v>4.82</v>
      </c>
      <c r="X16">
        <v>-9.0299999999999994</v>
      </c>
      <c r="Y16">
        <v>-4.34</v>
      </c>
      <c r="Z16" s="2">
        <v>3.7200000000000003E-5</v>
      </c>
      <c r="AA16" s="2">
        <v>2.2200000000000001E-5</v>
      </c>
      <c r="AB16">
        <v>4.1100000000000003</v>
      </c>
      <c r="AC16">
        <v>0</v>
      </c>
      <c r="AD16">
        <v>2.6</v>
      </c>
      <c r="AE16" s="3">
        <f t="shared" si="0"/>
        <v>0.7438934176829588</v>
      </c>
      <c r="AF16" s="3">
        <f t="shared" si="1"/>
        <v>0.53739809149990836</v>
      </c>
      <c r="AG16" s="3">
        <f t="shared" si="2"/>
        <v>1.2812915091828672</v>
      </c>
      <c r="AH16" s="3">
        <f t="shared" si="3"/>
        <v>-1.0595203813521608</v>
      </c>
      <c r="AI16" s="5">
        <f t="shared" si="4"/>
        <v>3.02364E-6</v>
      </c>
      <c r="AJ16" s="1">
        <f t="shared" si="5"/>
        <v>2.5141</v>
      </c>
      <c r="AK16" s="3">
        <f t="shared" si="6"/>
        <v>2.7358741514707066</v>
      </c>
      <c r="AL16" s="3">
        <f t="shared" si="7"/>
        <v>0.13587415147070647</v>
      </c>
      <c r="AP16" s="19" t="s">
        <v>241</v>
      </c>
      <c r="AQ16" s="19" t="s">
        <v>242</v>
      </c>
    </row>
    <row r="17" spans="1:43" x14ac:dyDescent="0.2">
      <c r="A17" t="s">
        <v>91</v>
      </c>
      <c r="B17" t="s">
        <v>90</v>
      </c>
      <c r="C17" s="1">
        <v>-3.986691</v>
      </c>
      <c r="D17" s="1">
        <v>-2.5460660000000002</v>
      </c>
      <c r="E17" s="1">
        <v>-2.7839019999999999</v>
      </c>
      <c r="F17" s="1">
        <v>0.53434765552961205</v>
      </c>
      <c r="G17" s="1">
        <v>-10.550312</v>
      </c>
      <c r="H17" s="1">
        <v>172.976181</v>
      </c>
      <c r="I17" s="1">
        <v>137.21386699999999</v>
      </c>
      <c r="J17" s="1">
        <v>80.441253344773202</v>
      </c>
      <c r="K17" s="1">
        <v>-28.558598999999901</v>
      </c>
      <c r="L17" s="1">
        <v>-17.739723333333298</v>
      </c>
      <c r="M17" s="1">
        <v>8.0834912811515505</v>
      </c>
      <c r="N17">
        <v>11.739000000000001</v>
      </c>
      <c r="O17">
        <v>45</v>
      </c>
      <c r="P17">
        <v>0.8</v>
      </c>
      <c r="Q17">
        <v>45.8</v>
      </c>
      <c r="R17" t="s">
        <v>92</v>
      </c>
      <c r="S17" t="s">
        <v>93</v>
      </c>
      <c r="T17">
        <v>11.87</v>
      </c>
      <c r="U17">
        <v>-6.59</v>
      </c>
      <c r="V17">
        <v>5.75</v>
      </c>
      <c r="W17">
        <v>5.5</v>
      </c>
      <c r="X17">
        <v>-11.87</v>
      </c>
      <c r="Y17">
        <v>-6.53</v>
      </c>
      <c r="Z17" s="2">
        <v>8.7000000000000003E-7</v>
      </c>
      <c r="AA17" s="2">
        <v>1.2E-5</v>
      </c>
      <c r="AB17">
        <v>5.83</v>
      </c>
      <c r="AC17">
        <v>0</v>
      </c>
      <c r="AD17">
        <v>2.14</v>
      </c>
      <c r="AE17" s="3">
        <f t="shared" si="0"/>
        <v>0.4157808034304884</v>
      </c>
      <c r="AF17" s="3">
        <f t="shared" si="1"/>
        <v>0.42043555555258383</v>
      </c>
      <c r="AG17" s="3">
        <f t="shared" si="2"/>
        <v>0.83621635898307223</v>
      </c>
      <c r="AH17" s="3">
        <f t="shared" si="3"/>
        <v>-1.0342112386600406</v>
      </c>
      <c r="AI17" s="5">
        <f t="shared" si="4"/>
        <v>1.6344E-6</v>
      </c>
      <c r="AJ17" s="1">
        <f t="shared" si="5"/>
        <v>2.5141</v>
      </c>
      <c r="AK17" s="3">
        <f t="shared" si="6"/>
        <v>2.3161067547230316</v>
      </c>
      <c r="AL17" s="3">
        <f t="shared" si="7"/>
        <v>0.1761067547230315</v>
      </c>
      <c r="AP17" s="19">
        <v>1</v>
      </c>
      <c r="AQ17" s="19">
        <f>AP17</f>
        <v>1</v>
      </c>
    </row>
    <row r="18" spans="1:43" x14ac:dyDescent="0.2">
      <c r="A18" t="s">
        <v>95</v>
      </c>
      <c r="B18" t="s">
        <v>94</v>
      </c>
      <c r="C18" s="1">
        <v>-3.3782559999999999</v>
      </c>
      <c r="D18" s="1">
        <v>-2.2136840000000002</v>
      </c>
      <c r="E18" s="1">
        <v>-2.3942450000000002</v>
      </c>
      <c r="F18" s="1">
        <v>0.42711037354277098</v>
      </c>
      <c r="G18" s="1">
        <v>-179.99648999999999</v>
      </c>
      <c r="H18" s="1">
        <v>37.356762000000003</v>
      </c>
      <c r="I18" s="1">
        <v>3.0341360000000002</v>
      </c>
      <c r="J18" s="1">
        <v>99.998577997508207</v>
      </c>
      <c r="K18" s="1">
        <v>-43.583825333333301</v>
      </c>
      <c r="L18" s="1">
        <v>-21.990324333333302</v>
      </c>
      <c r="M18" s="1">
        <v>14.6075209940583</v>
      </c>
      <c r="N18">
        <v>3.77</v>
      </c>
      <c r="O18">
        <v>20</v>
      </c>
      <c r="P18">
        <v>30.6</v>
      </c>
      <c r="Q18">
        <v>50.6</v>
      </c>
      <c r="R18" t="s">
        <v>96</v>
      </c>
      <c r="S18" t="s">
        <v>97</v>
      </c>
      <c r="T18">
        <v>17.48</v>
      </c>
      <c r="U18">
        <v>-19.600000000000001</v>
      </c>
      <c r="V18">
        <v>-1.95</v>
      </c>
      <c r="W18">
        <v>-1.35</v>
      </c>
      <c r="X18">
        <v>-17.48</v>
      </c>
      <c r="Y18">
        <v>-19.46</v>
      </c>
      <c r="Z18" s="2">
        <v>3.9099999999999999E-10</v>
      </c>
      <c r="AA18" s="2">
        <v>2.1873099999999999E-2</v>
      </c>
      <c r="AB18">
        <v>-0.02</v>
      </c>
      <c r="AC18">
        <v>0</v>
      </c>
      <c r="AD18">
        <v>1.86</v>
      </c>
      <c r="AE18" s="3">
        <f t="shared" si="0"/>
        <v>0.41540975082225429</v>
      </c>
      <c r="AF18" s="3">
        <f t="shared" si="1"/>
        <v>0.43040902779188439</v>
      </c>
      <c r="AG18" s="3">
        <f t="shared" si="2"/>
        <v>0.84581877861413868</v>
      </c>
      <c r="AH18" s="3">
        <f t="shared" si="3"/>
        <v>-1.5909422857070563</v>
      </c>
      <c r="AI18" s="5">
        <f t="shared" si="4"/>
        <v>2.9791162199999995E-3</v>
      </c>
      <c r="AJ18" s="1">
        <f t="shared" si="5"/>
        <v>2.5141</v>
      </c>
      <c r="AK18" s="3">
        <f t="shared" si="6"/>
        <v>1.7719556091270823</v>
      </c>
      <c r="AL18" s="3">
        <f t="shared" si="7"/>
        <v>8.8044390872917822E-2</v>
      </c>
      <c r="AP18" s="19">
        <v>4</v>
      </c>
      <c r="AQ18" s="19">
        <f>AP18</f>
        <v>4</v>
      </c>
    </row>
    <row r="19" spans="1:43" x14ac:dyDescent="0.2">
      <c r="A19" t="s">
        <v>99</v>
      </c>
      <c r="B19" t="s">
        <v>98</v>
      </c>
      <c r="C19" s="1">
        <v>-4.3552689999999998</v>
      </c>
      <c r="D19" s="1">
        <v>-2.9567489999999998</v>
      </c>
      <c r="E19" s="1">
        <v>-3.2521520000000002</v>
      </c>
      <c r="F19" s="1">
        <v>0.664766986539018</v>
      </c>
      <c r="G19" s="1">
        <v>-297.89828499999999</v>
      </c>
      <c r="H19" s="1">
        <v>-61.767693000000001</v>
      </c>
      <c r="I19" s="1">
        <v>-111.557732</v>
      </c>
      <c r="J19" s="1">
        <v>108.462472247365</v>
      </c>
      <c r="K19" s="1">
        <v>-49.064999999999998</v>
      </c>
      <c r="L19" s="1">
        <v>-32.596210999999997</v>
      </c>
      <c r="M19" s="1">
        <v>12.9086112402155</v>
      </c>
      <c r="N19">
        <v>6.1680000000000001</v>
      </c>
      <c r="O19">
        <v>30</v>
      </c>
      <c r="P19">
        <v>22.5</v>
      </c>
      <c r="Q19">
        <v>52.5</v>
      </c>
      <c r="R19" t="s">
        <v>100</v>
      </c>
      <c r="S19" t="s">
        <v>101</v>
      </c>
      <c r="T19">
        <v>15.07</v>
      </c>
      <c r="U19">
        <v>-13.12</v>
      </c>
      <c r="V19">
        <v>2.29</v>
      </c>
      <c r="W19">
        <v>2.4</v>
      </c>
      <c r="X19">
        <v>-15.07</v>
      </c>
      <c r="Y19">
        <v>-13.04</v>
      </c>
      <c r="Z19" s="2">
        <v>1.15E-7</v>
      </c>
      <c r="AA19" s="2">
        <v>9.6199999999999994E-5</v>
      </c>
      <c r="AB19">
        <v>2.7</v>
      </c>
      <c r="AC19">
        <v>0</v>
      </c>
      <c r="AD19">
        <v>2.4</v>
      </c>
      <c r="AE19" s="3">
        <f t="shared" si="0"/>
        <v>0.71690198947944284</v>
      </c>
      <c r="AF19" s="3">
        <f t="shared" si="1"/>
        <v>0.79882708912845946</v>
      </c>
      <c r="AG19" s="3">
        <f t="shared" si="2"/>
        <v>1.5157290786079023</v>
      </c>
      <c r="AH19" s="3">
        <f t="shared" si="3"/>
        <v>-1.3903120096267152</v>
      </c>
      <c r="AI19" s="5">
        <f t="shared" si="4"/>
        <v>1.3102439999999998E-5</v>
      </c>
      <c r="AJ19" s="1">
        <f t="shared" si="5"/>
        <v>2.5141</v>
      </c>
      <c r="AK19" s="3">
        <f t="shared" si="6"/>
        <v>2.6395301714211872</v>
      </c>
      <c r="AL19" s="3">
        <f t="shared" si="7"/>
        <v>0.23953017142118727</v>
      </c>
      <c r="AP19" s="19"/>
      <c r="AQ19" s="19"/>
    </row>
    <row r="20" spans="1:43" x14ac:dyDescent="0.2">
      <c r="A20" t="s">
        <v>103</v>
      </c>
      <c r="B20" t="s">
        <v>102</v>
      </c>
      <c r="C20" s="1">
        <v>-2.5757430000000001</v>
      </c>
      <c r="D20" s="1">
        <v>-1.6363479999999999</v>
      </c>
      <c r="E20" s="1">
        <v>-1.806378</v>
      </c>
      <c r="F20" s="1">
        <v>0.37810737357531699</v>
      </c>
      <c r="G20" s="1">
        <v>-28.948696000000002</v>
      </c>
      <c r="H20" s="1">
        <v>87.677925000000002</v>
      </c>
      <c r="I20" s="1">
        <v>66.901955000000001</v>
      </c>
      <c r="J20" s="1">
        <v>49.269485051505697</v>
      </c>
      <c r="K20" s="1">
        <v>-32.273713333333298</v>
      </c>
      <c r="L20" s="1">
        <v>-20.650297333333299</v>
      </c>
      <c r="M20" s="1">
        <v>7.9149691549507697</v>
      </c>
      <c r="N20">
        <v>5.6070000000000002</v>
      </c>
      <c r="O20">
        <v>22</v>
      </c>
      <c r="P20">
        <v>32.4</v>
      </c>
      <c r="Q20">
        <v>54.4</v>
      </c>
      <c r="R20" t="s">
        <v>104</v>
      </c>
      <c r="S20" t="s">
        <v>105</v>
      </c>
      <c r="T20">
        <v>8.7799999999999994</v>
      </c>
      <c r="U20">
        <v>-8.5500000000000007</v>
      </c>
      <c r="V20">
        <v>0.46</v>
      </c>
      <c r="W20">
        <v>0.91</v>
      </c>
      <c r="X20">
        <v>-8.7799999999999994</v>
      </c>
      <c r="Y20">
        <v>-8.26</v>
      </c>
      <c r="Z20" s="2">
        <v>6.17E-9</v>
      </c>
      <c r="AA20" s="2">
        <v>5.7149599999999998E-3</v>
      </c>
      <c r="AB20">
        <v>1.49</v>
      </c>
      <c r="AC20">
        <v>0</v>
      </c>
      <c r="AD20">
        <v>2.21</v>
      </c>
      <c r="AE20" s="3">
        <f t="shared" si="0"/>
        <v>0.29531100393593857</v>
      </c>
      <c r="AF20" s="3">
        <f t="shared" si="1"/>
        <v>0.16287575257653408</v>
      </c>
      <c r="AG20" s="3">
        <f t="shared" si="2"/>
        <v>0.45818675651247265</v>
      </c>
      <c r="AH20" s="3">
        <f t="shared" si="3"/>
        <v>-0.63614275412116283</v>
      </c>
      <c r="AI20" s="5">
        <f t="shared" si="4"/>
        <v>7.7837755199999987E-4</v>
      </c>
      <c r="AJ20" s="1">
        <f t="shared" si="5"/>
        <v>2.5141</v>
      </c>
      <c r="AK20" s="3">
        <f t="shared" si="6"/>
        <v>2.3369223799433096</v>
      </c>
      <c r="AL20" s="3">
        <f t="shared" si="7"/>
        <v>0.12692237994330968</v>
      </c>
      <c r="AP20" s="19">
        <v>1</v>
      </c>
      <c r="AQ20" s="19">
        <f>AP20+1</f>
        <v>2</v>
      </c>
    </row>
    <row r="21" spans="1:43" x14ac:dyDescent="0.2">
      <c r="A21" t="s">
        <v>107</v>
      </c>
      <c r="B21" t="s">
        <v>106</v>
      </c>
      <c r="C21" s="1">
        <v>-3.5533190000000001</v>
      </c>
      <c r="D21" s="1">
        <v>-2.1207699999999998</v>
      </c>
      <c r="E21" s="1">
        <v>-2.4636390000000001</v>
      </c>
      <c r="F21" s="1">
        <v>0.59400055934573703</v>
      </c>
      <c r="G21" s="1">
        <v>16.721115000000001</v>
      </c>
      <c r="H21" s="1">
        <v>149.26797500000001</v>
      </c>
      <c r="I21" s="1">
        <v>126.38439200000001</v>
      </c>
      <c r="J21" s="1">
        <v>62.708524137418401</v>
      </c>
      <c r="K21" s="1">
        <v>-29.104759999999999</v>
      </c>
      <c r="L21" s="1">
        <v>-17.3425503333333</v>
      </c>
      <c r="M21" s="1">
        <v>9.0747196680684095</v>
      </c>
      <c r="N21">
        <v>9.1470000000000002</v>
      </c>
      <c r="O21">
        <v>0</v>
      </c>
      <c r="P21">
        <v>59.7</v>
      </c>
      <c r="Q21">
        <v>59.7</v>
      </c>
      <c r="R21" t="s">
        <v>108</v>
      </c>
      <c r="S21" t="s">
        <v>109</v>
      </c>
      <c r="T21">
        <v>9.8800000000000008</v>
      </c>
      <c r="U21">
        <v>-7</v>
      </c>
      <c r="V21">
        <v>2.86</v>
      </c>
      <c r="W21">
        <v>2.86</v>
      </c>
      <c r="X21">
        <v>-9.8800000000000008</v>
      </c>
      <c r="Y21">
        <v>-7.1</v>
      </c>
      <c r="Z21" s="2">
        <v>1.4100000000000001E-6</v>
      </c>
      <c r="AA21" s="2">
        <v>1.6257399999999999E-4</v>
      </c>
      <c r="AB21">
        <v>3.41</v>
      </c>
      <c r="AC21">
        <v>0</v>
      </c>
      <c r="AD21">
        <v>2.13</v>
      </c>
      <c r="AE21" s="3">
        <f t="shared" si="0"/>
        <v>6.7634011505930403E-3</v>
      </c>
      <c r="AF21" s="3">
        <f t="shared" si="1"/>
        <v>0.57795525993066521</v>
      </c>
      <c r="AG21" s="3">
        <f t="shared" si="2"/>
        <v>0.58471866108125825</v>
      </c>
      <c r="AH21" s="3">
        <f t="shared" si="3"/>
        <v>-0.99707487672570672</v>
      </c>
      <c r="AI21" s="5">
        <f t="shared" si="4"/>
        <v>2.2142578799999996E-5</v>
      </c>
      <c r="AJ21" s="1">
        <f t="shared" si="5"/>
        <v>2.5141</v>
      </c>
      <c r="AK21" s="3">
        <f t="shared" si="6"/>
        <v>2.1017659269343514</v>
      </c>
      <c r="AL21" s="3">
        <f t="shared" si="7"/>
        <v>2.8234073065648513E-2</v>
      </c>
      <c r="AP21" s="19">
        <v>4</v>
      </c>
      <c r="AQ21" s="19">
        <f>AP21+1</f>
        <v>5</v>
      </c>
    </row>
    <row r="22" spans="1:43" x14ac:dyDescent="0.2">
      <c r="A22" t="s">
        <v>111</v>
      </c>
      <c r="B22" t="s">
        <v>110</v>
      </c>
      <c r="C22" s="1">
        <v>-3.139453</v>
      </c>
      <c r="D22" s="1">
        <v>-2.1039300000000001</v>
      </c>
      <c r="E22" s="1">
        <v>-2.2447509999999999</v>
      </c>
      <c r="F22" s="1">
        <v>0.39708715113232701</v>
      </c>
      <c r="G22" s="1">
        <v>-223.76808199999999</v>
      </c>
      <c r="H22" s="1">
        <v>16.659832000000002</v>
      </c>
      <c r="I22" s="1">
        <v>-23.120016</v>
      </c>
      <c r="J22" s="1">
        <v>82.368791782346705</v>
      </c>
      <c r="K22" s="1">
        <v>-28.402453666666599</v>
      </c>
      <c r="L22" s="1">
        <v>-16.715937666666601</v>
      </c>
      <c r="M22" s="1">
        <v>8.0928969134145401</v>
      </c>
      <c r="N22">
        <v>10.372999999999999</v>
      </c>
      <c r="O22">
        <v>45</v>
      </c>
      <c r="P22">
        <v>25</v>
      </c>
      <c r="Q22">
        <v>70</v>
      </c>
      <c r="R22" t="s">
        <v>112</v>
      </c>
      <c r="S22" t="s">
        <v>113</v>
      </c>
      <c r="T22">
        <v>8.92</v>
      </c>
      <c r="U22">
        <v>-5.73</v>
      </c>
      <c r="V22">
        <v>3.37</v>
      </c>
      <c r="W22">
        <v>3.42</v>
      </c>
      <c r="X22">
        <v>-8.92</v>
      </c>
      <c r="Y22">
        <v>-5.61</v>
      </c>
      <c r="Z22" s="2">
        <v>2.12E-5</v>
      </c>
      <c r="AA22" s="2">
        <v>2.7689899999999998E-3</v>
      </c>
      <c r="AB22">
        <v>3.22</v>
      </c>
      <c r="AC22">
        <v>0</v>
      </c>
      <c r="AD22">
        <v>2.78</v>
      </c>
      <c r="AE22" s="3">
        <f t="shared" si="0"/>
        <v>0.56060950712033231</v>
      </c>
      <c r="AF22" s="3">
        <f t="shared" si="1"/>
        <v>0.25170368197948045</v>
      </c>
      <c r="AG22" s="3">
        <f t="shared" si="2"/>
        <v>0.81231318909981276</v>
      </c>
      <c r="AH22" s="3">
        <f t="shared" si="3"/>
        <v>-0.65719792188153203</v>
      </c>
      <c r="AI22" s="5">
        <f t="shared" si="4"/>
        <v>3.7713643799999996E-4</v>
      </c>
      <c r="AJ22" s="1">
        <f t="shared" si="5"/>
        <v>2.5141</v>
      </c>
      <c r="AK22" s="3">
        <f t="shared" si="6"/>
        <v>2.6695924036562806</v>
      </c>
      <c r="AL22" s="3">
        <f t="shared" si="7"/>
        <v>0.11040759634371922</v>
      </c>
      <c r="AP22" s="19"/>
      <c r="AQ22" s="19"/>
    </row>
    <row r="23" spans="1:43" x14ac:dyDescent="0.2">
      <c r="A23" t="s">
        <v>115</v>
      </c>
      <c r="B23" t="s">
        <v>114</v>
      </c>
      <c r="C23" s="1">
        <v>-3.7317830000000001</v>
      </c>
      <c r="D23" s="1">
        <v>-2.3101669999999999</v>
      </c>
      <c r="E23" s="1">
        <v>-2.4776479999999999</v>
      </c>
      <c r="F23" s="1">
        <v>0.44020452790818199</v>
      </c>
      <c r="G23" s="1">
        <v>-212.073792</v>
      </c>
      <c r="H23" s="1">
        <v>37.109119</v>
      </c>
      <c r="I23" s="1">
        <v>-6.0898149999999998</v>
      </c>
      <c r="J23" s="1">
        <v>90.475759004453707</v>
      </c>
      <c r="K23" s="1">
        <v>-53.399186666666601</v>
      </c>
      <c r="L23" s="1">
        <v>-37.895468666666602</v>
      </c>
      <c r="M23" s="1">
        <v>11.731148067382</v>
      </c>
      <c r="N23">
        <v>4.0549999999999997</v>
      </c>
      <c r="O23">
        <v>60</v>
      </c>
      <c r="P23">
        <v>13.7</v>
      </c>
      <c r="Q23">
        <v>73.7</v>
      </c>
      <c r="R23" t="s">
        <v>116</v>
      </c>
      <c r="S23" t="s">
        <v>117</v>
      </c>
      <c r="T23">
        <v>14.47</v>
      </c>
      <c r="U23">
        <v>-14.69</v>
      </c>
      <c r="V23">
        <v>0.28999999999999998</v>
      </c>
      <c r="W23">
        <v>1.08</v>
      </c>
      <c r="X23">
        <v>-14.47</v>
      </c>
      <c r="Y23">
        <v>-14.1</v>
      </c>
      <c r="Z23" s="2">
        <v>8.5600000000000004E-10</v>
      </c>
      <c r="AA23" s="2">
        <v>4.3195400000000002E-3</v>
      </c>
      <c r="AB23">
        <v>0.19</v>
      </c>
      <c r="AC23">
        <v>0</v>
      </c>
      <c r="AD23">
        <v>2.61</v>
      </c>
      <c r="AE23" s="3">
        <f t="shared" si="0"/>
        <v>0.38649923083607041</v>
      </c>
      <c r="AF23" s="3">
        <f t="shared" si="1"/>
        <v>0.5312654145071356</v>
      </c>
      <c r="AG23" s="3">
        <f t="shared" si="2"/>
        <v>0.91776464534320601</v>
      </c>
      <c r="AH23" s="3">
        <f t="shared" si="3"/>
        <v>-0.82298323516612371</v>
      </c>
      <c r="AI23" s="5">
        <f t="shared" si="4"/>
        <v>5.8832134799999996E-4</v>
      </c>
      <c r="AJ23" s="1">
        <f t="shared" si="5"/>
        <v>2.5141</v>
      </c>
      <c r="AK23" s="3">
        <f t="shared" si="6"/>
        <v>2.6094697315250821</v>
      </c>
      <c r="AL23" s="3">
        <f t="shared" si="7"/>
        <v>5.3026847491777218E-4</v>
      </c>
      <c r="AP23" s="19">
        <v>1</v>
      </c>
      <c r="AQ23" s="19">
        <f>AP23-1</f>
        <v>0</v>
      </c>
    </row>
    <row r="24" spans="1:43" x14ac:dyDescent="0.2">
      <c r="A24" t="s">
        <v>119</v>
      </c>
      <c r="B24" t="s">
        <v>118</v>
      </c>
      <c r="C24" s="1">
        <v>-3.7698200000000002</v>
      </c>
      <c r="D24" s="1">
        <v>-2.4842840000000002</v>
      </c>
      <c r="E24" s="1">
        <v>-2.7093400000000001</v>
      </c>
      <c r="F24" s="1">
        <v>0.49567442964446001</v>
      </c>
      <c r="G24" s="1">
        <v>87.488524999999996</v>
      </c>
      <c r="H24" s="1">
        <v>237.59700000000001</v>
      </c>
      <c r="I24" s="1">
        <v>208.58429000000001</v>
      </c>
      <c r="J24" s="1">
        <v>69.0459253751565</v>
      </c>
      <c r="K24" s="1">
        <v>-38.1613166666666</v>
      </c>
      <c r="L24" s="1">
        <v>-22.126740333333299</v>
      </c>
      <c r="M24" s="1">
        <v>12.0510814630595</v>
      </c>
      <c r="N24">
        <v>8.2669999999999995</v>
      </c>
      <c r="O24">
        <v>56.6</v>
      </c>
      <c r="P24">
        <v>20.475000000000001</v>
      </c>
      <c r="Q24">
        <v>77.075000000000003</v>
      </c>
      <c r="R24" t="s">
        <v>120</v>
      </c>
      <c r="S24" t="s">
        <v>121</v>
      </c>
      <c r="T24">
        <v>12.15</v>
      </c>
      <c r="U24">
        <v>-11.3</v>
      </c>
      <c r="V24">
        <v>1.75</v>
      </c>
      <c r="W24">
        <v>2.66</v>
      </c>
      <c r="X24">
        <v>-12.15</v>
      </c>
      <c r="Y24">
        <v>-10.39</v>
      </c>
      <c r="Z24" s="2">
        <v>1.3200000000000001E-8</v>
      </c>
      <c r="AA24" s="2">
        <v>3.9489199999999999E-4</v>
      </c>
      <c r="AB24">
        <v>1.44</v>
      </c>
      <c r="AC24">
        <v>1</v>
      </c>
      <c r="AD24">
        <v>3</v>
      </c>
      <c r="AE24" s="3">
        <f t="shared" si="0"/>
        <v>0.42655444379106244</v>
      </c>
      <c r="AF24" s="3">
        <f t="shared" si="1"/>
        <v>0.68940794379351722</v>
      </c>
      <c r="AG24" s="3">
        <f t="shared" si="2"/>
        <v>1.1159623875845797</v>
      </c>
      <c r="AH24" s="3">
        <f t="shared" si="3"/>
        <v>-0.98291691449333918</v>
      </c>
      <c r="AI24" s="5">
        <f t="shared" si="4"/>
        <v>5.3784290399999992E-5</v>
      </c>
      <c r="AJ24" s="1">
        <f t="shared" si="5"/>
        <v>2.5141</v>
      </c>
      <c r="AK24" s="3">
        <f t="shared" si="6"/>
        <v>2.6471992573816405</v>
      </c>
      <c r="AL24" s="3">
        <f t="shared" si="7"/>
        <v>0.35280074261835948</v>
      </c>
      <c r="AP24" s="19">
        <v>4</v>
      </c>
      <c r="AQ24" s="19">
        <f>AP24-1</f>
        <v>3</v>
      </c>
    </row>
    <row r="25" spans="1:43" x14ac:dyDescent="0.2">
      <c r="A25" t="s">
        <v>123</v>
      </c>
      <c r="B25" t="s">
        <v>122</v>
      </c>
      <c r="C25" s="1">
        <v>-4.6725589999999997</v>
      </c>
      <c r="D25" s="1">
        <v>-3.2753079999999999</v>
      </c>
      <c r="E25" s="1">
        <v>-3.4930189999999999</v>
      </c>
      <c r="F25" s="1">
        <v>0.53129678156375104</v>
      </c>
      <c r="G25" s="1">
        <v>-186.99293499999999</v>
      </c>
      <c r="H25" s="1">
        <v>11.982253999999999</v>
      </c>
      <c r="I25" s="1">
        <v>-28.636322</v>
      </c>
      <c r="J25" s="1">
        <v>81.897281819894602</v>
      </c>
      <c r="K25" s="1">
        <v>-26.672134666666601</v>
      </c>
      <c r="L25" s="1">
        <v>-14.933897999999999</v>
      </c>
      <c r="M25" s="1">
        <v>8.2399622349231301</v>
      </c>
      <c r="N25">
        <v>13.933</v>
      </c>
      <c r="O25">
        <v>45</v>
      </c>
      <c r="P25">
        <v>36.671999999999997</v>
      </c>
      <c r="Q25">
        <v>81.671999999999997</v>
      </c>
      <c r="R25" t="s">
        <v>124</v>
      </c>
      <c r="S25" t="s">
        <v>125</v>
      </c>
      <c r="T25">
        <v>11.27</v>
      </c>
      <c r="U25">
        <v>-7.34</v>
      </c>
      <c r="V25">
        <v>4.62</v>
      </c>
      <c r="W25">
        <v>4.59</v>
      </c>
      <c r="X25">
        <v>-11.27</v>
      </c>
      <c r="Y25">
        <v>-7.02</v>
      </c>
      <c r="Z25" s="2">
        <v>4.1199999999999998E-7</v>
      </c>
      <c r="AA25" s="2">
        <v>2.7599999999999998E-6</v>
      </c>
      <c r="AB25">
        <v>4.5</v>
      </c>
      <c r="AC25">
        <v>0</v>
      </c>
      <c r="AD25">
        <v>2.79</v>
      </c>
      <c r="AE25" s="3">
        <f t="shared" si="0"/>
        <v>0.71293583518033765</v>
      </c>
      <c r="AF25" s="3">
        <f t="shared" si="1"/>
        <v>0.31066331075074061</v>
      </c>
      <c r="AG25" s="3">
        <f t="shared" si="2"/>
        <v>1.0235991459310783</v>
      </c>
      <c r="AH25" s="3">
        <f t="shared" si="3"/>
        <v>-0.85801333788206868</v>
      </c>
      <c r="AI25" s="5">
        <f t="shared" si="4"/>
        <v>3.7591199999999993E-7</v>
      </c>
      <c r="AJ25" s="1">
        <f t="shared" si="5"/>
        <v>2.5141</v>
      </c>
      <c r="AK25" s="3">
        <f t="shared" si="6"/>
        <v>2.6796861839610098</v>
      </c>
      <c r="AL25" s="3">
        <f t="shared" si="7"/>
        <v>0.11031381603899026</v>
      </c>
    </row>
    <row r="26" spans="1:43" x14ac:dyDescent="0.2">
      <c r="A26" t="s">
        <v>127</v>
      </c>
      <c r="B26" t="s">
        <v>126</v>
      </c>
      <c r="C26" s="1">
        <v>-4.3629879999999996</v>
      </c>
      <c r="D26" s="1">
        <v>-2.9620320000000002</v>
      </c>
      <c r="E26" s="1">
        <v>-3.1736810000000002</v>
      </c>
      <c r="F26" s="1">
        <v>0.57082366054829903</v>
      </c>
      <c r="G26" s="1">
        <v>-460.716431</v>
      </c>
      <c r="H26" s="1">
        <v>3.8514189999999999</v>
      </c>
      <c r="I26" s="1">
        <v>-69.429749000000001</v>
      </c>
      <c r="J26" s="1">
        <v>169.50052357010699</v>
      </c>
      <c r="K26" s="1">
        <v>-50.172820999999999</v>
      </c>
      <c r="L26" s="1">
        <v>-28.521266333333301</v>
      </c>
      <c r="M26" s="1">
        <v>15.0768651083779</v>
      </c>
      <c r="N26">
        <v>7.2830000000000004</v>
      </c>
      <c r="O26">
        <v>61</v>
      </c>
      <c r="P26">
        <v>20.8</v>
      </c>
      <c r="Q26">
        <v>81.8</v>
      </c>
      <c r="R26" t="s">
        <v>128</v>
      </c>
      <c r="S26" t="s">
        <v>129</v>
      </c>
      <c r="T26">
        <v>21.1</v>
      </c>
      <c r="U26">
        <v>-19.29</v>
      </c>
      <c r="V26">
        <v>2.66</v>
      </c>
      <c r="W26">
        <v>3.36</v>
      </c>
      <c r="X26">
        <v>-21.1</v>
      </c>
      <c r="Y26">
        <v>-18.600000000000001</v>
      </c>
      <c r="Z26" s="2">
        <v>3.4899999999999998E-10</v>
      </c>
      <c r="AA26" s="2">
        <v>2.5768399999999999E-3</v>
      </c>
      <c r="AB26">
        <v>1.07</v>
      </c>
      <c r="AC26">
        <v>-1</v>
      </c>
      <c r="AD26">
        <v>2.04</v>
      </c>
      <c r="AE26" s="3">
        <f t="shared" si="0"/>
        <v>0.8006036744612639</v>
      </c>
      <c r="AF26" s="3">
        <f t="shared" si="1"/>
        <v>0.52008472375247283</v>
      </c>
      <c r="AG26" s="3">
        <f t="shared" si="2"/>
        <v>1.3206883982137367</v>
      </c>
      <c r="AH26" s="3">
        <f t="shared" si="3"/>
        <v>-1.744935123464991</v>
      </c>
      <c r="AI26" s="5">
        <f t="shared" si="4"/>
        <v>3.5096560799999997E-4</v>
      </c>
      <c r="AJ26" s="1">
        <f t="shared" si="5"/>
        <v>2.5141</v>
      </c>
      <c r="AK26" s="3">
        <f t="shared" si="6"/>
        <v>2.0902042403567456</v>
      </c>
      <c r="AL26" s="3">
        <f t="shared" si="7"/>
        <v>5.0204240356745533E-2</v>
      </c>
    </row>
    <row r="27" spans="1:43" x14ac:dyDescent="0.2">
      <c r="A27" t="s">
        <v>131</v>
      </c>
      <c r="B27" t="s">
        <v>130</v>
      </c>
      <c r="C27" s="1">
        <v>-2.5520230000000002</v>
      </c>
      <c r="D27" s="1">
        <v>-1.4767269999999999</v>
      </c>
      <c r="E27" s="1">
        <v>-1.7034199999999999</v>
      </c>
      <c r="F27" s="1">
        <v>0.42510860978322801</v>
      </c>
      <c r="G27" s="1">
        <v>-201.37558000000001</v>
      </c>
      <c r="H27" s="1">
        <v>-16.463028000000001</v>
      </c>
      <c r="I27" s="1">
        <v>-47.927914000000001</v>
      </c>
      <c r="J27" s="1">
        <v>71.516482061755099</v>
      </c>
      <c r="K27" s="1">
        <v>-42.242649333333297</v>
      </c>
      <c r="L27" s="1">
        <v>-25.374625333333299</v>
      </c>
      <c r="M27" s="1">
        <v>11.6584548478084</v>
      </c>
      <c r="N27">
        <v>4.0910000000000002</v>
      </c>
      <c r="O27">
        <v>47.5</v>
      </c>
      <c r="P27">
        <v>35.299999999999997</v>
      </c>
      <c r="Q27">
        <v>82.8</v>
      </c>
      <c r="R27" t="s">
        <v>132</v>
      </c>
      <c r="S27" t="s">
        <v>133</v>
      </c>
      <c r="T27">
        <v>9.58</v>
      </c>
      <c r="U27">
        <v>-9.44</v>
      </c>
      <c r="V27">
        <v>0</v>
      </c>
      <c r="W27">
        <v>0.08</v>
      </c>
      <c r="X27">
        <v>-9.58</v>
      </c>
      <c r="Y27">
        <v>-9.59</v>
      </c>
      <c r="Z27" s="2">
        <v>2.0600000000000002E-6</v>
      </c>
      <c r="AA27" s="2">
        <v>0.111749</v>
      </c>
      <c r="AB27">
        <v>-7.0000000000000007E-2</v>
      </c>
      <c r="AC27">
        <v>0</v>
      </c>
      <c r="AD27">
        <v>1.87</v>
      </c>
      <c r="AE27" s="3">
        <f t="shared" si="0"/>
        <v>5.4841124833793886E-2</v>
      </c>
      <c r="AF27" s="3">
        <f t="shared" si="1"/>
        <v>0.34292594920242081</v>
      </c>
      <c r="AG27" s="3">
        <f t="shared" si="2"/>
        <v>0.3977670740362147</v>
      </c>
      <c r="AH27" s="3">
        <f t="shared" si="3"/>
        <v>-0.7847781063034649</v>
      </c>
      <c r="AI27" s="5">
        <f t="shared" si="4"/>
        <v>1.5220213799999998E-2</v>
      </c>
      <c r="AJ27" s="1">
        <f t="shared" si="5"/>
        <v>2.5141</v>
      </c>
      <c r="AK27" s="3">
        <f t="shared" si="6"/>
        <v>2.1423091815327497</v>
      </c>
      <c r="AL27" s="3">
        <f t="shared" si="7"/>
        <v>0.27230918153274963</v>
      </c>
    </row>
    <row r="28" spans="1:43" x14ac:dyDescent="0.2">
      <c r="A28" t="s">
        <v>135</v>
      </c>
      <c r="B28" t="s">
        <v>134</v>
      </c>
      <c r="C28" s="1">
        <v>-4.3370749999999996</v>
      </c>
      <c r="D28" s="1">
        <v>-2.7211820000000002</v>
      </c>
      <c r="E28" s="1">
        <v>-2.9143249999999998</v>
      </c>
      <c r="F28" s="1">
        <v>0.51588962861919097</v>
      </c>
      <c r="G28" s="1">
        <v>-142.327698</v>
      </c>
      <c r="H28" s="1">
        <v>45.491267999999998</v>
      </c>
      <c r="I28" s="1">
        <v>11.280523000000001</v>
      </c>
      <c r="J28" s="1">
        <v>85.020774530941907</v>
      </c>
      <c r="K28" s="1">
        <v>-32.636610666666598</v>
      </c>
      <c r="L28" s="1">
        <v>-21.425839999999901</v>
      </c>
      <c r="M28" s="1">
        <v>8.4029905434169407</v>
      </c>
      <c r="N28">
        <v>9.8019999999999996</v>
      </c>
      <c r="O28">
        <v>55</v>
      </c>
      <c r="P28">
        <v>28.7</v>
      </c>
      <c r="Q28">
        <v>83.7</v>
      </c>
      <c r="R28" t="s">
        <v>136</v>
      </c>
      <c r="S28" t="s">
        <v>137</v>
      </c>
      <c r="T28">
        <v>13.91</v>
      </c>
      <c r="U28">
        <v>-9.65</v>
      </c>
      <c r="V28">
        <v>5.1100000000000003</v>
      </c>
      <c r="W28">
        <v>5.36</v>
      </c>
      <c r="X28">
        <v>-13.91</v>
      </c>
      <c r="Y28">
        <v>-9.16</v>
      </c>
      <c r="Z28" s="2">
        <v>1.1700000000000001E-9</v>
      </c>
      <c r="AA28" s="2">
        <v>1.06E-5</v>
      </c>
      <c r="AB28">
        <v>2.96</v>
      </c>
      <c r="AC28">
        <v>0</v>
      </c>
      <c r="AD28">
        <v>2.2000000000000002</v>
      </c>
      <c r="AE28" s="3">
        <f t="shared" si="0"/>
        <v>0.50359996702969934</v>
      </c>
      <c r="AF28" s="3">
        <f t="shared" si="1"/>
        <v>0.41500338880432608</v>
      </c>
      <c r="AG28" s="3">
        <f t="shared" si="2"/>
        <v>0.91860335583402541</v>
      </c>
      <c r="AH28" s="3">
        <f t="shared" si="3"/>
        <v>-1.2072578675041334</v>
      </c>
      <c r="AI28" s="5">
        <f t="shared" si="4"/>
        <v>1.44372E-6</v>
      </c>
      <c r="AJ28" s="1">
        <f t="shared" si="5"/>
        <v>2.5141</v>
      </c>
      <c r="AK28" s="3">
        <f t="shared" si="6"/>
        <v>2.2254469320498922</v>
      </c>
      <c r="AL28" s="3">
        <f t="shared" si="7"/>
        <v>2.5446932049892013E-2</v>
      </c>
    </row>
    <row r="29" spans="1:43" x14ac:dyDescent="0.2">
      <c r="A29" t="s">
        <v>139</v>
      </c>
      <c r="B29" t="s">
        <v>138</v>
      </c>
      <c r="C29" s="1">
        <v>-3.8977189999999999</v>
      </c>
      <c r="D29" s="1">
        <v>-2.496213</v>
      </c>
      <c r="E29" s="1">
        <v>-2.7355770000000001</v>
      </c>
      <c r="F29" s="1">
        <v>0.56994747074406904</v>
      </c>
      <c r="G29" s="1">
        <v>-32.277973000000003</v>
      </c>
      <c r="H29" s="1">
        <v>170.63258400000001</v>
      </c>
      <c r="I29" s="1">
        <v>121.390945</v>
      </c>
      <c r="J29" s="1">
        <v>94.334819101301903</v>
      </c>
      <c r="K29" s="1">
        <v>-36.915635000000002</v>
      </c>
      <c r="L29" s="1">
        <v>-17.573069</v>
      </c>
      <c r="M29" s="1">
        <v>13.578043733411899</v>
      </c>
      <c r="N29">
        <v>9.0969999999999995</v>
      </c>
      <c r="O29">
        <v>45</v>
      </c>
      <c r="P29">
        <v>50.8</v>
      </c>
      <c r="Q29">
        <v>95.8</v>
      </c>
      <c r="R29" t="s">
        <v>140</v>
      </c>
      <c r="S29" t="s">
        <v>141</v>
      </c>
      <c r="T29">
        <v>17.260000000000002</v>
      </c>
      <c r="U29">
        <v>-15.73</v>
      </c>
      <c r="V29">
        <v>1.97</v>
      </c>
      <c r="W29">
        <v>2.12</v>
      </c>
      <c r="X29">
        <v>-17.260000000000002</v>
      </c>
      <c r="Y29">
        <v>-15.66</v>
      </c>
      <c r="Z29" s="2">
        <v>4.7E-7</v>
      </c>
      <c r="AA29" s="2">
        <v>2.0800000000000001E-5</v>
      </c>
      <c r="AB29">
        <v>1.1200000000000001</v>
      </c>
      <c r="AC29">
        <v>0</v>
      </c>
      <c r="AD29">
        <v>2.4500000000000002</v>
      </c>
      <c r="AE29" s="3">
        <f t="shared" si="0"/>
        <v>0.5450283544561072</v>
      </c>
      <c r="AF29" s="3">
        <f t="shared" si="1"/>
        <v>0.58157767351454215</v>
      </c>
      <c r="AG29" s="3">
        <f t="shared" si="2"/>
        <v>1.1266060279706493</v>
      </c>
      <c r="AH29" s="3">
        <f t="shared" si="3"/>
        <v>-1.0933606579785606</v>
      </c>
      <c r="AI29" s="5">
        <f t="shared" si="4"/>
        <v>2.83296E-6</v>
      </c>
      <c r="AJ29" s="1">
        <f t="shared" si="5"/>
        <v>2.5141</v>
      </c>
      <c r="AK29" s="3">
        <f t="shared" si="6"/>
        <v>2.5473482029520889</v>
      </c>
      <c r="AL29" s="3">
        <f t="shared" si="7"/>
        <v>9.734820295208868E-2</v>
      </c>
    </row>
    <row r="30" spans="1:43" x14ac:dyDescent="0.2">
      <c r="A30" t="s">
        <v>143</v>
      </c>
      <c r="B30" t="s">
        <v>142</v>
      </c>
      <c r="C30" s="1">
        <v>-4.7772649999999999</v>
      </c>
      <c r="D30" s="1">
        <v>-3.4813589999999999</v>
      </c>
      <c r="E30" s="1">
        <v>-3.6795439999999999</v>
      </c>
      <c r="F30" s="1">
        <v>0.56999831324103201</v>
      </c>
      <c r="G30" s="1">
        <v>-206.400116</v>
      </c>
      <c r="H30" s="1">
        <v>19.926956000000001</v>
      </c>
      <c r="I30" s="1">
        <v>-31.770479000000002</v>
      </c>
      <c r="J30" s="1">
        <v>98.267140030539196</v>
      </c>
      <c r="K30" s="1">
        <v>-44.091987000000003</v>
      </c>
      <c r="L30" s="1">
        <v>-28.824940666666599</v>
      </c>
      <c r="M30" s="1">
        <v>11.430388311129001</v>
      </c>
      <c r="N30">
        <v>9.3870000000000005</v>
      </c>
      <c r="O30">
        <v>79</v>
      </c>
      <c r="P30">
        <v>32.6</v>
      </c>
      <c r="Q30">
        <v>111.6</v>
      </c>
      <c r="R30" t="s">
        <v>144</v>
      </c>
      <c r="S30" t="s">
        <v>145</v>
      </c>
      <c r="T30">
        <v>16.05</v>
      </c>
      <c r="U30">
        <v>-14.56</v>
      </c>
      <c r="V30">
        <v>2.5499999999999998</v>
      </c>
      <c r="W30">
        <v>2.92</v>
      </c>
      <c r="X30">
        <v>-16.05</v>
      </c>
      <c r="Y30">
        <v>-13.91</v>
      </c>
      <c r="Z30" s="2">
        <v>8.3299999999999998E-13</v>
      </c>
      <c r="AA30" s="2">
        <v>1.5699999999999999E-5</v>
      </c>
      <c r="AB30">
        <v>2.5</v>
      </c>
      <c r="AC30">
        <v>0</v>
      </c>
      <c r="AD30">
        <v>3.08</v>
      </c>
      <c r="AE30" s="3">
        <f t="shared" si="0"/>
        <v>1.0596831237822479</v>
      </c>
      <c r="AF30" s="3">
        <f t="shared" si="1"/>
        <v>0.56405513018855569</v>
      </c>
      <c r="AG30" s="3">
        <f t="shared" si="2"/>
        <v>1.6237382539708036</v>
      </c>
      <c r="AH30" s="3">
        <f t="shared" si="3"/>
        <v>-1.0260359216391119</v>
      </c>
      <c r="AI30" s="5">
        <f t="shared" si="4"/>
        <v>2.1383399999999998E-6</v>
      </c>
      <c r="AJ30" s="1">
        <f t="shared" si="5"/>
        <v>2.5141</v>
      </c>
      <c r="AK30" s="3">
        <f t="shared" si="6"/>
        <v>3.1118044706716916</v>
      </c>
      <c r="AL30" s="3">
        <f t="shared" si="7"/>
        <v>3.1804470671691565E-2</v>
      </c>
    </row>
    <row r="31" spans="1:43" x14ac:dyDescent="0.2">
      <c r="A31" t="s">
        <v>147</v>
      </c>
      <c r="B31" t="s">
        <v>146</v>
      </c>
      <c r="C31" s="1">
        <v>2.2528609999999998</v>
      </c>
      <c r="D31" s="1">
        <v>19.367369</v>
      </c>
      <c r="E31" s="1">
        <v>16.325899</v>
      </c>
      <c r="F31" s="1">
        <v>9.0816031905868098</v>
      </c>
      <c r="G31" s="1">
        <v>-519.62371800000005</v>
      </c>
      <c r="H31" s="1">
        <v>-270.28988600000002</v>
      </c>
      <c r="I31" s="1">
        <v>-306.24658199999999</v>
      </c>
      <c r="J31" s="1">
        <v>93.050936070201502</v>
      </c>
      <c r="K31" s="1">
        <v>-34.667901666666602</v>
      </c>
      <c r="L31" s="1">
        <v>-22.967571666666601</v>
      </c>
      <c r="M31" s="1">
        <v>8.8554887477781996</v>
      </c>
      <c r="N31">
        <v>9.3620000000000001</v>
      </c>
      <c r="O31">
        <v>66.5</v>
      </c>
      <c r="P31">
        <v>46.3</v>
      </c>
      <c r="Q31">
        <v>112.8</v>
      </c>
      <c r="R31" t="s">
        <v>148</v>
      </c>
      <c r="S31" t="s">
        <v>149</v>
      </c>
      <c r="T31">
        <v>10.72</v>
      </c>
      <c r="U31">
        <v>-9.4</v>
      </c>
      <c r="V31">
        <v>2.34</v>
      </c>
      <c r="W31">
        <v>3.05</v>
      </c>
      <c r="X31">
        <v>-10.72</v>
      </c>
      <c r="Y31">
        <v>-8.4499999999999993</v>
      </c>
      <c r="Z31" s="2">
        <v>5.2300000000000001E-7</v>
      </c>
      <c r="AA31" s="2">
        <v>7.4835899999999998E-4</v>
      </c>
      <c r="AB31">
        <v>2.61</v>
      </c>
      <c r="AC31">
        <v>0</v>
      </c>
      <c r="AD31">
        <v>3</v>
      </c>
      <c r="AE31" s="3">
        <f t="shared" si="0"/>
        <v>1.091269954838797</v>
      </c>
      <c r="AF31" s="3">
        <f t="shared" si="1"/>
        <v>0.45747914821170532</v>
      </c>
      <c r="AG31" s="3">
        <f t="shared" si="2"/>
        <v>1.5487491030505023</v>
      </c>
      <c r="AH31" s="3">
        <f t="shared" si="3"/>
        <v>-1.0735476140185152</v>
      </c>
      <c r="AI31" s="5">
        <f t="shared" si="4"/>
        <v>1.0192649579999999E-4</v>
      </c>
      <c r="AJ31" s="1">
        <f t="shared" si="5"/>
        <v>2.5141</v>
      </c>
      <c r="AK31" s="3">
        <f t="shared" si="6"/>
        <v>2.9894034155277871</v>
      </c>
      <c r="AL31" s="3">
        <f t="shared" si="7"/>
        <v>1.05965844722129E-2</v>
      </c>
    </row>
    <row r="32" spans="1:43" x14ac:dyDescent="0.2">
      <c r="A32" t="s">
        <v>151</v>
      </c>
      <c r="B32" t="s">
        <v>150</v>
      </c>
      <c r="C32" s="1">
        <v>-3.7153770000000002</v>
      </c>
      <c r="D32" s="1">
        <v>-2.5067159999999999</v>
      </c>
      <c r="E32" s="1">
        <v>-2.704129</v>
      </c>
      <c r="F32" s="1">
        <v>0.47304340494095998</v>
      </c>
      <c r="G32" s="1">
        <v>-207.72499099999999</v>
      </c>
      <c r="H32" s="1">
        <v>27.442527999999999</v>
      </c>
      <c r="I32" s="1">
        <v>-12.243895999999999</v>
      </c>
      <c r="J32" s="1">
        <v>88.115956172532705</v>
      </c>
      <c r="K32" s="1">
        <v>-44.044522666666602</v>
      </c>
      <c r="L32" s="1">
        <v>-24.267367666666601</v>
      </c>
      <c r="M32" s="1">
        <v>14.931565773016199</v>
      </c>
      <c r="N32">
        <v>4.6139999999999999</v>
      </c>
      <c r="O32">
        <v>69</v>
      </c>
      <c r="P32">
        <v>53.2</v>
      </c>
      <c r="Q32">
        <v>122.2</v>
      </c>
      <c r="R32" t="s">
        <v>152</v>
      </c>
      <c r="S32" t="s">
        <v>153</v>
      </c>
      <c r="T32">
        <v>15.87</v>
      </c>
      <c r="U32">
        <v>-13.63</v>
      </c>
      <c r="V32">
        <v>2.92</v>
      </c>
      <c r="W32">
        <v>3.52</v>
      </c>
      <c r="X32">
        <v>-15.87</v>
      </c>
      <c r="Y32">
        <v>-13.07</v>
      </c>
      <c r="Z32" s="2">
        <v>1.71E-10</v>
      </c>
      <c r="AA32" s="2">
        <v>3.0136500000000001E-3</v>
      </c>
      <c r="AB32">
        <v>1.1299999999999999</v>
      </c>
      <c r="AC32">
        <v>-1</v>
      </c>
      <c r="AD32">
        <v>3.03</v>
      </c>
      <c r="AE32" s="3">
        <f t="shared" si="0"/>
        <v>0.5378341326992655</v>
      </c>
      <c r="AF32" s="3">
        <f t="shared" si="1"/>
        <v>0.90427004636614949</v>
      </c>
      <c r="AG32" s="3">
        <f t="shared" si="2"/>
        <v>1.442104179065415</v>
      </c>
      <c r="AH32" s="3">
        <f t="shared" si="3"/>
        <v>-0.90555671103546986</v>
      </c>
      <c r="AI32" s="5">
        <f t="shared" si="4"/>
        <v>4.1045912999999998E-4</v>
      </c>
      <c r="AJ32" s="1">
        <f t="shared" si="5"/>
        <v>2.5141</v>
      </c>
      <c r="AK32" s="3">
        <f t="shared" si="6"/>
        <v>3.0510579271599454</v>
      </c>
      <c r="AL32" s="3">
        <f t="shared" si="7"/>
        <v>2.1057927159945589E-2</v>
      </c>
    </row>
    <row r="33" spans="1:38" x14ac:dyDescent="0.2">
      <c r="A33" t="s">
        <v>155</v>
      </c>
      <c r="B33" t="s">
        <v>154</v>
      </c>
      <c r="C33" s="1">
        <v>-4.1901799999999998</v>
      </c>
      <c r="D33" s="1">
        <v>-2.8086500000000001</v>
      </c>
      <c r="E33" s="1">
        <v>-3.0163950000000002</v>
      </c>
      <c r="F33" s="1">
        <v>0.48288772077534697</v>
      </c>
      <c r="G33" s="1">
        <v>-62.142192999999999</v>
      </c>
      <c r="H33" s="1">
        <v>222.74179100000001</v>
      </c>
      <c r="I33" s="1">
        <v>186.522583</v>
      </c>
      <c r="J33" s="1">
        <v>88.787980974849503</v>
      </c>
      <c r="K33" s="1">
        <v>-28.509792333333301</v>
      </c>
      <c r="L33" s="1">
        <v>-17.544013666666601</v>
      </c>
      <c r="M33" s="1">
        <v>9.5161795680549606</v>
      </c>
      <c r="N33">
        <v>13.234999999999999</v>
      </c>
      <c r="O33">
        <v>99.5</v>
      </c>
      <c r="P33">
        <v>30.7</v>
      </c>
      <c r="Q33">
        <v>130.19999999999999</v>
      </c>
      <c r="R33" t="s">
        <v>156</v>
      </c>
      <c r="S33" t="s">
        <v>157</v>
      </c>
      <c r="T33">
        <v>13.85</v>
      </c>
      <c r="U33">
        <v>-8.86</v>
      </c>
      <c r="V33">
        <v>5.88</v>
      </c>
      <c r="W33">
        <v>5.65</v>
      </c>
      <c r="X33">
        <v>-13.85</v>
      </c>
      <c r="Y33">
        <v>-8.6199999999999992</v>
      </c>
      <c r="Z33" s="2">
        <v>3.6099999999999999E-10</v>
      </c>
      <c r="AA33" s="2">
        <v>8.1599999999999998E-6</v>
      </c>
      <c r="AB33">
        <v>5.2</v>
      </c>
      <c r="AC33">
        <v>0</v>
      </c>
      <c r="AD33">
        <v>3.14</v>
      </c>
      <c r="AE33" s="3">
        <f t="shared" si="0"/>
        <v>0.48683036544036407</v>
      </c>
      <c r="AF33" s="3">
        <f t="shared" si="1"/>
        <v>0.89984125544589366</v>
      </c>
      <c r="AG33" s="3">
        <f t="shared" si="2"/>
        <v>1.3866716208862577</v>
      </c>
      <c r="AH33" s="3">
        <f t="shared" si="3"/>
        <v>-0.75090511666188675</v>
      </c>
      <c r="AI33" s="5">
        <f t="shared" si="4"/>
        <v>1.1113919999999998E-6</v>
      </c>
      <c r="AJ33" s="1">
        <f t="shared" si="5"/>
        <v>2.5141</v>
      </c>
      <c r="AK33" s="3">
        <f t="shared" si="6"/>
        <v>3.1498676156163707</v>
      </c>
      <c r="AL33" s="3">
        <f t="shared" si="7"/>
        <v>9.8676156163706175E-3</v>
      </c>
    </row>
    <row r="34" spans="1:38" x14ac:dyDescent="0.2">
      <c r="A34" t="s">
        <v>159</v>
      </c>
      <c r="B34" t="s">
        <v>158</v>
      </c>
      <c r="C34" s="1">
        <v>-3.3584800000000001</v>
      </c>
      <c r="D34" s="1">
        <v>-1.9442349999999999</v>
      </c>
      <c r="E34" s="1">
        <v>-2.2076210000000001</v>
      </c>
      <c r="F34" s="1">
        <v>0.580134646222906</v>
      </c>
      <c r="G34" s="1">
        <v>-115.08712</v>
      </c>
      <c r="H34" s="1">
        <v>72.971947</v>
      </c>
      <c r="I34" s="1">
        <v>48.638378000000003</v>
      </c>
      <c r="J34" s="1">
        <v>60.965447974504897</v>
      </c>
      <c r="K34" s="1">
        <v>-33.239880999999997</v>
      </c>
      <c r="L34" s="1">
        <v>-16.714750333333299</v>
      </c>
      <c r="M34" s="1">
        <v>11.7346624749435</v>
      </c>
      <c r="N34">
        <v>6.3550000000000004</v>
      </c>
      <c r="O34">
        <v>95</v>
      </c>
      <c r="P34">
        <v>43</v>
      </c>
      <c r="Q34">
        <v>138</v>
      </c>
      <c r="R34" t="s">
        <v>160</v>
      </c>
      <c r="S34" t="s">
        <v>161</v>
      </c>
      <c r="T34">
        <v>11.24</v>
      </c>
      <c r="U34">
        <v>-10.02</v>
      </c>
      <c r="V34">
        <v>1.48</v>
      </c>
      <c r="W34">
        <v>2.0099999999999998</v>
      </c>
      <c r="X34">
        <v>-11.24</v>
      </c>
      <c r="Y34">
        <v>-9.69</v>
      </c>
      <c r="Z34" s="2">
        <v>4.0400000000000001E-9</v>
      </c>
      <c r="AA34" s="2">
        <v>2.519E-4</v>
      </c>
      <c r="AB34">
        <v>2.35</v>
      </c>
      <c r="AC34">
        <v>0</v>
      </c>
      <c r="AD34">
        <v>3.17</v>
      </c>
      <c r="AE34" s="3">
        <f t="shared" si="0"/>
        <v>0.31712060202123382</v>
      </c>
      <c r="AF34" s="3">
        <f t="shared" si="1"/>
        <v>0.52770477780994796</v>
      </c>
      <c r="AG34" s="3">
        <f t="shared" si="2"/>
        <v>0.84482537983118178</v>
      </c>
      <c r="AH34" s="3">
        <f t="shared" si="3"/>
        <v>-0.56519309224903291</v>
      </c>
      <c r="AI34" s="5">
        <f t="shared" si="4"/>
        <v>3.4308779999999998E-5</v>
      </c>
      <c r="AJ34" s="1">
        <f t="shared" si="5"/>
        <v>2.5141</v>
      </c>
      <c r="AK34" s="3">
        <f t="shared" si="6"/>
        <v>2.7937665963621487</v>
      </c>
      <c r="AL34" s="3">
        <f t="shared" si="7"/>
        <v>0.37623340363785118</v>
      </c>
    </row>
    <row r="35" spans="1:38" x14ac:dyDescent="0.2">
      <c r="A35" t="s">
        <v>163</v>
      </c>
      <c r="B35" t="s">
        <v>162</v>
      </c>
      <c r="C35" s="1">
        <v>-3.2897189999999998</v>
      </c>
      <c r="D35" s="1">
        <v>-2.1863000000000001</v>
      </c>
      <c r="E35" s="1">
        <v>-2.3222510000000001</v>
      </c>
      <c r="F35" s="1">
        <v>0.42182454168005701</v>
      </c>
      <c r="G35" s="1">
        <v>-198.507172</v>
      </c>
      <c r="H35" s="1">
        <v>65.681624999999997</v>
      </c>
      <c r="I35" s="1">
        <v>25.271384999999999</v>
      </c>
      <c r="J35" s="1">
        <v>100.41097517992</v>
      </c>
      <c r="K35" s="1">
        <v>-35.971270333333301</v>
      </c>
      <c r="L35" s="1">
        <v>-19.117917333333299</v>
      </c>
      <c r="M35" s="1">
        <v>11.4808789532444</v>
      </c>
      <c r="N35">
        <v>8.7959999999999994</v>
      </c>
      <c r="O35">
        <v>98.8</v>
      </c>
      <c r="P35">
        <v>42.7</v>
      </c>
      <c r="Q35">
        <v>141.5</v>
      </c>
      <c r="R35" t="s">
        <v>164</v>
      </c>
      <c r="S35" t="s">
        <v>165</v>
      </c>
      <c r="T35">
        <v>17.46</v>
      </c>
      <c r="U35">
        <v>-16.100000000000001</v>
      </c>
      <c r="V35">
        <v>1.88</v>
      </c>
      <c r="W35">
        <v>2.19</v>
      </c>
      <c r="X35">
        <v>-17.46</v>
      </c>
      <c r="Y35">
        <v>-15.82</v>
      </c>
      <c r="Z35" s="2">
        <v>2.6000000000000001E-9</v>
      </c>
      <c r="AA35" s="2">
        <v>5.7339200000000004E-4</v>
      </c>
      <c r="AB35">
        <v>1.94</v>
      </c>
      <c r="AC35">
        <v>0</v>
      </c>
      <c r="AD35">
        <v>2.2799999999999998</v>
      </c>
      <c r="AE35" s="3">
        <f t="shared" si="0"/>
        <v>0.64840538844260664</v>
      </c>
      <c r="AF35" s="3">
        <f t="shared" si="1"/>
        <v>0.34494434101111349</v>
      </c>
      <c r="AG35" s="3">
        <f t="shared" si="2"/>
        <v>0.99334972945372013</v>
      </c>
      <c r="AH35" s="3">
        <f t="shared" si="3"/>
        <v>-1.1810593461110166</v>
      </c>
      <c r="AI35" s="5">
        <f t="shared" si="4"/>
        <v>7.8095990399999998E-5</v>
      </c>
      <c r="AJ35" s="1">
        <f t="shared" si="5"/>
        <v>2.5141</v>
      </c>
      <c r="AK35" s="3">
        <f t="shared" si="6"/>
        <v>2.3264684793331036</v>
      </c>
      <c r="AL35" s="3">
        <f t="shared" si="7"/>
        <v>4.6468479333103829E-2</v>
      </c>
    </row>
    <row r="36" spans="1:38" x14ac:dyDescent="0.2">
      <c r="A36" t="s">
        <v>167</v>
      </c>
      <c r="B36" t="s">
        <v>166</v>
      </c>
      <c r="C36" s="1">
        <v>-3.7748210000000002</v>
      </c>
      <c r="D36" s="1">
        <v>-2.1107659999999999</v>
      </c>
      <c r="E36" s="1">
        <v>-2.3566579999999999</v>
      </c>
      <c r="F36" s="1">
        <v>0.55876909141463604</v>
      </c>
      <c r="G36" s="1">
        <v>-178.71765099999999</v>
      </c>
      <c r="H36" s="1">
        <v>29.608654000000001</v>
      </c>
      <c r="I36" s="1">
        <v>-2.6771250000000002</v>
      </c>
      <c r="J36" s="1">
        <v>79.617988740912594</v>
      </c>
      <c r="K36" s="1">
        <v>-45.298107000000002</v>
      </c>
      <c r="L36" s="1">
        <v>-30.945152666666601</v>
      </c>
      <c r="M36" s="1">
        <v>10.029347872270099</v>
      </c>
      <c r="N36">
        <v>4.2930000000000001</v>
      </c>
      <c r="O36">
        <v>121</v>
      </c>
      <c r="P36">
        <v>23</v>
      </c>
      <c r="Q36">
        <v>144</v>
      </c>
      <c r="R36" t="s">
        <v>168</v>
      </c>
      <c r="S36" t="s">
        <v>169</v>
      </c>
      <c r="T36">
        <v>8.4700000000000006</v>
      </c>
      <c r="U36">
        <v>-9.3699999999999992</v>
      </c>
      <c r="V36">
        <v>-0.78</v>
      </c>
      <c r="W36">
        <v>-0.21</v>
      </c>
      <c r="X36">
        <v>-8.4700000000000006</v>
      </c>
      <c r="Y36">
        <v>-9.02</v>
      </c>
      <c r="Z36" s="2">
        <v>7.83272E-4</v>
      </c>
      <c r="AA36" s="2">
        <v>4.0970299999999998E-3</v>
      </c>
      <c r="AB36">
        <v>0.01</v>
      </c>
      <c r="AC36">
        <v>0</v>
      </c>
      <c r="AD36">
        <v>1.94</v>
      </c>
      <c r="AE36" s="3">
        <f t="shared" si="0"/>
        <v>0.21155764692046342</v>
      </c>
      <c r="AF36" s="3">
        <f t="shared" si="1"/>
        <v>0.23793520368141907</v>
      </c>
      <c r="AG36" s="3">
        <f t="shared" si="2"/>
        <v>0.44949285060188249</v>
      </c>
      <c r="AH36" s="3">
        <f t="shared" si="3"/>
        <v>-0.93467475613603979</v>
      </c>
      <c r="AI36" s="5">
        <f t="shared" si="4"/>
        <v>5.5801548599999993E-4</v>
      </c>
      <c r="AJ36" s="1">
        <f t="shared" si="5"/>
        <v>2.5141</v>
      </c>
      <c r="AK36" s="3">
        <f t="shared" si="6"/>
        <v>2.0294761099518426</v>
      </c>
      <c r="AL36" s="3">
        <f t="shared" si="7"/>
        <v>8.9476109951842631E-2</v>
      </c>
    </row>
    <row r="37" spans="1:38" x14ac:dyDescent="0.2">
      <c r="A37" t="s">
        <v>171</v>
      </c>
      <c r="B37" t="s">
        <v>170</v>
      </c>
      <c r="C37" s="1">
        <v>-3.419686</v>
      </c>
      <c r="D37" s="1">
        <v>-2.024661</v>
      </c>
      <c r="E37" s="1">
        <v>-2.1888079999999999</v>
      </c>
      <c r="F37" s="1">
        <v>0.41135391240338098</v>
      </c>
      <c r="G37" s="1">
        <v>-46.410912000000003</v>
      </c>
      <c r="H37" s="1">
        <v>126.83395400000001</v>
      </c>
      <c r="I37" s="1">
        <v>95.882080000000002</v>
      </c>
      <c r="J37" s="1">
        <v>70.161207205133195</v>
      </c>
      <c r="K37" s="1">
        <v>-28.9849453333333</v>
      </c>
      <c r="L37" s="1">
        <v>-15.6336143333333</v>
      </c>
      <c r="M37" s="1">
        <v>10.424918651544299</v>
      </c>
      <c r="N37">
        <v>6.6310000000000002</v>
      </c>
      <c r="O37">
        <v>108</v>
      </c>
      <c r="P37">
        <v>43.1</v>
      </c>
      <c r="Q37">
        <v>151.1</v>
      </c>
      <c r="R37" t="s">
        <v>172</v>
      </c>
      <c r="S37" t="s">
        <v>173</v>
      </c>
      <c r="T37">
        <v>9.43</v>
      </c>
      <c r="U37">
        <v>-6.74</v>
      </c>
      <c r="V37">
        <v>2.94</v>
      </c>
      <c r="W37">
        <v>3.33</v>
      </c>
      <c r="X37">
        <v>-9.43</v>
      </c>
      <c r="Y37">
        <v>-6.45</v>
      </c>
      <c r="Z37" s="2">
        <v>4.8599999999999998E-7</v>
      </c>
      <c r="AA37" s="2">
        <v>3.9221299999999998E-4</v>
      </c>
      <c r="AB37">
        <v>2.65</v>
      </c>
      <c r="AC37">
        <v>0</v>
      </c>
      <c r="AD37">
        <v>2.5499999999999998</v>
      </c>
      <c r="AE37" s="3">
        <f t="shared" si="0"/>
        <v>0.24800965411625042</v>
      </c>
      <c r="AF37" s="3">
        <f t="shared" si="1"/>
        <v>0.74020884566791789</v>
      </c>
      <c r="AG37" s="3">
        <f t="shared" si="2"/>
        <v>0.98821849978416831</v>
      </c>
      <c r="AH37" s="3">
        <f t="shared" si="3"/>
        <v>-0.8294130395514685</v>
      </c>
      <c r="AI37" s="5">
        <f t="shared" si="4"/>
        <v>5.3419410599999996E-5</v>
      </c>
      <c r="AJ37" s="1">
        <f t="shared" si="5"/>
        <v>2.5141</v>
      </c>
      <c r="AK37" s="3">
        <f t="shared" si="6"/>
        <v>2.6729588796432999</v>
      </c>
      <c r="AL37" s="3">
        <f t="shared" si="7"/>
        <v>0.1229588796433001</v>
      </c>
    </row>
    <row r="38" spans="1:38" x14ac:dyDescent="0.2">
      <c r="A38" t="s">
        <v>175</v>
      </c>
      <c r="B38" t="s">
        <v>174</v>
      </c>
      <c r="C38" s="1">
        <v>-4.4904380000000002</v>
      </c>
      <c r="D38" s="1">
        <v>-3.1168200000000001</v>
      </c>
      <c r="E38" s="1">
        <v>-3.3544860000000001</v>
      </c>
      <c r="F38" s="1">
        <v>0.53147029182547401</v>
      </c>
      <c r="G38" s="1">
        <v>60.060367999999997</v>
      </c>
      <c r="H38" s="1">
        <v>183.666336</v>
      </c>
      <c r="I38" s="1">
        <v>161.79333500000001</v>
      </c>
      <c r="J38" s="1">
        <v>52.125072966552302</v>
      </c>
      <c r="K38" s="1">
        <v>-25.7632506666666</v>
      </c>
      <c r="L38" s="1">
        <v>-16.640857</v>
      </c>
      <c r="M38" s="1">
        <v>6.9262875354268498</v>
      </c>
      <c r="N38">
        <v>14.042</v>
      </c>
      <c r="O38">
        <v>96.5</v>
      </c>
      <c r="P38">
        <v>66.454999999999998</v>
      </c>
      <c r="Q38">
        <v>162.95500000000001</v>
      </c>
      <c r="R38" t="s">
        <v>176</v>
      </c>
      <c r="S38" t="s">
        <v>177</v>
      </c>
      <c r="T38">
        <v>13.92</v>
      </c>
      <c r="U38">
        <v>-10.38</v>
      </c>
      <c r="V38">
        <v>4.2</v>
      </c>
      <c r="W38">
        <v>4.72</v>
      </c>
      <c r="X38">
        <v>-13.92</v>
      </c>
      <c r="Y38">
        <v>-9.73</v>
      </c>
      <c r="Z38" s="2">
        <v>8.9999999999999996E-7</v>
      </c>
      <c r="AA38" s="2">
        <v>7.5299999999999999E-6</v>
      </c>
      <c r="AB38">
        <v>4.59</v>
      </c>
      <c r="AC38">
        <v>0</v>
      </c>
      <c r="AD38">
        <v>2.72</v>
      </c>
      <c r="AE38" s="3">
        <f t="shared" si="0"/>
        <v>0.59094490137556299</v>
      </c>
      <c r="AF38" s="3">
        <f t="shared" si="1"/>
        <v>0.37699966326946033</v>
      </c>
      <c r="AG38" s="3">
        <f t="shared" si="2"/>
        <v>0.96794456464502332</v>
      </c>
      <c r="AH38" s="3">
        <f t="shared" si="3"/>
        <v>-0.68358111515240227</v>
      </c>
      <c r="AI38" s="5">
        <f t="shared" si="4"/>
        <v>1.0255859999999998E-6</v>
      </c>
      <c r="AJ38" s="1">
        <f t="shared" si="5"/>
        <v>2.5141</v>
      </c>
      <c r="AK38" s="3">
        <f t="shared" si="6"/>
        <v>2.7984644750786209</v>
      </c>
      <c r="AL38" s="3">
        <f t="shared" si="7"/>
        <v>7.8464475078620755E-2</v>
      </c>
    </row>
    <row r="39" spans="1:38" x14ac:dyDescent="0.2">
      <c r="A39" t="s">
        <v>179</v>
      </c>
      <c r="B39" t="s">
        <v>178</v>
      </c>
      <c r="C39" s="1">
        <v>-3.959886</v>
      </c>
      <c r="D39" s="1">
        <v>-2.6486740000000002</v>
      </c>
      <c r="E39" s="1">
        <v>-2.9747710000000001</v>
      </c>
      <c r="F39" s="1">
        <v>0.60873640560798503</v>
      </c>
      <c r="G39" s="1">
        <v>-281.146118</v>
      </c>
      <c r="H39" s="1">
        <v>-77.451233000000002</v>
      </c>
      <c r="I39" s="1">
        <v>-103.461563</v>
      </c>
      <c r="J39" s="1">
        <v>77.850856933374502</v>
      </c>
      <c r="K39" s="1">
        <v>-29.679835666666602</v>
      </c>
      <c r="L39" s="1">
        <v>-18.343088999999999</v>
      </c>
      <c r="M39" s="1">
        <v>8.8414852766671892</v>
      </c>
      <c r="N39">
        <v>10.885999999999999</v>
      </c>
      <c r="O39">
        <v>96.3</v>
      </c>
      <c r="P39">
        <v>94.2</v>
      </c>
      <c r="Q39">
        <v>190.5</v>
      </c>
      <c r="R39" t="s">
        <v>180</v>
      </c>
      <c r="S39" t="s">
        <v>181</v>
      </c>
      <c r="T39">
        <v>10.34</v>
      </c>
      <c r="U39">
        <v>-8.43</v>
      </c>
      <c r="V39">
        <v>2.6</v>
      </c>
      <c r="W39">
        <v>3.3</v>
      </c>
      <c r="X39">
        <v>-10.34</v>
      </c>
      <c r="Y39">
        <v>-7.62</v>
      </c>
      <c r="Z39" s="2">
        <v>1.35E-6</v>
      </c>
      <c r="AA39" s="2">
        <v>4.1684300000000002E-4</v>
      </c>
      <c r="AB39">
        <v>3.55</v>
      </c>
      <c r="AC39">
        <v>0</v>
      </c>
      <c r="AD39">
        <v>2.4500000000000002</v>
      </c>
      <c r="AE39" s="3">
        <f t="shared" si="0"/>
        <v>0.34893550622925229</v>
      </c>
      <c r="AF39" s="3">
        <f t="shared" si="1"/>
        <v>0.57464559506153234</v>
      </c>
      <c r="AG39" s="3">
        <f t="shared" si="2"/>
        <v>0.92358110129078463</v>
      </c>
      <c r="AH39" s="3">
        <f t="shared" si="3"/>
        <v>-1.0461960263148686</v>
      </c>
      <c r="AI39" s="5">
        <f t="shared" si="4"/>
        <v>5.6774016599999996E-5</v>
      </c>
      <c r="AJ39" s="1">
        <f t="shared" si="5"/>
        <v>2.5141</v>
      </c>
      <c r="AK39" s="3">
        <f t="shared" si="6"/>
        <v>2.391541848992516</v>
      </c>
      <c r="AL39" s="3">
        <f t="shared" si="7"/>
        <v>5.8458151007484194E-2</v>
      </c>
    </row>
    <row r="40" spans="1:38" x14ac:dyDescent="0.2">
      <c r="A40" t="s">
        <v>183</v>
      </c>
      <c r="B40" t="s">
        <v>182</v>
      </c>
      <c r="C40" s="1">
        <v>-4.8265260000000003</v>
      </c>
      <c r="D40" s="1">
        <v>-3.2549260000000002</v>
      </c>
      <c r="E40" s="1">
        <v>-3.5209269999999999</v>
      </c>
      <c r="F40" s="1">
        <v>0.59281245020215101</v>
      </c>
      <c r="G40" s="1">
        <v>-267.82110599999999</v>
      </c>
      <c r="H40" s="1">
        <v>42.027687</v>
      </c>
      <c r="I40" s="1">
        <v>-9.2197490000000002</v>
      </c>
      <c r="J40" s="1">
        <v>105.906458333025</v>
      </c>
      <c r="K40" s="1">
        <v>-21.328377</v>
      </c>
      <c r="L40" s="1">
        <v>-12.015406333333299</v>
      </c>
      <c r="M40" s="1">
        <v>7.3304284582629</v>
      </c>
      <c r="N40">
        <v>10.725</v>
      </c>
      <c r="O40">
        <v>148.4</v>
      </c>
      <c r="P40">
        <v>65.034999999999997</v>
      </c>
      <c r="Q40">
        <v>213.435</v>
      </c>
      <c r="R40" t="s">
        <v>184</v>
      </c>
      <c r="S40" t="s">
        <v>185</v>
      </c>
      <c r="T40">
        <v>15.94</v>
      </c>
      <c r="U40">
        <v>-12.66</v>
      </c>
      <c r="V40">
        <v>4.18</v>
      </c>
      <c r="W40">
        <v>3.44</v>
      </c>
      <c r="X40">
        <v>-15.94</v>
      </c>
      <c r="Y40">
        <v>-12.9</v>
      </c>
      <c r="Z40" s="2">
        <v>1.2999999999999999E-10</v>
      </c>
      <c r="AA40" s="2">
        <v>5.0100000000000003E-6</v>
      </c>
      <c r="AB40">
        <v>4.01</v>
      </c>
      <c r="AC40">
        <v>0</v>
      </c>
      <c r="AD40">
        <v>2.86</v>
      </c>
      <c r="AE40" s="3">
        <f t="shared" si="0"/>
        <v>0.57459809320113475</v>
      </c>
      <c r="AF40" s="3">
        <f t="shared" si="1"/>
        <v>0.52615965429167089</v>
      </c>
      <c r="AG40" s="3">
        <f t="shared" si="2"/>
        <v>1.1007577474928056</v>
      </c>
      <c r="AH40" s="3">
        <f t="shared" si="3"/>
        <v>-0.84033155992183328</v>
      </c>
      <c r="AI40" s="5">
        <f t="shared" si="4"/>
        <v>6.8236200000000003E-7</v>
      </c>
      <c r="AJ40" s="1">
        <f t="shared" si="5"/>
        <v>2.5141</v>
      </c>
      <c r="AK40" s="3">
        <f t="shared" si="6"/>
        <v>2.7745268699329726</v>
      </c>
      <c r="AL40" s="3">
        <f t="shared" si="7"/>
        <v>8.5473130067027281E-2</v>
      </c>
    </row>
    <row r="41" spans="1:38" x14ac:dyDescent="0.2">
      <c r="A41" t="s">
        <v>187</v>
      </c>
      <c r="B41" t="s">
        <v>186</v>
      </c>
      <c r="C41" s="1">
        <v>-2.9861740000000001</v>
      </c>
      <c r="D41" s="1">
        <v>-1.831421</v>
      </c>
      <c r="E41" s="1">
        <v>-2.0309789999999999</v>
      </c>
      <c r="F41" s="1">
        <v>0.41968865099573199</v>
      </c>
      <c r="G41" s="1">
        <v>-357.576324</v>
      </c>
      <c r="H41" s="1">
        <v>-100.860062</v>
      </c>
      <c r="I41" s="1">
        <v>-159.377701</v>
      </c>
      <c r="J41" s="1">
        <v>115.51405908460499</v>
      </c>
      <c r="K41" s="1">
        <v>-41.960142666666599</v>
      </c>
      <c r="L41" s="1">
        <v>-25.471513000000002</v>
      </c>
      <c r="M41" s="1">
        <v>11.214500889060799</v>
      </c>
      <c r="N41">
        <v>3.2970000000000002</v>
      </c>
      <c r="O41">
        <v>148</v>
      </c>
      <c r="P41">
        <v>66.599999999999994</v>
      </c>
      <c r="Q41">
        <v>214.6</v>
      </c>
      <c r="R41" t="s">
        <v>188</v>
      </c>
      <c r="S41" t="s">
        <v>189</v>
      </c>
      <c r="T41">
        <v>10.43</v>
      </c>
      <c r="U41">
        <v>-12.06</v>
      </c>
      <c r="V41">
        <v>-1.53</v>
      </c>
      <c r="W41">
        <v>-0.44</v>
      </c>
      <c r="X41">
        <v>-10.43</v>
      </c>
      <c r="Y41">
        <v>-11.36</v>
      </c>
      <c r="Z41" s="2">
        <v>8.7999999999999998E-5</v>
      </c>
      <c r="AA41" s="2">
        <v>2.1024500000000002E-2</v>
      </c>
      <c r="AB41">
        <v>-0.56999999999999995</v>
      </c>
      <c r="AC41">
        <v>0</v>
      </c>
      <c r="AD41">
        <v>1.75</v>
      </c>
      <c r="AE41" s="3">
        <f t="shared" si="0"/>
        <v>0.20721153849319141</v>
      </c>
      <c r="AF41" s="3">
        <f t="shared" si="1"/>
        <v>0.26412470673878685</v>
      </c>
      <c r="AG41" s="3">
        <f t="shared" si="2"/>
        <v>0.47133624523197826</v>
      </c>
      <c r="AH41" s="3">
        <f t="shared" si="3"/>
        <v>-1.305730755755766</v>
      </c>
      <c r="AI41" s="5">
        <f t="shared" si="4"/>
        <v>2.8635369000000002E-3</v>
      </c>
      <c r="AJ41" s="1">
        <f t="shared" si="5"/>
        <v>2.5141</v>
      </c>
      <c r="AK41" s="3">
        <f t="shared" si="6"/>
        <v>1.6825690263762123</v>
      </c>
      <c r="AL41" s="3">
        <f t="shared" si="7"/>
        <v>6.7430973623787693E-2</v>
      </c>
    </row>
    <row r="42" spans="1:38" x14ac:dyDescent="0.2">
      <c r="A42" t="s">
        <v>191</v>
      </c>
      <c r="B42" t="s">
        <v>190</v>
      </c>
      <c r="C42" s="1">
        <v>-3.8415940000000002</v>
      </c>
      <c r="D42" s="1">
        <v>-2.369516</v>
      </c>
      <c r="E42" s="1">
        <v>-2.5341330000000002</v>
      </c>
      <c r="F42" s="1">
        <v>0.50935841771136003</v>
      </c>
      <c r="G42" s="1">
        <v>-147.10623200000001</v>
      </c>
      <c r="H42" s="1">
        <v>30.823307</v>
      </c>
      <c r="I42" s="1">
        <v>-5.4258329999999999</v>
      </c>
      <c r="J42" s="1">
        <v>79.689178227953803</v>
      </c>
      <c r="K42" s="1">
        <v>-57.376518333333301</v>
      </c>
      <c r="L42" s="1">
        <v>-40.051749000000001</v>
      </c>
      <c r="M42" s="1">
        <v>12.0880526615821</v>
      </c>
      <c r="N42">
        <v>4.4480000000000004</v>
      </c>
      <c r="O42">
        <v>163.9</v>
      </c>
      <c r="P42">
        <v>57.2</v>
      </c>
      <c r="Q42">
        <v>221.1</v>
      </c>
      <c r="R42" t="s">
        <v>192</v>
      </c>
      <c r="S42" t="s">
        <v>193</v>
      </c>
      <c r="T42">
        <v>9.4499999999999993</v>
      </c>
      <c r="U42">
        <v>-9.4600000000000009</v>
      </c>
      <c r="V42">
        <v>-0.08</v>
      </c>
      <c r="W42">
        <v>0.41</v>
      </c>
      <c r="X42">
        <v>-9.4499999999999993</v>
      </c>
      <c r="Y42">
        <v>-9.2100000000000009</v>
      </c>
      <c r="Z42" s="2">
        <v>1.5998999999999999E-4</v>
      </c>
      <c r="AA42" s="2">
        <v>4.2059499999999996</v>
      </c>
      <c r="AB42">
        <v>-1.07</v>
      </c>
      <c r="AC42">
        <v>0</v>
      </c>
      <c r="AD42">
        <v>2.97</v>
      </c>
      <c r="AE42" s="3">
        <f t="shared" si="0"/>
        <v>0.62490834330755196</v>
      </c>
      <c r="AF42" s="3">
        <f t="shared" si="1"/>
        <v>0.25412720922933651</v>
      </c>
      <c r="AG42" s="3">
        <f t="shared" si="2"/>
        <v>0.87903555253688848</v>
      </c>
      <c r="AH42" s="3">
        <f t="shared" si="3"/>
        <v>-1.0118944544026769</v>
      </c>
      <c r="AI42" s="5">
        <f t="shared" si="4"/>
        <v>0.57285038999999993</v>
      </c>
      <c r="AJ42" s="1">
        <f t="shared" si="5"/>
        <v>2.5141</v>
      </c>
      <c r="AK42" s="3">
        <f t="shared" si="6"/>
        <v>2.9540914881342113</v>
      </c>
      <c r="AL42" s="3">
        <f t="shared" si="7"/>
        <v>1.5908511865788899E-2</v>
      </c>
    </row>
    <row r="43" spans="1:38" x14ac:dyDescent="0.2">
      <c r="A43" t="s">
        <v>195</v>
      </c>
      <c r="B43" t="s">
        <v>194</v>
      </c>
      <c r="C43" s="1">
        <v>-3.365046</v>
      </c>
      <c r="D43" s="1">
        <v>-2.2665820000000001</v>
      </c>
      <c r="E43" s="1">
        <v>-2.4944459999999999</v>
      </c>
      <c r="F43" s="1">
        <v>0.47258721706898799</v>
      </c>
      <c r="G43" s="1">
        <v>-31.500409999999999</v>
      </c>
      <c r="H43" s="1">
        <v>156.39233400000001</v>
      </c>
      <c r="I43" s="1">
        <v>129.95301799999999</v>
      </c>
      <c r="J43" s="1">
        <v>72.893201830195693</v>
      </c>
      <c r="K43" s="1">
        <v>-36.326271666666599</v>
      </c>
      <c r="L43" s="1">
        <v>-21.6698843333333</v>
      </c>
      <c r="M43" s="1">
        <v>11.335060064565001</v>
      </c>
      <c r="N43">
        <v>7.4729999999999999</v>
      </c>
      <c r="O43">
        <v>156</v>
      </c>
      <c r="P43">
        <v>142.1</v>
      </c>
      <c r="Q43">
        <v>298.10000000000002</v>
      </c>
      <c r="R43" t="s">
        <v>196</v>
      </c>
      <c r="S43" t="s">
        <v>197</v>
      </c>
      <c r="T43">
        <v>12.14</v>
      </c>
      <c r="U43">
        <v>-10.56</v>
      </c>
      <c r="V43">
        <v>2.2200000000000002</v>
      </c>
      <c r="W43">
        <v>2.48</v>
      </c>
      <c r="X43">
        <v>-12.14</v>
      </c>
      <c r="Y43">
        <v>-10.25</v>
      </c>
      <c r="Z43" s="2">
        <v>6.2700000000000001E-10</v>
      </c>
      <c r="AA43" s="2">
        <v>4.9034700000000003E-4</v>
      </c>
      <c r="AB43">
        <v>1.88</v>
      </c>
      <c r="AC43">
        <v>0</v>
      </c>
      <c r="AD43">
        <v>2.91</v>
      </c>
      <c r="AE43" s="3">
        <f t="shared" si="0"/>
        <v>0.39659421794368144</v>
      </c>
      <c r="AF43" s="3">
        <f t="shared" si="1"/>
        <v>0.72930611600766948</v>
      </c>
      <c r="AG43" s="3">
        <f t="shared" si="2"/>
        <v>1.1259003339513509</v>
      </c>
      <c r="AH43" s="3">
        <f t="shared" si="3"/>
        <v>-0.96528732526629879</v>
      </c>
      <c r="AI43" s="5">
        <f t="shared" si="4"/>
        <v>6.6785261399999999E-5</v>
      </c>
      <c r="AJ43" s="1">
        <f t="shared" si="5"/>
        <v>2.5141</v>
      </c>
      <c r="AK43" s="3">
        <f t="shared" si="6"/>
        <v>2.6747797939464522</v>
      </c>
      <c r="AL43" s="3">
        <f t="shared" si="7"/>
        <v>0.23522020605354799</v>
      </c>
    </row>
    <row r="44" spans="1:38" x14ac:dyDescent="0.2">
      <c r="A44" t="s">
        <v>199</v>
      </c>
      <c r="B44" t="s">
        <v>198</v>
      </c>
      <c r="C44" s="1">
        <v>-5.7628890000000004</v>
      </c>
      <c r="D44" s="1">
        <v>-4.3798659999999998</v>
      </c>
      <c r="E44" s="1">
        <v>-4.6275079999999997</v>
      </c>
      <c r="F44" s="1">
        <v>0.595270392177769</v>
      </c>
      <c r="G44" s="1">
        <v>-602.003784</v>
      </c>
      <c r="H44" s="1">
        <v>-190.32637</v>
      </c>
      <c r="I44" s="1">
        <v>-280.62332199999997</v>
      </c>
      <c r="J44" s="1">
        <v>168.75393693575899</v>
      </c>
      <c r="K44" s="1">
        <v>-57.9536466666666</v>
      </c>
      <c r="L44" s="1">
        <v>-38.230322666666602</v>
      </c>
      <c r="M44" s="1">
        <v>15.2170698426629</v>
      </c>
      <c r="N44">
        <v>9.4640000000000004</v>
      </c>
      <c r="O44">
        <v>205</v>
      </c>
      <c r="P44">
        <v>104.8</v>
      </c>
      <c r="Q44">
        <v>309.8</v>
      </c>
      <c r="R44" t="s">
        <v>200</v>
      </c>
      <c r="S44" t="s">
        <v>201</v>
      </c>
      <c r="T44">
        <v>22.5</v>
      </c>
      <c r="U44">
        <v>-19.05</v>
      </c>
      <c r="V44">
        <v>4.34</v>
      </c>
      <c r="W44">
        <v>4.91</v>
      </c>
      <c r="X44">
        <v>-22.5</v>
      </c>
      <c r="Y44">
        <v>-18.39</v>
      </c>
      <c r="Z44" s="2">
        <v>9.29E-10</v>
      </c>
      <c r="AA44" s="2">
        <v>8.1200000000000002E-6</v>
      </c>
      <c r="AB44">
        <v>1.63</v>
      </c>
      <c r="AC44">
        <v>0</v>
      </c>
      <c r="AD44">
        <v>1.97</v>
      </c>
      <c r="AE44" s="3">
        <f t="shared" si="0"/>
        <v>1.0727506418161643</v>
      </c>
      <c r="AF44" s="3">
        <f t="shared" si="1"/>
        <v>0.87863814577679911</v>
      </c>
      <c r="AG44" s="3">
        <f t="shared" si="2"/>
        <v>1.9513887875929634</v>
      </c>
      <c r="AH44" s="3">
        <f t="shared" si="3"/>
        <v>-1.5671285431038102</v>
      </c>
      <c r="AI44" s="5">
        <f t="shared" si="4"/>
        <v>1.105944E-6</v>
      </c>
      <c r="AJ44" s="1">
        <f t="shared" si="5"/>
        <v>2.5141</v>
      </c>
      <c r="AK44" s="3">
        <f t="shared" si="6"/>
        <v>2.8983613504331531</v>
      </c>
      <c r="AL44" s="3">
        <f t="shared" si="7"/>
        <v>0.92836135043315315</v>
      </c>
    </row>
    <row r="45" spans="1:38" x14ac:dyDescent="0.2">
      <c r="A45" t="s">
        <v>203</v>
      </c>
      <c r="B45" t="s">
        <v>202</v>
      </c>
      <c r="C45" s="1">
        <v>-3.2448250000000001</v>
      </c>
      <c r="D45" s="1">
        <v>-1.9743759999999999</v>
      </c>
      <c r="E45" s="1">
        <v>-2.166906</v>
      </c>
      <c r="F45" s="1">
        <v>0.47825237374230101</v>
      </c>
      <c r="G45" s="1">
        <v>-108.694923</v>
      </c>
      <c r="H45" s="1">
        <v>49.981808000000001</v>
      </c>
      <c r="I45" s="1">
        <v>18.056114000000001</v>
      </c>
      <c r="J45" s="1">
        <v>73.136740578628306</v>
      </c>
      <c r="K45" s="1">
        <v>-34.195396333333299</v>
      </c>
      <c r="L45" s="1">
        <v>-21.0931723333333</v>
      </c>
      <c r="M45" s="1">
        <v>9.5746941270550696</v>
      </c>
      <c r="N45">
        <v>5.8780000000000001</v>
      </c>
      <c r="O45">
        <v>224.5</v>
      </c>
      <c r="P45">
        <v>91.3</v>
      </c>
      <c r="Q45">
        <v>315.8</v>
      </c>
      <c r="R45" t="s">
        <v>204</v>
      </c>
      <c r="S45" t="s">
        <v>205</v>
      </c>
      <c r="T45">
        <v>9.17</v>
      </c>
      <c r="U45">
        <v>-8.23</v>
      </c>
      <c r="V45">
        <v>1.18</v>
      </c>
      <c r="W45">
        <v>1.62</v>
      </c>
      <c r="X45">
        <v>-9.17</v>
      </c>
      <c r="Y45">
        <v>-7.93</v>
      </c>
      <c r="Z45" s="2">
        <v>1.2300000000000001E-6</v>
      </c>
      <c r="AA45" s="2">
        <v>3.81362E-4</v>
      </c>
      <c r="AB45">
        <v>2.19</v>
      </c>
      <c r="AC45">
        <v>0</v>
      </c>
      <c r="AD45">
        <v>2.85</v>
      </c>
      <c r="AE45" s="3">
        <f t="shared" si="0"/>
        <v>0.40853542341922933</v>
      </c>
      <c r="AF45" s="3">
        <f t="shared" si="1"/>
        <v>0.43681203017913983</v>
      </c>
      <c r="AG45" s="3">
        <f t="shared" si="2"/>
        <v>0.84534745359836916</v>
      </c>
      <c r="AH45" s="3">
        <f t="shared" si="3"/>
        <v>-0.99218322878283605</v>
      </c>
      <c r="AI45" s="5">
        <f t="shared" si="4"/>
        <v>5.1941504399999995E-5</v>
      </c>
      <c r="AJ45" s="1">
        <f t="shared" si="5"/>
        <v>2.5141</v>
      </c>
      <c r="AK45" s="3">
        <f t="shared" si="6"/>
        <v>2.3673161663199331</v>
      </c>
      <c r="AL45" s="3">
        <f t="shared" si="7"/>
        <v>0.48268383368006695</v>
      </c>
    </row>
    <row r="46" spans="1:38" x14ac:dyDescent="0.2">
      <c r="A46" t="s">
        <v>207</v>
      </c>
      <c r="B46" t="s">
        <v>206</v>
      </c>
      <c r="C46" s="1">
        <v>-5.2428059999999999</v>
      </c>
      <c r="D46" s="1">
        <v>-3.6911309999999999</v>
      </c>
      <c r="E46" s="1">
        <v>-3.9701650000000002</v>
      </c>
      <c r="F46" s="1">
        <v>0.60046082138801204</v>
      </c>
      <c r="G46" s="1">
        <v>-176.470947</v>
      </c>
      <c r="H46" s="1">
        <v>60.840564999999998</v>
      </c>
      <c r="I46" s="1">
        <v>26.636675</v>
      </c>
      <c r="J46" s="1">
        <v>92.645210987281004</v>
      </c>
      <c r="K46" s="1">
        <v>-67.152233333333299</v>
      </c>
      <c r="L46" s="1">
        <v>-46.327912666666599</v>
      </c>
      <c r="M46" s="1">
        <v>14.6902551513184</v>
      </c>
      <c r="N46">
        <v>6.282</v>
      </c>
      <c r="O46">
        <v>205</v>
      </c>
      <c r="P46">
        <v>157.19999999999999</v>
      </c>
      <c r="Q46">
        <v>362.2</v>
      </c>
      <c r="R46" t="s">
        <v>208</v>
      </c>
      <c r="S46" t="s">
        <v>209</v>
      </c>
      <c r="T46">
        <v>19.82</v>
      </c>
      <c r="U46">
        <v>-19.3</v>
      </c>
      <c r="V46">
        <v>1.85</v>
      </c>
      <c r="W46">
        <v>1.88</v>
      </c>
      <c r="X46">
        <v>-19.82</v>
      </c>
      <c r="Y46">
        <v>-18.96</v>
      </c>
      <c r="Z46" s="2">
        <v>4.2800000000000002E-10</v>
      </c>
      <c r="AA46" s="2">
        <v>2.3800000000000001E-6</v>
      </c>
      <c r="AB46">
        <v>1.97</v>
      </c>
      <c r="AC46">
        <v>0</v>
      </c>
      <c r="AD46">
        <v>2.85</v>
      </c>
      <c r="AE46" s="3">
        <f t="shared" si="0"/>
        <v>0.65826465749046248</v>
      </c>
      <c r="AF46" s="3">
        <f t="shared" si="1"/>
        <v>0.38034885228776361</v>
      </c>
      <c r="AG46" s="3">
        <f t="shared" si="2"/>
        <v>1.0386135097782261</v>
      </c>
      <c r="AH46" s="3">
        <f t="shared" si="3"/>
        <v>-1.2063036837255821</v>
      </c>
      <c r="AI46" s="5">
        <f t="shared" si="4"/>
        <v>3.2415600000000001E-7</v>
      </c>
      <c r="AJ46" s="1">
        <f t="shared" si="5"/>
        <v>2.5141</v>
      </c>
      <c r="AK46" s="3">
        <f t="shared" si="6"/>
        <v>2.3464101502086439</v>
      </c>
      <c r="AL46" s="3">
        <f t="shared" si="7"/>
        <v>0.50358984979135624</v>
      </c>
    </row>
    <row r="47" spans="1:38" x14ac:dyDescent="0.2">
      <c r="A47" t="s">
        <v>211</v>
      </c>
      <c r="B47" t="s">
        <v>210</v>
      </c>
      <c r="C47" s="1">
        <v>-2.5084780000000002</v>
      </c>
      <c r="D47" s="1">
        <v>-1.490985</v>
      </c>
      <c r="E47" s="1">
        <v>-1.6600950000000001</v>
      </c>
      <c r="F47" s="1">
        <v>0.40644524511892999</v>
      </c>
      <c r="G47" s="1">
        <v>-189.77271999999999</v>
      </c>
      <c r="H47" s="1">
        <v>54.615307000000001</v>
      </c>
      <c r="I47" s="1">
        <v>30.177235</v>
      </c>
      <c r="J47" s="1">
        <v>80.691349717500302</v>
      </c>
      <c r="K47" s="1">
        <v>-45.794967666666601</v>
      </c>
      <c r="L47" s="1">
        <v>-28.939101666666598</v>
      </c>
      <c r="M47" s="1">
        <v>11.146535103149599</v>
      </c>
      <c r="N47">
        <v>3.0760000000000001</v>
      </c>
      <c r="O47">
        <v>292</v>
      </c>
      <c r="P47">
        <v>106.3</v>
      </c>
      <c r="Q47">
        <v>398.3</v>
      </c>
      <c r="R47" t="s">
        <v>212</v>
      </c>
      <c r="S47" t="s">
        <v>213</v>
      </c>
      <c r="T47">
        <v>9.9700000000000006</v>
      </c>
      <c r="U47">
        <v>-10.25</v>
      </c>
      <c r="V47">
        <v>-0.28000000000000003</v>
      </c>
      <c r="W47">
        <v>0.11</v>
      </c>
      <c r="X47">
        <v>-9.9700000000000006</v>
      </c>
      <c r="Y47">
        <v>-10.130000000000001</v>
      </c>
      <c r="Z47" s="2">
        <v>4.58E-7</v>
      </c>
      <c r="AA47" s="2">
        <v>0.195741</v>
      </c>
      <c r="AB47">
        <v>-0.69</v>
      </c>
      <c r="AC47">
        <v>1</v>
      </c>
      <c r="AD47">
        <v>1.9</v>
      </c>
      <c r="AE47" s="3">
        <f t="shared" si="0"/>
        <v>0.31316542342493392</v>
      </c>
      <c r="AF47" s="3">
        <f t="shared" si="1"/>
        <v>0.12856168809747848</v>
      </c>
      <c r="AG47" s="3">
        <f t="shared" si="2"/>
        <v>0.4417271115224124</v>
      </c>
      <c r="AH47" s="3">
        <f t="shared" si="3"/>
        <v>-0.96973986816276136</v>
      </c>
      <c r="AI47" s="5">
        <f t="shared" si="4"/>
        <v>2.6659924199999997E-2</v>
      </c>
      <c r="AJ47" s="1">
        <f t="shared" si="5"/>
        <v>2.5141</v>
      </c>
      <c r="AK47" s="3">
        <f t="shared" si="6"/>
        <v>2.0127471675596511</v>
      </c>
      <c r="AL47" s="3">
        <f t="shared" si="7"/>
        <v>0.1127471675596512</v>
      </c>
    </row>
    <row r="48" spans="1:38" x14ac:dyDescent="0.2">
      <c r="A48" t="s">
        <v>215</v>
      </c>
      <c r="B48" t="s">
        <v>214</v>
      </c>
      <c r="C48" s="1">
        <v>-3.9516140000000002</v>
      </c>
      <c r="D48" s="1">
        <v>-2.4179719999999998</v>
      </c>
      <c r="E48" s="1">
        <v>-2.6894930000000001</v>
      </c>
      <c r="F48" s="1">
        <v>0.58890691185724298</v>
      </c>
      <c r="G48" s="1">
        <v>-291.61691300000001</v>
      </c>
      <c r="H48" s="1">
        <v>-85.407248999999993</v>
      </c>
      <c r="I48" s="1">
        <v>-121.61041299999999</v>
      </c>
      <c r="J48" s="1">
        <v>85.148127856341503</v>
      </c>
      <c r="K48" s="1">
        <v>-58.359499666666601</v>
      </c>
      <c r="L48" s="1">
        <v>-41.6218273333333</v>
      </c>
      <c r="M48" s="1">
        <v>11.5465835634788</v>
      </c>
      <c r="N48">
        <v>3.927</v>
      </c>
      <c r="O48">
        <v>292</v>
      </c>
      <c r="P48">
        <v>106.4</v>
      </c>
      <c r="Q48">
        <v>398.4</v>
      </c>
      <c r="R48" t="s">
        <v>216</v>
      </c>
      <c r="S48" t="s">
        <v>217</v>
      </c>
      <c r="T48">
        <v>11.17</v>
      </c>
      <c r="U48">
        <v>-11.71</v>
      </c>
      <c r="V48">
        <v>-0.09</v>
      </c>
      <c r="W48">
        <v>0.22</v>
      </c>
      <c r="X48">
        <v>-11.17</v>
      </c>
      <c r="Y48">
        <v>-11.43</v>
      </c>
      <c r="Z48" s="2">
        <v>1.5400000000000001E-6</v>
      </c>
      <c r="AA48" s="2">
        <v>1.393E-2</v>
      </c>
      <c r="AB48">
        <v>-1.28</v>
      </c>
      <c r="AC48">
        <v>1</v>
      </c>
      <c r="AD48">
        <v>1.87</v>
      </c>
      <c r="AE48" s="3">
        <f t="shared" si="0"/>
        <v>0.34979855660853332</v>
      </c>
      <c r="AF48" s="3">
        <f t="shared" si="1"/>
        <v>0.16976056772228532</v>
      </c>
      <c r="AG48" s="3">
        <f t="shared" si="2"/>
        <v>0.51955912433081863</v>
      </c>
      <c r="AH48" s="3">
        <f t="shared" si="3"/>
        <v>-1.0410470781415375</v>
      </c>
      <c r="AI48" s="5">
        <f t="shared" si="4"/>
        <v>1.8972659999999999E-3</v>
      </c>
      <c r="AJ48" s="1">
        <f t="shared" si="5"/>
        <v>2.5141</v>
      </c>
      <c r="AK48" s="3">
        <f t="shared" si="6"/>
        <v>1.994509312189281</v>
      </c>
      <c r="AL48" s="3">
        <f t="shared" si="7"/>
        <v>0.12450931218928085</v>
      </c>
    </row>
    <row r="49" spans="1:38" x14ac:dyDescent="0.2">
      <c r="A49" t="s">
        <v>219</v>
      </c>
      <c r="B49" t="s">
        <v>218</v>
      </c>
      <c r="C49" s="1">
        <v>-5.1593059999999999</v>
      </c>
      <c r="D49" s="1">
        <v>-3.1976300000000002</v>
      </c>
      <c r="E49" s="1">
        <v>-3.5468769999999998</v>
      </c>
      <c r="F49" s="1">
        <v>0.75287434915253604</v>
      </c>
      <c r="G49" s="1">
        <v>-104.579071</v>
      </c>
      <c r="H49" s="1">
        <v>112.436058</v>
      </c>
      <c r="I49" s="1">
        <v>77.754943999999995</v>
      </c>
      <c r="J49" s="1">
        <v>84.609080454483504</v>
      </c>
      <c r="K49" s="1">
        <v>-33.747827999999998</v>
      </c>
      <c r="L49" s="1">
        <v>-20.3802706666666</v>
      </c>
      <c r="M49" s="1">
        <v>9.2524755926354008</v>
      </c>
      <c r="N49">
        <v>11.491</v>
      </c>
      <c r="O49">
        <v>287.5</v>
      </c>
      <c r="P49">
        <v>117.6</v>
      </c>
      <c r="Q49">
        <v>405.1</v>
      </c>
      <c r="R49" t="s">
        <v>220</v>
      </c>
      <c r="S49" t="s">
        <v>221</v>
      </c>
      <c r="T49">
        <v>14.14</v>
      </c>
      <c r="U49">
        <v>-9.34</v>
      </c>
      <c r="V49">
        <v>6.01</v>
      </c>
      <c r="W49">
        <v>6.56</v>
      </c>
      <c r="X49">
        <v>-14.14</v>
      </c>
      <c r="Y49">
        <v>-8.39</v>
      </c>
      <c r="Z49" s="2">
        <v>2.2399999999999999E-8</v>
      </c>
      <c r="AA49" s="2">
        <v>2.34E-6</v>
      </c>
      <c r="AB49">
        <v>4.25</v>
      </c>
      <c r="AC49">
        <v>0</v>
      </c>
      <c r="AD49">
        <v>2.25</v>
      </c>
      <c r="AE49" s="3">
        <f t="shared" si="0"/>
        <v>0.46253236602472603</v>
      </c>
      <c r="AF49" s="3">
        <f t="shared" si="1"/>
        <v>0.27382662066702723</v>
      </c>
      <c r="AG49" s="3">
        <f t="shared" si="2"/>
        <v>0.73635898669175326</v>
      </c>
      <c r="AH49" s="3">
        <f t="shared" si="3"/>
        <v>-1.0171699287522347</v>
      </c>
      <c r="AI49" s="5">
        <f t="shared" si="4"/>
        <v>3.1870799999999997E-7</v>
      </c>
      <c r="AJ49" s="1">
        <f t="shared" si="5"/>
        <v>2.5141</v>
      </c>
      <c r="AK49" s="3">
        <f t="shared" ref="AK49" si="8">AE49+AF49+AH49+AI49+AJ49</f>
        <v>2.2332893766475186</v>
      </c>
      <c r="AL49" s="3">
        <f t="shared" ref="AL49" si="9">ABS(AD49-AK49)</f>
        <v>1.6710623352481413E-2</v>
      </c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Q49"/>
  <sheetViews>
    <sheetView workbookViewId="0">
      <selection activeCell="AP16" sqref="AP16"/>
    </sheetView>
  </sheetViews>
  <sheetFormatPr baseColWidth="10" defaultRowHeight="16" x14ac:dyDescent="0.2"/>
  <cols>
    <col min="3" max="13" width="10.83203125" style="1"/>
    <col min="26" max="27" width="10.83203125" style="2"/>
    <col min="37" max="37" width="10.83203125" style="4"/>
    <col min="38" max="38" width="10.83203125" style="3"/>
    <col min="39" max="40" width="10.83203125" style="4"/>
  </cols>
  <sheetData>
    <row r="1" spans="1:43" x14ac:dyDescent="0.2">
      <c r="A1" t="s">
        <v>12</v>
      </c>
      <c r="B1" t="s">
        <v>3</v>
      </c>
      <c r="C1" s="1" t="s">
        <v>223</v>
      </c>
      <c r="D1" s="1" t="s">
        <v>226</v>
      </c>
      <c r="E1" s="1" t="s">
        <v>229</v>
      </c>
      <c r="F1" s="1" t="s">
        <v>6</v>
      </c>
      <c r="G1" s="1" t="s">
        <v>224</v>
      </c>
      <c r="H1" s="1" t="s">
        <v>227</v>
      </c>
      <c r="I1" s="1" t="s">
        <v>230</v>
      </c>
      <c r="J1" s="1" t="s">
        <v>10</v>
      </c>
      <c r="K1" s="1" t="s">
        <v>225</v>
      </c>
      <c r="L1" s="1" t="s">
        <v>228</v>
      </c>
      <c r="M1" s="1" t="s">
        <v>222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21</v>
      </c>
      <c r="U1" t="s">
        <v>22</v>
      </c>
      <c r="V1" t="s">
        <v>24</v>
      </c>
      <c r="W1" t="s">
        <v>25</v>
      </c>
      <c r="X1" t="s">
        <v>26</v>
      </c>
      <c r="Y1" t="s">
        <v>27</v>
      </c>
      <c r="Z1" s="2" t="s">
        <v>19</v>
      </c>
      <c r="AA1" s="2" t="s">
        <v>28</v>
      </c>
      <c r="AB1" t="s">
        <v>29</v>
      </c>
      <c r="AC1" t="s">
        <v>23</v>
      </c>
      <c r="AD1" t="s">
        <v>20</v>
      </c>
      <c r="AE1" s="3" t="s">
        <v>231</v>
      </c>
      <c r="AF1" s="3" t="s">
        <v>232</v>
      </c>
      <c r="AG1" s="3" t="s">
        <v>264</v>
      </c>
      <c r="AH1" s="3" t="s">
        <v>233</v>
      </c>
      <c r="AI1" s="3" t="s">
        <v>234</v>
      </c>
      <c r="AJ1" s="3" t="s">
        <v>235</v>
      </c>
      <c r="AK1" s="3" t="s">
        <v>237</v>
      </c>
      <c r="AL1" s="3" t="s">
        <v>238</v>
      </c>
      <c r="AM1" s="3" t="s">
        <v>239</v>
      </c>
      <c r="AN1" s="3" t="s">
        <v>240</v>
      </c>
      <c r="AP1" s="4"/>
      <c r="AQ1" s="4" t="s">
        <v>236</v>
      </c>
    </row>
    <row r="2" spans="1:43" x14ac:dyDescent="0.2">
      <c r="A2" t="s">
        <v>31</v>
      </c>
      <c r="B2" t="s">
        <v>30</v>
      </c>
      <c r="C2" s="1">
        <v>-3.2429839999999999</v>
      </c>
      <c r="D2" s="1">
        <v>-2.0734949999999999</v>
      </c>
      <c r="E2" s="1">
        <v>-2.2288060000000001</v>
      </c>
      <c r="F2" s="1">
        <v>0.42767303254514799</v>
      </c>
      <c r="G2" s="1">
        <v>-3.069677</v>
      </c>
      <c r="H2" s="1">
        <v>145.728714</v>
      </c>
      <c r="I2" s="1">
        <v>121.707367</v>
      </c>
      <c r="J2" s="1">
        <v>60.338229633261399</v>
      </c>
      <c r="K2" s="1">
        <v>-20.089430333333301</v>
      </c>
      <c r="L2" s="1">
        <v>-9.8705929999999995</v>
      </c>
      <c r="M2" s="1">
        <v>7.6515784362050097</v>
      </c>
      <c r="N2">
        <v>10.952</v>
      </c>
      <c r="O2">
        <v>0</v>
      </c>
      <c r="P2">
        <v>0</v>
      </c>
      <c r="Q2">
        <v>0</v>
      </c>
      <c r="R2" t="s">
        <v>32</v>
      </c>
      <c r="S2" t="s">
        <v>33</v>
      </c>
      <c r="T2">
        <v>7.91</v>
      </c>
      <c r="U2">
        <v>-4.6500000000000004</v>
      </c>
      <c r="V2">
        <v>3.61</v>
      </c>
      <c r="W2">
        <v>3.57</v>
      </c>
      <c r="X2">
        <v>-7.91</v>
      </c>
      <c r="Y2">
        <v>-4.54</v>
      </c>
      <c r="Z2" s="2">
        <v>2.7234E-3</v>
      </c>
      <c r="AA2" s="2">
        <v>6.6800000000000004E-6</v>
      </c>
      <c r="AB2">
        <v>2.87</v>
      </c>
      <c r="AC2">
        <v>1</v>
      </c>
      <c r="AD2">
        <v>2.58</v>
      </c>
      <c r="AE2" s="3">
        <f>$AQ$3*C2+$AQ$4*D2+$AQ$5*E2+$AQ$6*F2</f>
        <v>0.61747046277160567</v>
      </c>
      <c r="AF2" s="3">
        <f>$AQ$11*K2+$AQ$12*L2+$AQ$13*M2</f>
        <v>0.4678487050466047</v>
      </c>
      <c r="AG2" s="3">
        <f>AE2+AF2</f>
        <v>1.0853191678182104</v>
      </c>
      <c r="AH2" s="3">
        <f>$AQ$7*G2+$AQ$8*H2+$AQ$9*I2+$AQ$10*J2</f>
        <v>-0.83445508298419213</v>
      </c>
      <c r="AI2" s="5">
        <f>$AQ$14*AA2</f>
        <v>7.5951600000000001E-7</v>
      </c>
      <c r="AJ2" s="1">
        <f>$AQ$2</f>
        <v>2.5139999999999998</v>
      </c>
      <c r="AK2" s="3">
        <f>AE2+AF2+AH2+AI2+AJ2</f>
        <v>2.7648648443500181</v>
      </c>
      <c r="AL2" s="3">
        <f>ABS(AD2-AK2)</f>
        <v>0.18486484435001804</v>
      </c>
      <c r="AM2" s="3">
        <f>AVERAGE(AL2:AL49)</f>
        <v>0.17140233934042323</v>
      </c>
      <c r="AN2" s="3">
        <f>CORREL(AD2:AD49,AK2:AK49)^2</f>
        <v>0.73967636551269211</v>
      </c>
      <c r="AP2" s="4" t="s">
        <v>235</v>
      </c>
      <c r="AQ2" s="3">
        <v>2.5139999999999998</v>
      </c>
    </row>
    <row r="3" spans="1:43" x14ac:dyDescent="0.2">
      <c r="A3" t="s">
        <v>35</v>
      </c>
      <c r="B3" t="s">
        <v>34</v>
      </c>
      <c r="C3" s="1">
        <v>-3.2812549999999998</v>
      </c>
      <c r="D3" s="1">
        <v>-2.084565</v>
      </c>
      <c r="E3" s="1">
        <v>-2.2700800000000001</v>
      </c>
      <c r="F3" s="1">
        <v>0.457439391850816</v>
      </c>
      <c r="G3" s="1">
        <v>-153.700851</v>
      </c>
      <c r="H3" s="1">
        <v>19.233366</v>
      </c>
      <c r="I3" s="1">
        <v>-10.874373</v>
      </c>
      <c r="J3" s="1">
        <v>78.059038271387493</v>
      </c>
      <c r="K3" s="1">
        <v>-40.790725666666603</v>
      </c>
      <c r="L3" s="1">
        <v>-21.891403</v>
      </c>
      <c r="M3" s="1">
        <v>12.527753141627</v>
      </c>
      <c r="N3">
        <v>1.9119999999999999</v>
      </c>
      <c r="O3">
        <v>0</v>
      </c>
      <c r="P3">
        <v>0</v>
      </c>
      <c r="Q3">
        <v>0</v>
      </c>
      <c r="R3" t="s">
        <v>36</v>
      </c>
      <c r="S3" t="s">
        <v>37</v>
      </c>
      <c r="T3">
        <v>13.06</v>
      </c>
      <c r="U3">
        <v>-12.61</v>
      </c>
      <c r="V3">
        <v>0.32</v>
      </c>
      <c r="W3">
        <v>1.21</v>
      </c>
      <c r="X3">
        <v>-13.06</v>
      </c>
      <c r="Y3">
        <v>-12.26</v>
      </c>
      <c r="Z3" s="2">
        <v>2.1600000000000001E-6</v>
      </c>
      <c r="AA3" s="2">
        <v>1.8527299999999999E-3</v>
      </c>
      <c r="AB3">
        <v>1.08</v>
      </c>
      <c r="AC3">
        <v>-1</v>
      </c>
      <c r="AD3">
        <v>1.89</v>
      </c>
      <c r="AE3" s="3">
        <f t="shared" ref="AE3:AE49" si="0">$AQ$3*C3+$AQ$4*D3+$AQ$5*E3+$AQ$6*F3</f>
        <v>0.55129176210728903</v>
      </c>
      <c r="AF3" s="3">
        <f t="shared" ref="AF3:AF49" si="1">$AQ$11*K3+$AQ$12*L3+$AQ$13*M3</f>
        <v>0.33668245892355264</v>
      </c>
      <c r="AG3" s="3">
        <f t="shared" ref="AG3:AG49" si="2">AE3+AF3</f>
        <v>0.88797422103084167</v>
      </c>
      <c r="AH3" s="3">
        <f t="shared" ref="AH3:AH49" si="3">$AQ$7*G3+$AQ$8*H3+$AQ$9*I3+$AQ$10*J3</f>
        <v>-1.2518492153357297</v>
      </c>
      <c r="AI3" s="5">
        <f t="shared" ref="AI3:AI49" si="4">$AQ$14*AA3</f>
        <v>2.1065540099999999E-4</v>
      </c>
      <c r="AJ3" s="1">
        <f t="shared" ref="AJ3:AJ49" si="5">$AQ$2</f>
        <v>2.5139999999999998</v>
      </c>
      <c r="AK3" s="3">
        <f t="shared" ref="AK3:AK49" si="6">AE3+AF3+AH3+AI3+AJ3</f>
        <v>2.1503356610961117</v>
      </c>
      <c r="AL3" s="3">
        <f t="shared" ref="AL3:AL49" si="7">ABS(AD3-AK3)</f>
        <v>0.26033566109611184</v>
      </c>
      <c r="AP3" s="4" t="s">
        <v>223</v>
      </c>
      <c r="AQ3" s="3">
        <v>0.52700000000000002</v>
      </c>
    </row>
    <row r="4" spans="1:43" x14ac:dyDescent="0.2">
      <c r="A4" t="s">
        <v>39</v>
      </c>
      <c r="B4" t="s">
        <v>38</v>
      </c>
      <c r="C4" s="1">
        <v>-3.5469149999999998</v>
      </c>
      <c r="D4" s="1">
        <v>-2.1909179999999999</v>
      </c>
      <c r="E4" s="1">
        <v>-2.4093339999999999</v>
      </c>
      <c r="F4" s="1">
        <v>0.53123317711627405</v>
      </c>
      <c r="G4" s="1">
        <v>-127.005798</v>
      </c>
      <c r="H4" s="1">
        <v>45.306128999999999</v>
      </c>
      <c r="I4" s="1">
        <v>10.247358</v>
      </c>
      <c r="J4" s="1">
        <v>95.255590389921693</v>
      </c>
      <c r="K4" s="1">
        <v>-13.3273816666666</v>
      </c>
      <c r="L4" s="1">
        <v>-0.98850033333333298</v>
      </c>
      <c r="M4" s="1">
        <v>8.5047781240619695</v>
      </c>
      <c r="N4">
        <v>15.657</v>
      </c>
      <c r="O4">
        <v>0.5</v>
      </c>
      <c r="P4">
        <v>0.2</v>
      </c>
      <c r="Q4">
        <v>0.7</v>
      </c>
      <c r="R4" t="s">
        <v>40</v>
      </c>
      <c r="S4" t="s">
        <v>41</v>
      </c>
      <c r="T4">
        <v>12.15</v>
      </c>
      <c r="U4">
        <v>-8.69</v>
      </c>
      <c r="V4">
        <v>3.95</v>
      </c>
      <c r="W4">
        <v>4.03</v>
      </c>
      <c r="X4">
        <v>-12.15</v>
      </c>
      <c r="Y4">
        <v>-8.52</v>
      </c>
      <c r="Z4" s="2">
        <v>3.4999999999999999E-9</v>
      </c>
      <c r="AA4" s="2">
        <v>6.4124500000000003E-4</v>
      </c>
      <c r="AB4">
        <v>3.42</v>
      </c>
      <c r="AC4">
        <v>-1</v>
      </c>
      <c r="AD4">
        <v>1.73</v>
      </c>
      <c r="AE4" s="3">
        <f t="shared" si="0"/>
        <v>0.58013837925507206</v>
      </c>
      <c r="AF4" s="3">
        <f t="shared" si="1"/>
        <v>0.41388203898014941</v>
      </c>
      <c r="AG4" s="3">
        <f t="shared" si="2"/>
        <v>0.99402041823522147</v>
      </c>
      <c r="AH4" s="3">
        <f t="shared" si="3"/>
        <v>-1.7577522205133063</v>
      </c>
      <c r="AI4" s="5">
        <f t="shared" si="4"/>
        <v>7.2909556500000002E-5</v>
      </c>
      <c r="AJ4" s="1">
        <f t="shared" si="5"/>
        <v>2.5139999999999998</v>
      </c>
      <c r="AK4" s="3">
        <f t="shared" si="6"/>
        <v>1.750341107278415</v>
      </c>
      <c r="AL4" s="3">
        <f t="shared" si="7"/>
        <v>2.0341107278414983E-2</v>
      </c>
      <c r="AP4" s="4" t="s">
        <v>226</v>
      </c>
      <c r="AQ4" s="3">
        <v>-6.0376000000000003</v>
      </c>
    </row>
    <row r="5" spans="1:43" x14ac:dyDescent="0.2">
      <c r="A5" t="s">
        <v>43</v>
      </c>
      <c r="B5" t="s">
        <v>42</v>
      </c>
      <c r="C5" s="1">
        <v>-2.6065670000000001</v>
      </c>
      <c r="D5" s="1">
        <v>-1.6690050000000001</v>
      </c>
      <c r="E5" s="1">
        <v>-1.8107</v>
      </c>
      <c r="F5" s="1">
        <v>0.341422543101978</v>
      </c>
      <c r="G5" s="1">
        <v>24.277231</v>
      </c>
      <c r="H5" s="1">
        <v>158.98594700000001</v>
      </c>
      <c r="I5" s="1">
        <v>135.43066400000001</v>
      </c>
      <c r="J5" s="1">
        <v>52.017394754659001</v>
      </c>
      <c r="K5" s="1">
        <v>-25.2628976666666</v>
      </c>
      <c r="L5" s="1">
        <v>-13.36661</v>
      </c>
      <c r="M5" s="1">
        <v>9.4784862904421896</v>
      </c>
      <c r="N5">
        <v>10.645</v>
      </c>
      <c r="O5">
        <v>0.6</v>
      </c>
      <c r="P5">
        <v>0.51900000000000002</v>
      </c>
      <c r="Q5">
        <v>1.119</v>
      </c>
      <c r="R5" t="s">
        <v>44</v>
      </c>
      <c r="S5" t="s">
        <v>45</v>
      </c>
      <c r="T5">
        <v>8.14</v>
      </c>
      <c r="U5">
        <v>-3.76</v>
      </c>
      <c r="V5">
        <v>4.72</v>
      </c>
      <c r="W5">
        <v>4.92</v>
      </c>
      <c r="X5">
        <v>-8.14</v>
      </c>
      <c r="Y5">
        <v>-3.43</v>
      </c>
      <c r="Z5" s="2">
        <v>9.4390299999999995E-4</v>
      </c>
      <c r="AA5" s="2">
        <v>4.1476799999999999E-3</v>
      </c>
      <c r="AB5">
        <v>2.44</v>
      </c>
      <c r="AC5">
        <v>0</v>
      </c>
      <c r="AD5">
        <v>3.03</v>
      </c>
      <c r="AE5" s="3">
        <f t="shared" si="0"/>
        <v>0.40180333049920214</v>
      </c>
      <c r="AF5" s="3">
        <f t="shared" si="1"/>
        <v>0.7084329952413797</v>
      </c>
      <c r="AG5" s="3">
        <f t="shared" si="2"/>
        <v>1.1102363257405818</v>
      </c>
      <c r="AH5" s="3">
        <f t="shared" si="3"/>
        <v>-0.62796888786026939</v>
      </c>
      <c r="AI5" s="5">
        <f t="shared" si="4"/>
        <v>4.71591216E-4</v>
      </c>
      <c r="AJ5" s="1">
        <f t="shared" si="5"/>
        <v>2.5139999999999998</v>
      </c>
      <c r="AK5" s="3">
        <f t="shared" si="6"/>
        <v>2.9967390290963123</v>
      </c>
      <c r="AL5" s="3">
        <f t="shared" si="7"/>
        <v>3.3260970903687515E-2</v>
      </c>
      <c r="AP5" s="4" t="s">
        <v>229</v>
      </c>
      <c r="AQ5" s="3">
        <v>5.2397</v>
      </c>
    </row>
    <row r="6" spans="1:43" x14ac:dyDescent="0.2">
      <c r="A6" t="s">
        <v>47</v>
      </c>
      <c r="B6" t="s">
        <v>46</v>
      </c>
      <c r="C6" s="1">
        <v>-3.2117610000000001</v>
      </c>
      <c r="D6" s="1">
        <v>-2.0873729999999999</v>
      </c>
      <c r="E6" s="1">
        <v>-2.291401</v>
      </c>
      <c r="F6" s="1">
        <v>0.44781265934390502</v>
      </c>
      <c r="G6" s="1">
        <v>58.060744999999997</v>
      </c>
      <c r="H6" s="1">
        <v>270.73266599999999</v>
      </c>
      <c r="I6" s="1">
        <v>238.87825000000001</v>
      </c>
      <c r="J6" s="1">
        <v>84.831352651091194</v>
      </c>
      <c r="K6" s="1">
        <v>-36.021769999999997</v>
      </c>
      <c r="L6" s="1">
        <v>-20.469353666666599</v>
      </c>
      <c r="M6" s="1">
        <v>10.780377911045401</v>
      </c>
      <c r="N6">
        <v>8.1050000000000004</v>
      </c>
      <c r="O6">
        <v>1</v>
      </c>
      <c r="P6">
        <v>0.6</v>
      </c>
      <c r="Q6">
        <v>1.6</v>
      </c>
      <c r="R6" t="s">
        <v>48</v>
      </c>
      <c r="S6" t="s">
        <v>49</v>
      </c>
      <c r="T6">
        <v>8.35</v>
      </c>
      <c r="U6">
        <v>-6.24</v>
      </c>
      <c r="V6">
        <v>2.41</v>
      </c>
      <c r="W6">
        <v>2.61</v>
      </c>
      <c r="X6">
        <v>-8.35</v>
      </c>
      <c r="Y6">
        <v>-6.01</v>
      </c>
      <c r="Z6" s="2">
        <v>3.8666499999999999E-2</v>
      </c>
      <c r="AA6" s="2">
        <v>4.3122000000000001E-2</v>
      </c>
      <c r="AB6">
        <v>1.69</v>
      </c>
      <c r="AC6">
        <v>0</v>
      </c>
      <c r="AD6">
        <v>1.88</v>
      </c>
      <c r="AE6" s="3">
        <f t="shared" si="0"/>
        <v>0.45970688045852914</v>
      </c>
      <c r="AF6" s="3">
        <f t="shared" si="1"/>
        <v>0.4058949071329585</v>
      </c>
      <c r="AG6" s="3">
        <f t="shared" si="2"/>
        <v>0.86560178759148765</v>
      </c>
      <c r="AH6" s="3">
        <f t="shared" si="3"/>
        <v>-1.1661379355975372</v>
      </c>
      <c r="AI6" s="5">
        <f t="shared" si="4"/>
        <v>4.9029714E-3</v>
      </c>
      <c r="AJ6" s="1">
        <f t="shared" si="5"/>
        <v>2.5139999999999998</v>
      </c>
      <c r="AK6" s="3">
        <f t="shared" si="6"/>
        <v>2.2183668233939504</v>
      </c>
      <c r="AL6" s="3">
        <f t="shared" si="7"/>
        <v>0.33836682339395052</v>
      </c>
      <c r="AP6" s="4" t="s">
        <v>6</v>
      </c>
      <c r="AQ6" s="3">
        <v>3.4742999999999999</v>
      </c>
    </row>
    <row r="7" spans="1:43" x14ac:dyDescent="0.2">
      <c r="A7" t="s">
        <v>51</v>
      </c>
      <c r="B7" t="s">
        <v>50</v>
      </c>
      <c r="C7" s="1">
        <v>-3.4583590000000002</v>
      </c>
      <c r="D7" s="1">
        <v>-2.037534</v>
      </c>
      <c r="E7" s="1">
        <v>-2.259341</v>
      </c>
      <c r="F7" s="1">
        <v>0.50053773651549704</v>
      </c>
      <c r="G7" s="1">
        <v>-133.360443</v>
      </c>
      <c r="H7" s="1">
        <v>53.655785000000002</v>
      </c>
      <c r="I7" s="1">
        <v>19.638079000000001</v>
      </c>
      <c r="J7" s="1">
        <v>78.226997860039404</v>
      </c>
      <c r="K7" s="1">
        <v>-33.037544333333301</v>
      </c>
      <c r="L7" s="1">
        <v>-20.248139333333299</v>
      </c>
      <c r="M7" s="1">
        <v>9.1119929106271709</v>
      </c>
      <c r="N7">
        <v>8.4250000000000007</v>
      </c>
      <c r="O7">
        <v>1</v>
      </c>
      <c r="P7">
        <v>0.6</v>
      </c>
      <c r="Q7">
        <v>1.6</v>
      </c>
      <c r="R7" t="s">
        <v>52</v>
      </c>
      <c r="S7" t="s">
        <v>53</v>
      </c>
      <c r="T7">
        <v>10.54</v>
      </c>
      <c r="U7">
        <v>-8.15</v>
      </c>
      <c r="V7">
        <v>2.4</v>
      </c>
      <c r="W7">
        <v>2.56</v>
      </c>
      <c r="X7">
        <v>-10.54</v>
      </c>
      <c r="Y7">
        <v>-8.14</v>
      </c>
      <c r="Z7" s="2">
        <v>6.9199999999999998E-8</v>
      </c>
      <c r="AA7" s="2">
        <v>1.7380299999999999E-4</v>
      </c>
      <c r="AB7">
        <v>2.68</v>
      </c>
      <c r="AC7">
        <v>0</v>
      </c>
      <c r="AD7">
        <v>2.52</v>
      </c>
      <c r="AE7" s="3">
        <f t="shared" si="0"/>
        <v>0.38000930567579316</v>
      </c>
      <c r="AF7" s="3">
        <f t="shared" si="1"/>
        <v>0.38637143017002629</v>
      </c>
      <c r="AG7" s="3">
        <f t="shared" si="2"/>
        <v>0.76638073584581945</v>
      </c>
      <c r="AH7" s="3">
        <f t="shared" si="3"/>
        <v>-1.1071339812853551</v>
      </c>
      <c r="AI7" s="5">
        <f t="shared" si="4"/>
        <v>1.9761401099999998E-5</v>
      </c>
      <c r="AJ7" s="1">
        <f t="shared" si="5"/>
        <v>2.5139999999999998</v>
      </c>
      <c r="AK7" s="3">
        <f t="shared" si="6"/>
        <v>2.1732665159615641</v>
      </c>
      <c r="AL7" s="3">
        <f t="shared" si="7"/>
        <v>0.34673348403843596</v>
      </c>
      <c r="AP7" s="4" t="s">
        <v>224</v>
      </c>
      <c r="AQ7" s="3">
        <v>-5.4000000000000003E-3</v>
      </c>
    </row>
    <row r="8" spans="1:43" x14ac:dyDescent="0.2">
      <c r="A8" t="s">
        <v>55</v>
      </c>
      <c r="B8" t="s">
        <v>54</v>
      </c>
      <c r="C8" s="1">
        <v>-2.8313649999999999</v>
      </c>
      <c r="D8" s="1">
        <v>-1.713479</v>
      </c>
      <c r="E8" s="1">
        <v>-1.890987</v>
      </c>
      <c r="F8" s="1">
        <v>0.39358778560195301</v>
      </c>
      <c r="G8" s="1">
        <v>-128.56961100000001</v>
      </c>
      <c r="H8" s="1">
        <v>66.619690000000006</v>
      </c>
      <c r="I8" s="1">
        <v>35.121712000000002</v>
      </c>
      <c r="J8" s="1">
        <v>85.297279402822198</v>
      </c>
      <c r="K8" s="1">
        <v>-25.431753666666602</v>
      </c>
      <c r="L8" s="1">
        <v>-11.080200999999899</v>
      </c>
      <c r="M8" s="1">
        <v>9.8913554417373799</v>
      </c>
      <c r="N8">
        <v>5.9530000000000003</v>
      </c>
      <c r="O8">
        <v>1</v>
      </c>
      <c r="P8">
        <v>0.6</v>
      </c>
      <c r="Q8">
        <v>1.6</v>
      </c>
      <c r="R8" t="s">
        <v>56</v>
      </c>
      <c r="S8" t="s">
        <v>57</v>
      </c>
      <c r="T8">
        <v>9.8800000000000008</v>
      </c>
      <c r="U8">
        <v>-8.41</v>
      </c>
      <c r="V8">
        <v>1.44</v>
      </c>
      <c r="W8">
        <v>1.87</v>
      </c>
      <c r="X8">
        <v>-9.8800000000000008</v>
      </c>
      <c r="Y8">
        <v>-8.3000000000000007</v>
      </c>
      <c r="Z8" s="2">
        <v>3.65E-5</v>
      </c>
      <c r="AA8" s="2">
        <v>1.06003E-2</v>
      </c>
      <c r="AB8">
        <v>1.8</v>
      </c>
      <c r="AC8">
        <v>0</v>
      </c>
      <c r="AD8">
        <v>1.88</v>
      </c>
      <c r="AE8" s="3">
        <f t="shared" si="0"/>
        <v>0.31240891501686541</v>
      </c>
      <c r="AF8" s="3">
        <f t="shared" si="1"/>
        <v>0.4116659407277421</v>
      </c>
      <c r="AG8" s="3">
        <f t="shared" si="2"/>
        <v>0.7240748557446075</v>
      </c>
      <c r="AH8" s="3">
        <f t="shared" si="3"/>
        <v>-1.3436514398570836</v>
      </c>
      <c r="AI8" s="5">
        <f t="shared" si="4"/>
        <v>1.20525411E-3</v>
      </c>
      <c r="AJ8" s="1">
        <f t="shared" si="5"/>
        <v>2.5139999999999998</v>
      </c>
      <c r="AK8" s="3">
        <f t="shared" si="6"/>
        <v>1.8956286699975238</v>
      </c>
      <c r="AL8" s="3">
        <f t="shared" si="7"/>
        <v>1.5628669997523881E-2</v>
      </c>
      <c r="AP8" s="4" t="s">
        <v>227</v>
      </c>
      <c r="AQ8" s="3">
        <v>2.2100000000000002E-2</v>
      </c>
    </row>
    <row r="9" spans="1:43" x14ac:dyDescent="0.2">
      <c r="A9" t="s">
        <v>59</v>
      </c>
      <c r="B9" t="s">
        <v>58</v>
      </c>
      <c r="C9" s="1">
        <v>-3.3465889999999998</v>
      </c>
      <c r="D9" s="1">
        <v>-1.990157</v>
      </c>
      <c r="E9" s="1">
        <v>-2.1841650000000001</v>
      </c>
      <c r="F9" s="1">
        <v>0.49270952411576302</v>
      </c>
      <c r="G9" s="1">
        <v>-161.476135</v>
      </c>
      <c r="H9" s="1">
        <v>28.681239999999999</v>
      </c>
      <c r="I9" s="1">
        <v>-7.9776990000000003</v>
      </c>
      <c r="J9" s="1">
        <v>88.898137064610495</v>
      </c>
      <c r="K9" s="1">
        <v>-29.1873646666666</v>
      </c>
      <c r="L9" s="1">
        <v>-18.114864000000001</v>
      </c>
      <c r="M9" s="1">
        <v>8.1603397917033895</v>
      </c>
      <c r="N9">
        <v>8.7750000000000004</v>
      </c>
      <c r="O9">
        <v>0.9</v>
      </c>
      <c r="P9">
        <v>0.76600000000000001</v>
      </c>
      <c r="Q9">
        <v>1.6659999999999999</v>
      </c>
      <c r="R9" t="s">
        <v>60</v>
      </c>
      <c r="S9" t="s">
        <v>61</v>
      </c>
      <c r="T9">
        <v>9.06</v>
      </c>
      <c r="U9">
        <v>-7.01</v>
      </c>
      <c r="V9">
        <v>2.35</v>
      </c>
      <c r="W9">
        <v>2.64</v>
      </c>
      <c r="X9">
        <v>-9.06</v>
      </c>
      <c r="Y9">
        <v>-6.71</v>
      </c>
      <c r="Z9" s="2">
        <v>9.1800000000000004E-7</v>
      </c>
      <c r="AA9" s="2">
        <v>6.6995500000000003E-3</v>
      </c>
      <c r="AB9">
        <v>2.5099999999999998</v>
      </c>
      <c r="AC9">
        <v>0</v>
      </c>
      <c r="AD9">
        <v>2.4500000000000002</v>
      </c>
      <c r="AE9" s="3">
        <f t="shared" si="0"/>
        <v>0.51957084933539588</v>
      </c>
      <c r="AF9" s="3">
        <f t="shared" si="1"/>
        <v>0.41457138378222558</v>
      </c>
      <c r="AG9" s="3">
        <f t="shared" si="2"/>
        <v>0.93414223311762146</v>
      </c>
      <c r="AH9" s="3">
        <f t="shared" si="3"/>
        <v>-1.4214351184226011</v>
      </c>
      <c r="AI9" s="5">
        <f t="shared" si="4"/>
        <v>7.61738835E-4</v>
      </c>
      <c r="AJ9" s="1">
        <f t="shared" si="5"/>
        <v>2.5139999999999998</v>
      </c>
      <c r="AK9" s="3">
        <f t="shared" si="6"/>
        <v>2.0274688535300203</v>
      </c>
      <c r="AL9" s="3">
        <f t="shared" si="7"/>
        <v>0.42253114646997991</v>
      </c>
      <c r="AP9" s="4" t="s">
        <v>230</v>
      </c>
      <c r="AQ9" s="3">
        <v>-1.6400000000000001E-2</v>
      </c>
    </row>
    <row r="10" spans="1:43" x14ac:dyDescent="0.2">
      <c r="A10" t="s">
        <v>63</v>
      </c>
      <c r="B10" t="s">
        <v>62</v>
      </c>
      <c r="C10" s="1">
        <v>-3.9600789999999999</v>
      </c>
      <c r="D10" s="1">
        <v>-2.7001170000000001</v>
      </c>
      <c r="E10" s="1">
        <v>-2.8627639999999999</v>
      </c>
      <c r="F10" s="1">
        <v>0.46869541991598102</v>
      </c>
      <c r="G10" s="1">
        <v>27.650660999999999</v>
      </c>
      <c r="H10" s="1">
        <v>264.523865</v>
      </c>
      <c r="I10" s="1">
        <v>232.13308699999999</v>
      </c>
      <c r="J10" s="1">
        <v>86.617775112442303</v>
      </c>
      <c r="K10" s="1">
        <v>-16.2985963333333</v>
      </c>
      <c r="L10" s="1">
        <v>-7.9817549999999997</v>
      </c>
      <c r="M10" s="1">
        <v>6.4795333141173499</v>
      </c>
      <c r="N10">
        <v>16.89</v>
      </c>
      <c r="O10">
        <v>0.9</v>
      </c>
      <c r="P10">
        <v>1.1000000000000001</v>
      </c>
      <c r="Q10">
        <v>2</v>
      </c>
      <c r="R10" t="s">
        <v>64</v>
      </c>
      <c r="S10" t="s">
        <v>65</v>
      </c>
      <c r="T10">
        <v>10.32</v>
      </c>
      <c r="U10">
        <v>-4.0999999999999996</v>
      </c>
      <c r="V10">
        <v>6.48</v>
      </c>
      <c r="W10">
        <v>6.12</v>
      </c>
      <c r="X10">
        <v>-10.32</v>
      </c>
      <c r="Y10">
        <v>-4.1500000000000004</v>
      </c>
      <c r="Z10" s="2">
        <v>7.0600000000000002E-6</v>
      </c>
      <c r="AA10" s="2">
        <v>3.0345600000000002E-4</v>
      </c>
      <c r="AB10">
        <v>5.73</v>
      </c>
      <c r="AC10">
        <v>0</v>
      </c>
      <c r="AD10">
        <v>2.6</v>
      </c>
      <c r="AE10" s="3">
        <f t="shared" si="0"/>
        <v>0.84362873281409589</v>
      </c>
      <c r="AF10" s="3">
        <f t="shared" si="1"/>
        <v>0.45926206971163919</v>
      </c>
      <c r="AG10" s="3">
        <f t="shared" si="2"/>
        <v>1.3028908025257351</v>
      </c>
      <c r="AH10" s="3">
        <f t="shared" si="3"/>
        <v>-1.0899702435680152</v>
      </c>
      <c r="AI10" s="5">
        <f t="shared" si="4"/>
        <v>3.4502947200000003E-5</v>
      </c>
      <c r="AJ10" s="1">
        <f t="shared" si="5"/>
        <v>2.5139999999999998</v>
      </c>
      <c r="AK10" s="3">
        <f t="shared" si="6"/>
        <v>2.7269550619049197</v>
      </c>
      <c r="AL10" s="3">
        <f t="shared" si="7"/>
        <v>0.12695506190491956</v>
      </c>
      <c r="AP10" s="4" t="s">
        <v>10</v>
      </c>
      <c r="AQ10" s="3">
        <v>-3.44E-2</v>
      </c>
    </row>
    <row r="11" spans="1:43" x14ac:dyDescent="0.2">
      <c r="A11" t="s">
        <v>67</v>
      </c>
      <c r="B11" t="s">
        <v>66</v>
      </c>
      <c r="C11" s="1">
        <v>-0.456924</v>
      </c>
      <c r="D11" s="1">
        <v>-6.6270000000000001E-3</v>
      </c>
      <c r="E11" s="1">
        <v>-1.7877000000000001E-2</v>
      </c>
      <c r="F11" s="1">
        <v>8.07381818567392E-2</v>
      </c>
      <c r="G11" s="1">
        <v>-71.376380999999995</v>
      </c>
      <c r="H11" s="1">
        <v>0.72616099999999995</v>
      </c>
      <c r="I11" s="1">
        <v>0.157415</v>
      </c>
      <c r="J11" s="1">
        <v>11.9903501533229</v>
      </c>
      <c r="K11" s="1">
        <v>-28.270703666666599</v>
      </c>
      <c r="L11" s="1">
        <v>-12.0278936666666</v>
      </c>
      <c r="M11" s="1">
        <v>11.2460077333042</v>
      </c>
      <c r="N11">
        <v>5.6</v>
      </c>
      <c r="O11">
        <v>4</v>
      </c>
      <c r="P11">
        <v>3.4</v>
      </c>
      <c r="Q11">
        <v>7.4</v>
      </c>
      <c r="R11" t="s">
        <v>68</v>
      </c>
      <c r="S11" t="s">
        <v>69</v>
      </c>
      <c r="T11">
        <v>11.15</v>
      </c>
      <c r="U11">
        <v>-11.02</v>
      </c>
      <c r="V11">
        <v>0.24</v>
      </c>
      <c r="W11">
        <v>0.87</v>
      </c>
      <c r="X11">
        <v>-11.15</v>
      </c>
      <c r="Y11">
        <v>-10.7</v>
      </c>
      <c r="Z11" s="2">
        <v>4.46E-5</v>
      </c>
      <c r="AA11" s="2">
        <v>0.184424</v>
      </c>
      <c r="AB11">
        <v>0.97</v>
      </c>
      <c r="AC11">
        <v>0</v>
      </c>
      <c r="AD11">
        <v>2.87</v>
      </c>
      <c r="AE11" s="3">
        <f t="shared" si="0"/>
        <v>-1.3949224475131028E-2</v>
      </c>
      <c r="AF11" s="3">
        <f t="shared" si="1"/>
        <v>0.48535814588430615</v>
      </c>
      <c r="AG11" s="3">
        <f t="shared" si="2"/>
        <v>0.47140892140917512</v>
      </c>
      <c r="AH11" s="3">
        <f t="shared" si="3"/>
        <v>-1.3569035774307792E-2</v>
      </c>
      <c r="AI11" s="5">
        <f t="shared" si="4"/>
        <v>2.0969008800000001E-2</v>
      </c>
      <c r="AJ11" s="1">
        <f t="shared" si="5"/>
        <v>2.5139999999999998</v>
      </c>
      <c r="AK11" s="3">
        <f t="shared" si="6"/>
        <v>2.9928088944348672</v>
      </c>
      <c r="AL11" s="3">
        <f t="shared" si="7"/>
        <v>0.12280889443486709</v>
      </c>
      <c r="AP11" s="4" t="s">
        <v>225</v>
      </c>
      <c r="AQ11" s="3">
        <v>0.17949999999999999</v>
      </c>
    </row>
    <row r="12" spans="1:43" x14ac:dyDescent="0.2">
      <c r="A12" t="s">
        <v>71</v>
      </c>
      <c r="B12" t="s">
        <v>70</v>
      </c>
      <c r="C12" s="1">
        <v>-3.4602309999999998</v>
      </c>
      <c r="D12" s="1">
        <v>-2.0240140000000002</v>
      </c>
      <c r="E12" s="1">
        <v>-2.2674319999999999</v>
      </c>
      <c r="F12" s="1">
        <v>0.49169051753891402</v>
      </c>
      <c r="G12" s="1">
        <v>-103.881393</v>
      </c>
      <c r="H12" s="1">
        <v>38.022441999999998</v>
      </c>
      <c r="I12" s="1">
        <v>18.337368000000001</v>
      </c>
      <c r="J12" s="1">
        <v>56.766266716620301</v>
      </c>
      <c r="K12" s="1">
        <v>-32.282432666666601</v>
      </c>
      <c r="L12" s="1">
        <v>-21.745901666666601</v>
      </c>
      <c r="M12" s="1">
        <v>8.1872348776256398</v>
      </c>
      <c r="N12">
        <v>7.4809999999999999</v>
      </c>
      <c r="O12">
        <v>4</v>
      </c>
      <c r="P12">
        <v>7.7</v>
      </c>
      <c r="Q12">
        <v>11.7</v>
      </c>
      <c r="R12" t="s">
        <v>72</v>
      </c>
      <c r="S12" t="s">
        <v>73</v>
      </c>
      <c r="T12">
        <v>8.48</v>
      </c>
      <c r="U12">
        <v>-6.39</v>
      </c>
      <c r="V12">
        <v>2.5499999999999998</v>
      </c>
      <c r="W12">
        <v>3.08</v>
      </c>
      <c r="X12">
        <v>-8.48</v>
      </c>
      <c r="Y12">
        <v>-5.83</v>
      </c>
      <c r="Z12" s="2">
        <v>1.9856799999999999E-4</v>
      </c>
      <c r="AA12" s="2">
        <v>1.1193900000000001E-3</v>
      </c>
      <c r="AB12">
        <v>3</v>
      </c>
      <c r="AC12">
        <v>0</v>
      </c>
      <c r="AD12">
        <v>1.97</v>
      </c>
      <c r="AE12" s="3">
        <f t="shared" si="0"/>
        <v>0.22426210408545155</v>
      </c>
      <c r="AF12" s="3">
        <f t="shared" si="1"/>
        <v>0.49369546240951889</v>
      </c>
      <c r="AG12" s="3">
        <f t="shared" si="2"/>
        <v>0.71795756649497044</v>
      </c>
      <c r="AH12" s="3">
        <f t="shared" si="3"/>
        <v>-0.85223691985173833</v>
      </c>
      <c r="AI12" s="5">
        <f t="shared" si="4"/>
        <v>1.2727464300000001E-4</v>
      </c>
      <c r="AJ12" s="1">
        <f t="shared" si="5"/>
        <v>2.5139999999999998</v>
      </c>
      <c r="AK12" s="3">
        <f t="shared" si="6"/>
        <v>2.379847921286232</v>
      </c>
      <c r="AL12" s="3">
        <f t="shared" si="7"/>
        <v>0.40984792128623204</v>
      </c>
      <c r="AP12" s="4" t="s">
        <v>228</v>
      </c>
      <c r="AQ12" s="3">
        <v>-0.17249999999999999</v>
      </c>
    </row>
    <row r="13" spans="1:43" x14ac:dyDescent="0.2">
      <c r="A13" t="s">
        <v>75</v>
      </c>
      <c r="B13" t="s">
        <v>74</v>
      </c>
      <c r="C13" s="1">
        <v>-2.9646330000000001</v>
      </c>
      <c r="D13" s="1">
        <v>-1.873996</v>
      </c>
      <c r="E13" s="1">
        <v>-2.0383629999999999</v>
      </c>
      <c r="F13" s="1">
        <v>0.41192741679801098</v>
      </c>
      <c r="G13" s="1">
        <v>-119.907425</v>
      </c>
      <c r="H13" s="1">
        <v>61.668900000000001</v>
      </c>
      <c r="I13" s="1">
        <v>30.189543</v>
      </c>
      <c r="J13" s="1">
        <v>75.183248930048293</v>
      </c>
      <c r="K13" s="1">
        <v>-36.705958000000003</v>
      </c>
      <c r="L13" s="1">
        <v>-24.233834000000002</v>
      </c>
      <c r="M13" s="1">
        <v>9.0994482791670492</v>
      </c>
      <c r="N13">
        <v>6.0830000000000002</v>
      </c>
      <c r="O13">
        <v>0</v>
      </c>
      <c r="P13">
        <v>27.149000000000001</v>
      </c>
      <c r="Q13">
        <v>27.149000000000001</v>
      </c>
      <c r="R13" t="s">
        <v>76</v>
      </c>
      <c r="S13" t="s">
        <v>77</v>
      </c>
      <c r="T13">
        <v>8.3699999999999992</v>
      </c>
      <c r="U13">
        <v>-6.97</v>
      </c>
      <c r="V13">
        <v>1.52</v>
      </c>
      <c r="W13">
        <v>1.89</v>
      </c>
      <c r="X13">
        <v>-8.3699999999999992</v>
      </c>
      <c r="Y13">
        <v>-6.75</v>
      </c>
      <c r="Z13" s="2">
        <v>3.1099999999999999E-6</v>
      </c>
      <c r="AA13" s="2">
        <v>1.9369000000000001E-2</v>
      </c>
      <c r="AB13">
        <v>1.47</v>
      </c>
      <c r="AC13">
        <v>0</v>
      </c>
      <c r="AD13">
        <v>2.83</v>
      </c>
      <c r="AE13" s="3">
        <f t="shared" si="0"/>
        <v>0.50282547168133029</v>
      </c>
      <c r="AF13" s="3">
        <f t="shared" si="1"/>
        <v>0.41153592571386799</v>
      </c>
      <c r="AG13" s="3">
        <f t="shared" si="2"/>
        <v>0.91436139739519828</v>
      </c>
      <c r="AH13" s="3">
        <f t="shared" si="3"/>
        <v>-1.0710294833936613</v>
      </c>
      <c r="AI13" s="5">
        <f t="shared" si="4"/>
        <v>2.2022552999999999E-3</v>
      </c>
      <c r="AJ13" s="1">
        <f t="shared" si="5"/>
        <v>2.5139999999999998</v>
      </c>
      <c r="AK13" s="3">
        <f t="shared" si="6"/>
        <v>2.3595341693015368</v>
      </c>
      <c r="AL13" s="3">
        <f t="shared" si="7"/>
        <v>0.47046583069846326</v>
      </c>
      <c r="AP13" s="4" t="s">
        <v>222</v>
      </c>
      <c r="AQ13" s="3">
        <v>0.30990000000000001</v>
      </c>
    </row>
    <row r="14" spans="1:43" x14ac:dyDescent="0.2">
      <c r="A14" t="s">
        <v>79</v>
      </c>
      <c r="B14" t="s">
        <v>78</v>
      </c>
      <c r="C14" s="1">
        <v>-4.7808830000000002</v>
      </c>
      <c r="D14" s="1">
        <v>-2.832754</v>
      </c>
      <c r="E14" s="1">
        <v>-3.1103239999999999</v>
      </c>
      <c r="F14" s="1">
        <v>0.66461091771158998</v>
      </c>
      <c r="G14" s="1">
        <v>-175.43223599999999</v>
      </c>
      <c r="H14" s="1">
        <v>22.755099999999999</v>
      </c>
      <c r="I14" s="1">
        <v>-12.128239000000001</v>
      </c>
      <c r="J14" s="1">
        <v>85.708930669057594</v>
      </c>
      <c r="K14" s="1">
        <v>-29.437190000000001</v>
      </c>
      <c r="L14" s="1">
        <v>-14.5628936666666</v>
      </c>
      <c r="M14" s="1">
        <v>10.477765866853099</v>
      </c>
      <c r="N14">
        <v>9.4550000000000001</v>
      </c>
      <c r="O14">
        <v>8</v>
      </c>
      <c r="P14">
        <v>29.7</v>
      </c>
      <c r="Q14">
        <v>37.700000000000003</v>
      </c>
      <c r="R14" t="s">
        <v>80</v>
      </c>
      <c r="S14" t="s">
        <v>81</v>
      </c>
      <c r="T14">
        <v>12.96</v>
      </c>
      <c r="U14">
        <v>-10.91</v>
      </c>
      <c r="V14">
        <v>2.75</v>
      </c>
      <c r="W14">
        <v>3.33</v>
      </c>
      <c r="X14">
        <v>-12.96</v>
      </c>
      <c r="Y14">
        <v>-10.27</v>
      </c>
      <c r="Z14" s="2">
        <v>3.3700000000000001E-9</v>
      </c>
      <c r="AA14" s="2">
        <v>8.2899999999999996E-5</v>
      </c>
      <c r="AB14">
        <v>3.18</v>
      </c>
      <c r="AC14">
        <v>0</v>
      </c>
      <c r="AD14">
        <v>2.2599999999999998</v>
      </c>
      <c r="AE14" s="3">
        <f t="shared" si="0"/>
        <v>0.59540325800537852</v>
      </c>
      <c r="AF14" s="3">
        <f t="shared" si="1"/>
        <v>0.4751831946377636</v>
      </c>
      <c r="AG14" s="3">
        <f t="shared" si="2"/>
        <v>1.0705864526431421</v>
      </c>
      <c r="AH14" s="3">
        <f t="shared" si="3"/>
        <v>-1.2992623110155812</v>
      </c>
      <c r="AI14" s="5">
        <f t="shared" si="4"/>
        <v>9.4257299999999989E-6</v>
      </c>
      <c r="AJ14" s="1">
        <f t="shared" si="5"/>
        <v>2.5139999999999998</v>
      </c>
      <c r="AK14" s="3">
        <f t="shared" si="6"/>
        <v>2.2853335673575605</v>
      </c>
      <c r="AL14" s="3">
        <f t="shared" si="7"/>
        <v>2.533356735756076E-2</v>
      </c>
      <c r="AP14" s="4" t="s">
        <v>28</v>
      </c>
      <c r="AQ14" s="3">
        <v>0.1137</v>
      </c>
    </row>
    <row r="15" spans="1:43" x14ac:dyDescent="0.2">
      <c r="A15" t="s">
        <v>83</v>
      </c>
      <c r="B15" t="s">
        <v>82</v>
      </c>
      <c r="C15" s="1">
        <v>-3.5520339999999999</v>
      </c>
      <c r="D15" s="1">
        <v>-2.382911</v>
      </c>
      <c r="E15" s="1">
        <v>-2.6021380000000001</v>
      </c>
      <c r="F15" s="1">
        <v>0.41490305072558697</v>
      </c>
      <c r="G15" s="1">
        <v>-91.796988999999996</v>
      </c>
      <c r="H15" s="1">
        <v>109.82811</v>
      </c>
      <c r="I15" s="1">
        <v>76.038978999999998</v>
      </c>
      <c r="J15" s="1">
        <v>73.016960322771098</v>
      </c>
      <c r="K15" s="1">
        <v>-11.7685243333333</v>
      </c>
      <c r="L15" s="1">
        <v>-4.8663053333333304</v>
      </c>
      <c r="M15" s="1">
        <v>6.1199223596632102</v>
      </c>
      <c r="N15">
        <v>19.510999999999999</v>
      </c>
      <c r="O15">
        <v>45</v>
      </c>
      <c r="P15">
        <v>0.5</v>
      </c>
      <c r="Q15">
        <v>45.5</v>
      </c>
      <c r="R15" t="s">
        <v>84</v>
      </c>
      <c r="S15" t="s">
        <v>85</v>
      </c>
      <c r="T15">
        <v>9.61</v>
      </c>
      <c r="U15">
        <v>-5.35</v>
      </c>
      <c r="V15">
        <v>4.53</v>
      </c>
      <c r="W15">
        <v>4.4400000000000004</v>
      </c>
      <c r="X15">
        <v>-9.61</v>
      </c>
      <c r="Y15">
        <v>-5.26</v>
      </c>
      <c r="Z15" s="2">
        <v>2.02E-5</v>
      </c>
      <c r="AA15" s="2">
        <v>4.0099999999999999E-5</v>
      </c>
      <c r="AB15">
        <v>4.6100000000000003</v>
      </c>
      <c r="AC15">
        <v>0</v>
      </c>
      <c r="AD15">
        <v>2.6</v>
      </c>
      <c r="AE15" s="3">
        <f t="shared" si="0"/>
        <v>0.32221672613590702</v>
      </c>
      <c r="AF15" s="3">
        <f t="shared" si="1"/>
        <v>0.6235514914263014</v>
      </c>
      <c r="AG15" s="3">
        <f t="shared" si="2"/>
        <v>0.94576821756220841</v>
      </c>
      <c r="AH15" s="3">
        <f t="shared" si="3"/>
        <v>-0.83591771910332535</v>
      </c>
      <c r="AI15" s="5">
        <f t="shared" si="4"/>
        <v>4.5593699999999995E-6</v>
      </c>
      <c r="AJ15" s="1">
        <f t="shared" si="5"/>
        <v>2.5139999999999998</v>
      </c>
      <c r="AK15" s="3">
        <f t="shared" si="6"/>
        <v>2.6238550578288828</v>
      </c>
      <c r="AL15" s="3">
        <f t="shared" si="7"/>
        <v>2.3855057828882753E-2</v>
      </c>
    </row>
    <row r="16" spans="1:43" x14ac:dyDescent="0.2">
      <c r="A16" t="s">
        <v>87</v>
      </c>
      <c r="B16" t="s">
        <v>86</v>
      </c>
      <c r="C16" s="1">
        <v>-3.391216</v>
      </c>
      <c r="D16" s="1">
        <v>-2.2952189999999999</v>
      </c>
      <c r="E16" s="1">
        <v>-2.420388</v>
      </c>
      <c r="F16" s="1">
        <v>0.42487480627035001</v>
      </c>
      <c r="G16" s="1">
        <v>-96.941528000000005</v>
      </c>
      <c r="H16" s="1">
        <v>91.522057000000004</v>
      </c>
      <c r="I16" s="1">
        <v>60.354412000000004</v>
      </c>
      <c r="J16" s="1">
        <v>78.940092363328702</v>
      </c>
      <c r="K16" s="1">
        <v>-11.480134</v>
      </c>
      <c r="L16" s="1">
        <v>-3.9368423333333298</v>
      </c>
      <c r="M16" s="1">
        <v>6.0892448720403296</v>
      </c>
      <c r="N16">
        <v>19.510999999999999</v>
      </c>
      <c r="O16">
        <v>45</v>
      </c>
      <c r="P16">
        <v>0.5</v>
      </c>
      <c r="Q16">
        <v>45.5</v>
      </c>
      <c r="R16" t="s">
        <v>88</v>
      </c>
      <c r="S16" t="s">
        <v>89</v>
      </c>
      <c r="T16">
        <v>9.0299999999999994</v>
      </c>
      <c r="U16">
        <v>-4.4800000000000004</v>
      </c>
      <c r="V16">
        <v>4.9400000000000004</v>
      </c>
      <c r="W16">
        <v>4.82</v>
      </c>
      <c r="X16">
        <v>-9.0299999999999994</v>
      </c>
      <c r="Y16">
        <v>-4.34</v>
      </c>
      <c r="Z16" s="2">
        <v>3.7200000000000003E-5</v>
      </c>
      <c r="AA16" s="2">
        <v>2.2200000000000001E-5</v>
      </c>
      <c r="AB16">
        <v>4.1100000000000003</v>
      </c>
      <c r="AC16">
        <v>0</v>
      </c>
      <c r="AD16">
        <v>2.6</v>
      </c>
      <c r="AE16" s="3">
        <f t="shared" si="0"/>
        <v>0.86447893822507527</v>
      </c>
      <c r="AF16" s="3">
        <f t="shared" si="1"/>
        <v>0.50547823534529779</v>
      </c>
      <c r="AG16" s="3">
        <f t="shared" si="2"/>
        <v>1.3699571735703731</v>
      </c>
      <c r="AH16" s="3">
        <f t="shared" si="3"/>
        <v>-1.1592298231985068</v>
      </c>
      <c r="AI16" s="5">
        <f t="shared" si="4"/>
        <v>2.5241399999999999E-6</v>
      </c>
      <c r="AJ16" s="1">
        <f t="shared" si="5"/>
        <v>2.5139999999999998</v>
      </c>
      <c r="AK16" s="3">
        <f t="shared" si="6"/>
        <v>2.724729874511866</v>
      </c>
      <c r="AL16" s="3">
        <f t="shared" si="7"/>
        <v>0.1247298745118659</v>
      </c>
      <c r="AP16" s="19" t="s">
        <v>241</v>
      </c>
      <c r="AQ16" s="19" t="s">
        <v>242</v>
      </c>
    </row>
    <row r="17" spans="1:43" x14ac:dyDescent="0.2">
      <c r="A17" t="s">
        <v>91</v>
      </c>
      <c r="B17" t="s">
        <v>90</v>
      </c>
      <c r="C17" s="1">
        <v>-3.986691</v>
      </c>
      <c r="D17" s="1">
        <v>-2.5460660000000002</v>
      </c>
      <c r="E17" s="1">
        <v>-2.7839019999999999</v>
      </c>
      <c r="F17" s="1">
        <v>0.53434765552961205</v>
      </c>
      <c r="G17" s="1">
        <v>-10.550312</v>
      </c>
      <c r="H17" s="1">
        <v>172.976181</v>
      </c>
      <c r="I17" s="1">
        <v>137.21386699999999</v>
      </c>
      <c r="J17" s="1">
        <v>80.441253344773202</v>
      </c>
      <c r="K17" s="1">
        <v>-28.558598999999901</v>
      </c>
      <c r="L17" s="1">
        <v>-17.739723333333298</v>
      </c>
      <c r="M17" s="1">
        <v>8.0834912811515505</v>
      </c>
      <c r="N17">
        <v>11.739000000000001</v>
      </c>
      <c r="O17">
        <v>45</v>
      </c>
      <c r="P17">
        <v>0.8</v>
      </c>
      <c r="Q17">
        <v>45.8</v>
      </c>
      <c r="R17" t="s">
        <v>92</v>
      </c>
      <c r="S17" t="s">
        <v>93</v>
      </c>
      <c r="T17">
        <v>11.87</v>
      </c>
      <c r="U17">
        <v>-6.59</v>
      </c>
      <c r="V17">
        <v>5.75</v>
      </c>
      <c r="W17">
        <v>5.5</v>
      </c>
      <c r="X17">
        <v>-11.87</v>
      </c>
      <c r="Y17">
        <v>-6.53</v>
      </c>
      <c r="Z17" s="2">
        <v>8.7000000000000003E-7</v>
      </c>
      <c r="AA17" s="2">
        <v>1.2E-5</v>
      </c>
      <c r="AB17">
        <v>5.83</v>
      </c>
      <c r="AC17">
        <v>0</v>
      </c>
      <c r="AD17">
        <v>2.14</v>
      </c>
      <c r="AE17" s="3">
        <f t="shared" si="0"/>
        <v>0.54081467480653322</v>
      </c>
      <c r="AF17" s="3">
        <f t="shared" si="1"/>
        <v>0.43890770252887679</v>
      </c>
      <c r="AG17" s="3">
        <f t="shared" si="2"/>
        <v>0.97972237733541001</v>
      </c>
      <c r="AH17" s="3">
        <f t="shared" si="3"/>
        <v>-1.1377412489601983</v>
      </c>
      <c r="AI17" s="5">
        <f t="shared" si="4"/>
        <v>1.3644E-6</v>
      </c>
      <c r="AJ17" s="1">
        <f t="shared" si="5"/>
        <v>2.5139999999999998</v>
      </c>
      <c r="AK17" s="3">
        <f t="shared" si="6"/>
        <v>2.3559824927752113</v>
      </c>
      <c r="AL17" s="3">
        <f t="shared" si="7"/>
        <v>0.2159824927752112</v>
      </c>
      <c r="AP17" s="19">
        <v>1</v>
      </c>
      <c r="AQ17" s="19">
        <f>AP17</f>
        <v>1</v>
      </c>
    </row>
    <row r="18" spans="1:43" x14ac:dyDescent="0.2">
      <c r="A18" t="s">
        <v>95</v>
      </c>
      <c r="B18" t="s">
        <v>94</v>
      </c>
      <c r="C18" s="1">
        <v>-3.3782559999999999</v>
      </c>
      <c r="D18" s="1">
        <v>-2.2136840000000002</v>
      </c>
      <c r="E18" s="1">
        <v>-2.3942450000000002</v>
      </c>
      <c r="F18" s="1">
        <v>0.42711037354277098</v>
      </c>
      <c r="G18" s="1">
        <v>-179.99648999999999</v>
      </c>
      <c r="H18" s="1">
        <v>37.356762000000003</v>
      </c>
      <c r="I18" s="1">
        <v>3.0341360000000002</v>
      </c>
      <c r="J18" s="1">
        <v>99.998577997508207</v>
      </c>
      <c r="K18" s="1">
        <v>-43.583825333333301</v>
      </c>
      <c r="L18" s="1">
        <v>-21.990324333333302</v>
      </c>
      <c r="M18" s="1">
        <v>14.6075209940583</v>
      </c>
      <c r="N18">
        <v>3.77</v>
      </c>
      <c r="O18">
        <v>20</v>
      </c>
      <c r="P18">
        <v>30.6</v>
      </c>
      <c r="Q18">
        <v>50.6</v>
      </c>
      <c r="R18" t="s">
        <v>96</v>
      </c>
      <c r="S18" t="s">
        <v>97</v>
      </c>
      <c r="T18">
        <v>17.48</v>
      </c>
      <c r="U18">
        <v>-19.600000000000001</v>
      </c>
      <c r="V18">
        <v>-1.95</v>
      </c>
      <c r="W18">
        <v>-1.35</v>
      </c>
      <c r="X18">
        <v>-17.48</v>
      </c>
      <c r="Y18">
        <v>-19.46</v>
      </c>
      <c r="Z18" s="2">
        <v>3.9099999999999999E-10</v>
      </c>
      <c r="AA18" s="2">
        <v>2.1873099999999999E-2</v>
      </c>
      <c r="AB18">
        <v>-0.02</v>
      </c>
      <c r="AC18">
        <v>0</v>
      </c>
      <c r="AD18">
        <v>1.86</v>
      </c>
      <c r="AE18" s="3">
        <f t="shared" si="0"/>
        <v>0.52378165069964955</v>
      </c>
      <c r="AF18" s="3">
        <f t="shared" si="1"/>
        <v>0.49690505622533365</v>
      </c>
      <c r="AG18" s="3">
        <f t="shared" si="2"/>
        <v>1.0206867069249832</v>
      </c>
      <c r="AH18" s="3">
        <f t="shared" si="3"/>
        <v>-1.6921454273142822</v>
      </c>
      <c r="AI18" s="5">
        <f t="shared" si="4"/>
        <v>2.48697147E-3</v>
      </c>
      <c r="AJ18" s="1">
        <f t="shared" si="5"/>
        <v>2.5139999999999998</v>
      </c>
      <c r="AK18" s="3">
        <f t="shared" si="6"/>
        <v>1.8450282510807008</v>
      </c>
      <c r="AL18" s="3">
        <f t="shared" si="7"/>
        <v>1.497174891929931E-2</v>
      </c>
      <c r="AP18" s="19">
        <v>4</v>
      </c>
      <c r="AQ18" s="19">
        <f>AP18</f>
        <v>4</v>
      </c>
    </row>
    <row r="19" spans="1:43" x14ac:dyDescent="0.2">
      <c r="A19" t="s">
        <v>99</v>
      </c>
      <c r="B19" t="s">
        <v>98</v>
      </c>
      <c r="C19" s="1">
        <v>-4.3552689999999998</v>
      </c>
      <c r="D19" s="1">
        <v>-2.9567489999999998</v>
      </c>
      <c r="E19" s="1">
        <v>-3.2521520000000002</v>
      </c>
      <c r="F19" s="1">
        <v>0.664766986539018</v>
      </c>
      <c r="G19" s="1">
        <v>-297.89828499999999</v>
      </c>
      <c r="H19" s="1">
        <v>-61.767693000000001</v>
      </c>
      <c r="I19" s="1">
        <v>-111.557732</v>
      </c>
      <c r="J19" s="1">
        <v>108.462472247365</v>
      </c>
      <c r="K19" s="1">
        <v>-49.064999999999998</v>
      </c>
      <c r="L19" s="1">
        <v>-32.596210999999997</v>
      </c>
      <c r="M19" s="1">
        <v>12.9086112402155</v>
      </c>
      <c r="N19">
        <v>6.1680000000000001</v>
      </c>
      <c r="O19">
        <v>30</v>
      </c>
      <c r="P19">
        <v>22.5</v>
      </c>
      <c r="Q19">
        <v>52.5</v>
      </c>
      <c r="R19" t="s">
        <v>100</v>
      </c>
      <c r="S19" t="s">
        <v>101</v>
      </c>
      <c r="T19">
        <v>15.07</v>
      </c>
      <c r="U19">
        <v>-13.12</v>
      </c>
      <c r="V19">
        <v>2.29</v>
      </c>
      <c r="W19">
        <v>2.4</v>
      </c>
      <c r="X19">
        <v>-15.07</v>
      </c>
      <c r="Y19">
        <v>-13.04</v>
      </c>
      <c r="Z19" s="2">
        <v>1.15E-7</v>
      </c>
      <c r="AA19" s="2">
        <v>9.6199999999999994E-5</v>
      </c>
      <c r="AB19">
        <v>2.7</v>
      </c>
      <c r="AC19">
        <v>0</v>
      </c>
      <c r="AD19">
        <v>2.4</v>
      </c>
      <c r="AE19" s="3">
        <f t="shared" si="0"/>
        <v>0.82574010633251138</v>
      </c>
      <c r="AF19" s="3">
        <f t="shared" si="1"/>
        <v>0.81605752084278382</v>
      </c>
      <c r="AG19" s="3">
        <f t="shared" si="2"/>
        <v>1.6417976271752952</v>
      </c>
      <c r="AH19" s="3">
        <f t="shared" si="3"/>
        <v>-1.6579775168093556</v>
      </c>
      <c r="AI19" s="5">
        <f t="shared" si="4"/>
        <v>1.0937939999999998E-5</v>
      </c>
      <c r="AJ19" s="1">
        <f t="shared" si="5"/>
        <v>2.5139999999999998</v>
      </c>
      <c r="AK19" s="3">
        <f t="shared" si="6"/>
        <v>2.4978310483059394</v>
      </c>
      <c r="AL19" s="3">
        <f t="shared" si="7"/>
        <v>9.7831048305939472E-2</v>
      </c>
      <c r="AP19" s="19"/>
      <c r="AQ19" s="19"/>
    </row>
    <row r="20" spans="1:43" x14ac:dyDescent="0.2">
      <c r="A20" t="s">
        <v>103</v>
      </c>
      <c r="B20" t="s">
        <v>102</v>
      </c>
      <c r="C20" s="1">
        <v>-2.5757430000000001</v>
      </c>
      <c r="D20" s="1">
        <v>-1.6363479999999999</v>
      </c>
      <c r="E20" s="1">
        <v>-1.806378</v>
      </c>
      <c r="F20" s="1">
        <v>0.37810737357531699</v>
      </c>
      <c r="G20" s="1">
        <v>-28.948696000000002</v>
      </c>
      <c r="H20" s="1">
        <v>87.677925000000002</v>
      </c>
      <c r="I20" s="1">
        <v>66.901955000000001</v>
      </c>
      <c r="J20" s="1">
        <v>49.269485051505697</v>
      </c>
      <c r="K20" s="1">
        <v>-32.273713333333298</v>
      </c>
      <c r="L20" s="1">
        <v>-20.650297333333299</v>
      </c>
      <c r="M20" s="1">
        <v>7.9149691549507697</v>
      </c>
      <c r="N20">
        <v>5.6070000000000002</v>
      </c>
      <c r="O20">
        <v>22</v>
      </c>
      <c r="P20">
        <v>32.4</v>
      </c>
      <c r="Q20">
        <v>54.4</v>
      </c>
      <c r="R20" t="s">
        <v>104</v>
      </c>
      <c r="S20" t="s">
        <v>105</v>
      </c>
      <c r="T20">
        <v>8.7799999999999994</v>
      </c>
      <c r="U20">
        <v>-8.5500000000000007</v>
      </c>
      <c r="V20">
        <v>0.46</v>
      </c>
      <c r="W20">
        <v>0.91</v>
      </c>
      <c r="X20">
        <v>-8.7799999999999994</v>
      </c>
      <c r="Y20">
        <v>-8.26</v>
      </c>
      <c r="Z20" s="2">
        <v>6.17E-9</v>
      </c>
      <c r="AA20" s="2">
        <v>5.7149599999999998E-3</v>
      </c>
      <c r="AB20">
        <v>1.49</v>
      </c>
      <c r="AC20">
        <v>0</v>
      </c>
      <c r="AD20">
        <v>2.21</v>
      </c>
      <c r="AE20" s="3">
        <f t="shared" si="0"/>
        <v>0.37097776521272308</v>
      </c>
      <c r="AF20" s="3">
        <f t="shared" si="1"/>
        <v>0.22189368778591101</v>
      </c>
      <c r="AG20" s="3">
        <f t="shared" si="2"/>
        <v>0.59287145299863409</v>
      </c>
      <c r="AH20" s="3">
        <f t="shared" si="3"/>
        <v>-0.69805724687179604</v>
      </c>
      <c r="AI20" s="5">
        <f t="shared" si="4"/>
        <v>6.4979095199999991E-4</v>
      </c>
      <c r="AJ20" s="1">
        <f t="shared" si="5"/>
        <v>2.5139999999999998</v>
      </c>
      <c r="AK20" s="3">
        <f t="shared" si="6"/>
        <v>2.4094639970788378</v>
      </c>
      <c r="AL20" s="3">
        <f t="shared" si="7"/>
        <v>0.19946399707883788</v>
      </c>
      <c r="AP20" s="19">
        <v>1</v>
      </c>
      <c r="AQ20" s="19">
        <f>AP20+1</f>
        <v>2</v>
      </c>
    </row>
    <row r="21" spans="1:43" x14ac:dyDescent="0.2">
      <c r="A21" t="s">
        <v>107</v>
      </c>
      <c r="B21" t="s">
        <v>106</v>
      </c>
      <c r="C21" s="1">
        <v>-3.5533190000000001</v>
      </c>
      <c r="D21" s="1">
        <v>-2.1207699999999998</v>
      </c>
      <c r="E21" s="1">
        <v>-2.4636390000000001</v>
      </c>
      <c r="F21" s="1">
        <v>0.59400055934573703</v>
      </c>
      <c r="G21" s="1">
        <v>16.721115000000001</v>
      </c>
      <c r="H21" s="1">
        <v>149.26797500000001</v>
      </c>
      <c r="I21" s="1">
        <v>126.38439200000001</v>
      </c>
      <c r="J21" s="1">
        <v>62.708524137418401</v>
      </c>
      <c r="K21" s="1">
        <v>-29.104759999999999</v>
      </c>
      <c r="L21" s="1">
        <v>-17.3425503333333</v>
      </c>
      <c r="M21" s="1">
        <v>9.0747196680684095</v>
      </c>
      <c r="N21">
        <v>9.1470000000000002</v>
      </c>
      <c r="O21">
        <v>0</v>
      </c>
      <c r="P21">
        <v>59.7</v>
      </c>
      <c r="Q21">
        <v>59.7</v>
      </c>
      <c r="R21" t="s">
        <v>108</v>
      </c>
      <c r="S21" t="s">
        <v>109</v>
      </c>
      <c r="T21">
        <v>9.8800000000000008</v>
      </c>
      <c r="U21">
        <v>-7</v>
      </c>
      <c r="V21">
        <v>2.86</v>
      </c>
      <c r="W21">
        <v>2.86</v>
      </c>
      <c r="X21">
        <v>-9.8800000000000008</v>
      </c>
      <c r="Y21">
        <v>-7.1</v>
      </c>
      <c r="Z21" s="2">
        <v>1.4100000000000001E-6</v>
      </c>
      <c r="AA21" s="2">
        <v>1.6257399999999999E-4</v>
      </c>
      <c r="AB21">
        <v>3.41</v>
      </c>
      <c r="AC21">
        <v>0</v>
      </c>
      <c r="AD21">
        <v>2.13</v>
      </c>
      <c r="AE21" s="3">
        <f t="shared" si="0"/>
        <v>8.6768714034894057E-2</v>
      </c>
      <c r="AF21" s="3">
        <f t="shared" si="1"/>
        <v>0.57954113763439485</v>
      </c>
      <c r="AG21" s="3">
        <f t="shared" si="2"/>
        <v>0.66630985166928891</v>
      </c>
      <c r="AH21" s="3">
        <f t="shared" si="3"/>
        <v>-1.0213490326271928</v>
      </c>
      <c r="AI21" s="5">
        <f t="shared" si="4"/>
        <v>1.8484663799999998E-5</v>
      </c>
      <c r="AJ21" s="1">
        <f t="shared" si="5"/>
        <v>2.5139999999999998</v>
      </c>
      <c r="AK21" s="3">
        <f t="shared" si="6"/>
        <v>2.158979303705896</v>
      </c>
      <c r="AL21" s="3">
        <f t="shared" si="7"/>
        <v>2.8979303705896076E-2</v>
      </c>
      <c r="AP21" s="19">
        <v>4</v>
      </c>
      <c r="AQ21" s="19">
        <f>AP21+1</f>
        <v>5</v>
      </c>
    </row>
    <row r="22" spans="1:43" x14ac:dyDescent="0.2">
      <c r="A22" t="s">
        <v>111</v>
      </c>
      <c r="B22" t="s">
        <v>110</v>
      </c>
      <c r="C22" s="1">
        <v>-3.139453</v>
      </c>
      <c r="D22" s="1">
        <v>-2.1039300000000001</v>
      </c>
      <c r="E22" s="1">
        <v>-2.2447509999999999</v>
      </c>
      <c r="F22" s="1">
        <v>0.39708715113232701</v>
      </c>
      <c r="G22" s="1">
        <v>-223.76808199999999</v>
      </c>
      <c r="H22" s="1">
        <v>16.659832000000002</v>
      </c>
      <c r="I22" s="1">
        <v>-23.120016</v>
      </c>
      <c r="J22" s="1">
        <v>82.368791782346705</v>
      </c>
      <c r="K22" s="1">
        <v>-28.402453666666599</v>
      </c>
      <c r="L22" s="1">
        <v>-16.715937666666601</v>
      </c>
      <c r="M22" s="1">
        <v>8.0928969134145401</v>
      </c>
      <c r="N22">
        <v>10.372999999999999</v>
      </c>
      <c r="O22">
        <v>45</v>
      </c>
      <c r="P22">
        <v>25</v>
      </c>
      <c r="Q22">
        <v>70</v>
      </c>
      <c r="R22" t="s">
        <v>112</v>
      </c>
      <c r="S22" t="s">
        <v>113</v>
      </c>
      <c r="T22">
        <v>8.92</v>
      </c>
      <c r="U22">
        <v>-5.73</v>
      </c>
      <c r="V22">
        <v>3.37</v>
      </c>
      <c r="W22">
        <v>3.42</v>
      </c>
      <c r="X22">
        <v>-8.92</v>
      </c>
      <c r="Y22">
        <v>-5.61</v>
      </c>
      <c r="Z22" s="2">
        <v>2.12E-5</v>
      </c>
      <c r="AA22" s="2">
        <v>2.7689899999999998E-3</v>
      </c>
      <c r="AB22">
        <v>3.22</v>
      </c>
      <c r="AC22">
        <v>0</v>
      </c>
      <c r="AD22">
        <v>2.78</v>
      </c>
      <c r="AE22" s="3">
        <f t="shared" si="0"/>
        <v>0.66597411147904473</v>
      </c>
      <c r="AF22" s="3">
        <f t="shared" si="1"/>
        <v>0.29324756780050043</v>
      </c>
      <c r="AG22" s="3">
        <f t="shared" si="2"/>
        <v>0.95922167927954516</v>
      </c>
      <c r="AH22" s="3">
        <f t="shared" si="3"/>
        <v>-0.87778824491272678</v>
      </c>
      <c r="AI22" s="5">
        <f t="shared" si="4"/>
        <v>3.1483416299999995E-4</v>
      </c>
      <c r="AJ22" s="1">
        <f t="shared" si="5"/>
        <v>2.5139999999999998</v>
      </c>
      <c r="AK22" s="3">
        <f t="shared" si="6"/>
        <v>2.5957482685298183</v>
      </c>
      <c r="AL22" s="3">
        <f t="shared" si="7"/>
        <v>0.18425173147018148</v>
      </c>
      <c r="AP22" s="19"/>
      <c r="AQ22" s="19"/>
    </row>
    <row r="23" spans="1:43" x14ac:dyDescent="0.2">
      <c r="A23" t="s">
        <v>115</v>
      </c>
      <c r="B23" t="s">
        <v>114</v>
      </c>
      <c r="C23" s="1">
        <v>-3.7317830000000001</v>
      </c>
      <c r="D23" s="1">
        <v>-2.3101669999999999</v>
      </c>
      <c r="E23" s="1">
        <v>-2.4776479999999999</v>
      </c>
      <c r="F23" s="1">
        <v>0.44020452790818199</v>
      </c>
      <c r="G23" s="1">
        <v>-212.073792</v>
      </c>
      <c r="H23" s="1">
        <v>37.109119</v>
      </c>
      <c r="I23" s="1">
        <v>-6.0898149999999998</v>
      </c>
      <c r="J23" s="1">
        <v>90.475759004453707</v>
      </c>
      <c r="K23" s="1">
        <v>-53.399186666666601</v>
      </c>
      <c r="L23" s="1">
        <v>-37.895468666666602</v>
      </c>
      <c r="M23" s="1">
        <v>11.731148067382</v>
      </c>
      <c r="N23">
        <v>4.0549999999999997</v>
      </c>
      <c r="O23">
        <v>60</v>
      </c>
      <c r="P23">
        <v>13.7</v>
      </c>
      <c r="Q23">
        <v>73.7</v>
      </c>
      <c r="R23" t="s">
        <v>116</v>
      </c>
      <c r="S23" t="s">
        <v>117</v>
      </c>
      <c r="T23">
        <v>14.47</v>
      </c>
      <c r="U23">
        <v>-14.69</v>
      </c>
      <c r="V23">
        <v>0.28999999999999998</v>
      </c>
      <c r="W23">
        <v>1.08</v>
      </c>
      <c r="X23">
        <v>-14.47</v>
      </c>
      <c r="Y23">
        <v>-14.1</v>
      </c>
      <c r="Z23" s="2">
        <v>8.5600000000000004E-10</v>
      </c>
      <c r="AA23" s="2">
        <v>4.3195400000000002E-3</v>
      </c>
      <c r="AB23">
        <v>0.19</v>
      </c>
      <c r="AC23">
        <v>0</v>
      </c>
      <c r="AD23">
        <v>2.61</v>
      </c>
      <c r="AE23" s="3">
        <f t="shared" si="0"/>
        <v>0.52848500391139663</v>
      </c>
      <c r="AF23" s="3">
        <f t="shared" si="1"/>
        <v>0.58729712441501603</v>
      </c>
      <c r="AG23" s="3">
        <f t="shared" si="2"/>
        <v>1.1157821283264127</v>
      </c>
      <c r="AH23" s="3">
        <f t="shared" si="3"/>
        <v>-1.0471831370532074</v>
      </c>
      <c r="AI23" s="5">
        <f t="shared" si="4"/>
        <v>4.9113169800000004E-4</v>
      </c>
      <c r="AJ23" s="1">
        <f t="shared" si="5"/>
        <v>2.5139999999999998</v>
      </c>
      <c r="AK23" s="3">
        <f t="shared" si="6"/>
        <v>2.5830901229712051</v>
      </c>
      <c r="AL23" s="3">
        <f t="shared" si="7"/>
        <v>2.6909877028794771E-2</v>
      </c>
      <c r="AP23" s="19">
        <v>1</v>
      </c>
      <c r="AQ23" s="19">
        <f>AP23-1</f>
        <v>0</v>
      </c>
    </row>
    <row r="24" spans="1:43" x14ac:dyDescent="0.2">
      <c r="A24" t="s">
        <v>119</v>
      </c>
      <c r="B24" t="s">
        <v>118</v>
      </c>
      <c r="C24" s="1">
        <v>-3.7698200000000002</v>
      </c>
      <c r="D24" s="1">
        <v>-2.4842840000000002</v>
      </c>
      <c r="E24" s="1">
        <v>-2.7093400000000001</v>
      </c>
      <c r="F24" s="1">
        <v>0.49567442964446001</v>
      </c>
      <c r="G24" s="1">
        <v>87.488524999999996</v>
      </c>
      <c r="H24" s="1">
        <v>237.59700000000001</v>
      </c>
      <c r="I24" s="1">
        <v>208.58429000000001</v>
      </c>
      <c r="J24" s="1">
        <v>69.0459253751565</v>
      </c>
      <c r="K24" s="1">
        <v>-38.1613166666666</v>
      </c>
      <c r="L24" s="1">
        <v>-22.126740333333299</v>
      </c>
      <c r="M24" s="1">
        <v>12.0510814630595</v>
      </c>
      <c r="N24">
        <v>8.2669999999999995</v>
      </c>
      <c r="O24">
        <v>56.6</v>
      </c>
      <c r="P24">
        <v>20.475000000000001</v>
      </c>
      <c r="Q24">
        <v>77.075000000000003</v>
      </c>
      <c r="R24" t="s">
        <v>120</v>
      </c>
      <c r="S24" t="s">
        <v>121</v>
      </c>
      <c r="T24">
        <v>12.15</v>
      </c>
      <c r="U24">
        <v>-11.3</v>
      </c>
      <c r="V24">
        <v>1.75</v>
      </c>
      <c r="W24">
        <v>2.66</v>
      </c>
      <c r="X24">
        <v>-12.15</v>
      </c>
      <c r="Y24">
        <v>-10.39</v>
      </c>
      <c r="Z24" s="2">
        <v>1.3200000000000001E-8</v>
      </c>
      <c r="AA24" s="2">
        <v>3.9489199999999999E-4</v>
      </c>
      <c r="AB24">
        <v>1.44</v>
      </c>
      <c r="AC24">
        <v>1</v>
      </c>
      <c r="AD24">
        <v>3</v>
      </c>
      <c r="AE24" s="3">
        <f t="shared" si="0"/>
        <v>0.53841081131374957</v>
      </c>
      <c r="AF24" s="3">
        <f t="shared" si="1"/>
        <v>0.70153651123547833</v>
      </c>
      <c r="AG24" s="3">
        <f t="shared" si="2"/>
        <v>1.2399473225492279</v>
      </c>
      <c r="AH24" s="3">
        <f t="shared" si="3"/>
        <v>-1.0175065239053831</v>
      </c>
      <c r="AI24" s="5">
        <f t="shared" si="4"/>
        <v>4.48992204E-5</v>
      </c>
      <c r="AJ24" s="1">
        <f t="shared" si="5"/>
        <v>2.5139999999999998</v>
      </c>
      <c r="AK24" s="3">
        <f t="shared" si="6"/>
        <v>2.7364856978642447</v>
      </c>
      <c r="AL24" s="3">
        <f t="shared" si="7"/>
        <v>0.26351430213575533</v>
      </c>
      <c r="AP24" s="19">
        <v>4</v>
      </c>
      <c r="AQ24" s="19">
        <f>AP24-1</f>
        <v>3</v>
      </c>
    </row>
    <row r="25" spans="1:43" x14ac:dyDescent="0.2">
      <c r="A25" t="s">
        <v>123</v>
      </c>
      <c r="B25" t="s">
        <v>122</v>
      </c>
      <c r="C25" s="1">
        <v>-4.6725589999999997</v>
      </c>
      <c r="D25" s="1">
        <v>-3.2753079999999999</v>
      </c>
      <c r="E25" s="1">
        <v>-3.4930189999999999</v>
      </c>
      <c r="F25" s="1">
        <v>0.53129678156375104</v>
      </c>
      <c r="G25" s="1">
        <v>-186.99293499999999</v>
      </c>
      <c r="H25" s="1">
        <v>11.982253999999999</v>
      </c>
      <c r="I25" s="1">
        <v>-28.636322</v>
      </c>
      <c r="J25" s="1">
        <v>81.897281819894602</v>
      </c>
      <c r="K25" s="1">
        <v>-26.672134666666601</v>
      </c>
      <c r="L25" s="1">
        <v>-14.933897999999999</v>
      </c>
      <c r="M25" s="1">
        <v>8.2399622349231301</v>
      </c>
      <c r="N25">
        <v>13.933</v>
      </c>
      <c r="O25">
        <v>45</v>
      </c>
      <c r="P25">
        <v>36.671999999999997</v>
      </c>
      <c r="Q25">
        <v>81.671999999999997</v>
      </c>
      <c r="R25" t="s">
        <v>124</v>
      </c>
      <c r="S25" t="s">
        <v>125</v>
      </c>
      <c r="T25">
        <v>11.27</v>
      </c>
      <c r="U25">
        <v>-7.34</v>
      </c>
      <c r="V25">
        <v>4.62</v>
      </c>
      <c r="W25">
        <v>4.59</v>
      </c>
      <c r="X25">
        <v>-11.27</v>
      </c>
      <c r="Y25">
        <v>-7.02</v>
      </c>
      <c r="Z25" s="2">
        <v>4.1199999999999998E-7</v>
      </c>
      <c r="AA25" s="2">
        <v>2.7599999999999998E-6</v>
      </c>
      <c r="AB25">
        <v>4.5</v>
      </c>
      <c r="AC25">
        <v>0</v>
      </c>
      <c r="AD25">
        <v>2.79</v>
      </c>
      <c r="AE25" s="3">
        <f t="shared" si="0"/>
        <v>0.85607374168693795</v>
      </c>
      <c r="AF25" s="3">
        <f t="shared" si="1"/>
        <v>0.34201352893602266</v>
      </c>
      <c r="AG25" s="3">
        <f t="shared" si="2"/>
        <v>1.1980872706229606</v>
      </c>
      <c r="AH25" s="3">
        <f t="shared" si="3"/>
        <v>-1.0730611514043744</v>
      </c>
      <c r="AI25" s="5">
        <f t="shared" si="4"/>
        <v>3.1381199999999998E-7</v>
      </c>
      <c r="AJ25" s="1">
        <f t="shared" si="5"/>
        <v>2.5139999999999998</v>
      </c>
      <c r="AK25" s="3">
        <f t="shared" si="6"/>
        <v>2.6390264330305859</v>
      </c>
      <c r="AL25" s="3">
        <f t="shared" si="7"/>
        <v>0.15097356696941411</v>
      </c>
    </row>
    <row r="26" spans="1:43" x14ac:dyDescent="0.2">
      <c r="A26" t="s">
        <v>127</v>
      </c>
      <c r="B26" t="s">
        <v>126</v>
      </c>
      <c r="C26" s="1">
        <v>-4.3629879999999996</v>
      </c>
      <c r="D26" s="1">
        <v>-2.9620320000000002</v>
      </c>
      <c r="E26" s="1">
        <v>-3.1736810000000002</v>
      </c>
      <c r="F26" s="1">
        <v>0.57082366054829903</v>
      </c>
      <c r="G26" s="1">
        <v>-460.716431</v>
      </c>
      <c r="H26" s="1">
        <v>3.8514189999999999</v>
      </c>
      <c r="I26" s="1">
        <v>-69.429749000000001</v>
      </c>
      <c r="J26" s="1">
        <v>169.50052357010699</v>
      </c>
      <c r="K26" s="1">
        <v>-50.172820999999999</v>
      </c>
      <c r="L26" s="1">
        <v>-28.521266333333301</v>
      </c>
      <c r="M26" s="1">
        <v>15.0768651083779</v>
      </c>
      <c r="N26">
        <v>7.2830000000000004</v>
      </c>
      <c r="O26">
        <v>61</v>
      </c>
      <c r="P26">
        <v>20.8</v>
      </c>
      <c r="Q26">
        <v>81.8</v>
      </c>
      <c r="R26" t="s">
        <v>128</v>
      </c>
      <c r="S26" t="s">
        <v>129</v>
      </c>
      <c r="T26">
        <v>21.1</v>
      </c>
      <c r="U26">
        <v>-19.29</v>
      </c>
      <c r="V26">
        <v>2.66</v>
      </c>
      <c r="W26">
        <v>3.36</v>
      </c>
      <c r="X26">
        <v>-21.1</v>
      </c>
      <c r="Y26">
        <v>-18.600000000000001</v>
      </c>
      <c r="Z26" s="2">
        <v>3.4899999999999998E-10</v>
      </c>
      <c r="AA26" s="2">
        <v>2.5768399999999999E-3</v>
      </c>
      <c r="AB26">
        <v>1.07</v>
      </c>
      <c r="AC26">
        <v>-1</v>
      </c>
      <c r="AD26">
        <v>2.04</v>
      </c>
      <c r="AE26" s="3">
        <f t="shared" si="0"/>
        <v>0.93834603534295757</v>
      </c>
      <c r="AF26" s="3">
        <f t="shared" si="1"/>
        <v>0.58621757008630659</v>
      </c>
      <c r="AG26" s="3">
        <f t="shared" si="2"/>
        <v>1.5245636054292642</v>
      </c>
      <c r="AH26" s="3">
        <f t="shared" si="3"/>
        <v>-2.1191850399116801</v>
      </c>
      <c r="AI26" s="5">
        <f t="shared" si="4"/>
        <v>2.9298670800000001E-4</v>
      </c>
      <c r="AJ26" s="1">
        <f t="shared" si="5"/>
        <v>2.5139999999999998</v>
      </c>
      <c r="AK26" s="3">
        <f t="shared" si="6"/>
        <v>1.9196715522255841</v>
      </c>
      <c r="AL26" s="3">
        <f t="shared" si="7"/>
        <v>0.12032844777441598</v>
      </c>
    </row>
    <row r="27" spans="1:43" x14ac:dyDescent="0.2">
      <c r="A27" t="s">
        <v>131</v>
      </c>
      <c r="B27" t="s">
        <v>130</v>
      </c>
      <c r="C27" s="1">
        <v>-2.5520230000000002</v>
      </c>
      <c r="D27" s="1">
        <v>-1.4767269999999999</v>
      </c>
      <c r="E27" s="1">
        <v>-1.7034199999999999</v>
      </c>
      <c r="F27" s="1">
        <v>0.42510860978322801</v>
      </c>
      <c r="G27" s="1">
        <v>-201.37558000000001</v>
      </c>
      <c r="H27" s="1">
        <v>-16.463028000000001</v>
      </c>
      <c r="I27" s="1">
        <v>-47.927914000000001</v>
      </c>
      <c r="J27" s="1">
        <v>71.516482061755099</v>
      </c>
      <c r="K27" s="1">
        <v>-42.242649333333297</v>
      </c>
      <c r="L27" s="1">
        <v>-25.374625333333299</v>
      </c>
      <c r="M27" s="1">
        <v>11.6584548478084</v>
      </c>
      <c r="N27">
        <v>4.0910000000000002</v>
      </c>
      <c r="O27">
        <v>47.5</v>
      </c>
      <c r="P27">
        <v>35.299999999999997</v>
      </c>
      <c r="Q27">
        <v>82.8</v>
      </c>
      <c r="R27" t="s">
        <v>132</v>
      </c>
      <c r="S27" t="s">
        <v>133</v>
      </c>
      <c r="T27">
        <v>9.58</v>
      </c>
      <c r="U27">
        <v>-9.44</v>
      </c>
      <c r="V27">
        <v>0</v>
      </c>
      <c r="W27">
        <v>0.08</v>
      </c>
      <c r="X27">
        <v>-9.58</v>
      </c>
      <c r="Y27">
        <v>-9.59</v>
      </c>
      <c r="Z27" s="2">
        <v>2.0600000000000002E-6</v>
      </c>
      <c r="AA27" s="2">
        <v>0.111749</v>
      </c>
      <c r="AB27">
        <v>-7.0000000000000007E-2</v>
      </c>
      <c r="AC27">
        <v>0</v>
      </c>
      <c r="AD27">
        <v>1.87</v>
      </c>
      <c r="AE27" s="3">
        <f t="shared" si="0"/>
        <v>0.12251588316986783</v>
      </c>
      <c r="AF27" s="3">
        <f t="shared" si="1"/>
        <v>0.40752247200249103</v>
      </c>
      <c r="AG27" s="3">
        <f t="shared" si="2"/>
        <v>0.53003835517235887</v>
      </c>
      <c r="AH27" s="3">
        <f t="shared" si="3"/>
        <v>-0.9505539801243752</v>
      </c>
      <c r="AI27" s="5">
        <f t="shared" si="4"/>
        <v>1.2705861299999999E-2</v>
      </c>
      <c r="AJ27" s="1">
        <f t="shared" si="5"/>
        <v>2.5139999999999998</v>
      </c>
      <c r="AK27" s="3">
        <f t="shared" si="6"/>
        <v>2.1061902363479836</v>
      </c>
      <c r="AL27" s="3">
        <f t="shared" si="7"/>
        <v>0.23619023634798353</v>
      </c>
    </row>
    <row r="28" spans="1:43" x14ac:dyDescent="0.2">
      <c r="A28" t="s">
        <v>135</v>
      </c>
      <c r="B28" t="s">
        <v>134</v>
      </c>
      <c r="C28" s="1">
        <v>-4.3370749999999996</v>
      </c>
      <c r="D28" s="1">
        <v>-2.7211820000000002</v>
      </c>
      <c r="E28" s="1">
        <v>-2.9143249999999998</v>
      </c>
      <c r="F28" s="1">
        <v>0.51588962861919097</v>
      </c>
      <c r="G28" s="1">
        <v>-142.327698</v>
      </c>
      <c r="H28" s="1">
        <v>45.491267999999998</v>
      </c>
      <c r="I28" s="1">
        <v>11.280523000000001</v>
      </c>
      <c r="J28" s="1">
        <v>85.020774530941907</v>
      </c>
      <c r="K28" s="1">
        <v>-32.636610666666598</v>
      </c>
      <c r="L28" s="1">
        <v>-21.425839999999901</v>
      </c>
      <c r="M28" s="1">
        <v>8.4029905434169407</v>
      </c>
      <c r="N28">
        <v>9.8019999999999996</v>
      </c>
      <c r="O28">
        <v>55</v>
      </c>
      <c r="P28">
        <v>28.7</v>
      </c>
      <c r="Q28">
        <v>83.7</v>
      </c>
      <c r="R28" t="s">
        <v>136</v>
      </c>
      <c r="S28" t="s">
        <v>137</v>
      </c>
      <c r="T28">
        <v>13.91</v>
      </c>
      <c r="U28">
        <v>-9.65</v>
      </c>
      <c r="V28">
        <v>5.1100000000000003</v>
      </c>
      <c r="W28">
        <v>5.36</v>
      </c>
      <c r="X28">
        <v>-13.91</v>
      </c>
      <c r="Y28">
        <v>-9.16</v>
      </c>
      <c r="Z28" s="2">
        <v>1.1700000000000001E-9</v>
      </c>
      <c r="AA28" s="2">
        <v>1.06E-5</v>
      </c>
      <c r="AB28">
        <v>2.96</v>
      </c>
      <c r="AC28">
        <v>0</v>
      </c>
      <c r="AD28">
        <v>2.2000000000000002</v>
      </c>
      <c r="AE28" s="3">
        <f t="shared" si="0"/>
        <v>0.66593655241166028</v>
      </c>
      <c r="AF28" s="3">
        <f t="shared" si="1"/>
        <v>0.44177255473823918</v>
      </c>
      <c r="AG28" s="3">
        <f t="shared" si="2"/>
        <v>1.1077091071498995</v>
      </c>
      <c r="AH28" s="3">
        <f t="shared" si="3"/>
        <v>-1.3357886290644017</v>
      </c>
      <c r="AI28" s="5">
        <f t="shared" si="4"/>
        <v>1.20522E-6</v>
      </c>
      <c r="AJ28" s="1">
        <f t="shared" si="5"/>
        <v>2.5139999999999998</v>
      </c>
      <c r="AK28" s="3">
        <f t="shared" si="6"/>
        <v>2.2859216833054976</v>
      </c>
      <c r="AL28" s="3">
        <f t="shared" si="7"/>
        <v>8.5921683305497432E-2</v>
      </c>
    </row>
    <row r="29" spans="1:43" x14ac:dyDescent="0.2">
      <c r="A29" t="s">
        <v>139</v>
      </c>
      <c r="B29" t="s">
        <v>138</v>
      </c>
      <c r="C29" s="1">
        <v>-3.8977189999999999</v>
      </c>
      <c r="D29" s="1">
        <v>-2.496213</v>
      </c>
      <c r="E29" s="1">
        <v>-2.7355770000000001</v>
      </c>
      <c r="F29" s="1">
        <v>0.56994747074406904</v>
      </c>
      <c r="G29" s="1">
        <v>-32.277973000000003</v>
      </c>
      <c r="H29" s="1">
        <v>170.63258400000001</v>
      </c>
      <c r="I29" s="1">
        <v>121.390945</v>
      </c>
      <c r="J29" s="1">
        <v>94.334819101301903</v>
      </c>
      <c r="K29" s="1">
        <v>-36.915635000000002</v>
      </c>
      <c r="L29" s="1">
        <v>-17.573069</v>
      </c>
      <c r="M29" s="1">
        <v>13.578043733411899</v>
      </c>
      <c r="N29">
        <v>9.0969999999999995</v>
      </c>
      <c r="O29">
        <v>45</v>
      </c>
      <c r="P29">
        <v>50.8</v>
      </c>
      <c r="Q29">
        <v>95.8</v>
      </c>
      <c r="R29" t="s">
        <v>140</v>
      </c>
      <c r="S29" t="s">
        <v>141</v>
      </c>
      <c r="T29">
        <v>17.260000000000002</v>
      </c>
      <c r="U29">
        <v>-15.73</v>
      </c>
      <c r="V29">
        <v>1.97</v>
      </c>
      <c r="W29">
        <v>2.12</v>
      </c>
      <c r="X29">
        <v>-17.260000000000002</v>
      </c>
      <c r="Y29">
        <v>-15.66</v>
      </c>
      <c r="Z29" s="2">
        <v>4.7E-7</v>
      </c>
      <c r="AA29" s="2">
        <v>2.0800000000000001E-5</v>
      </c>
      <c r="AB29">
        <v>1.1200000000000001</v>
      </c>
      <c r="AC29">
        <v>0</v>
      </c>
      <c r="AD29">
        <v>2.4500000000000002</v>
      </c>
      <c r="AE29" s="3">
        <f t="shared" si="0"/>
        <v>0.66360338650611994</v>
      </c>
      <c r="AF29" s="3">
        <f t="shared" si="1"/>
        <v>0.61283367298434754</v>
      </c>
      <c r="AG29" s="3">
        <f t="shared" si="2"/>
        <v>1.2764370594904675</v>
      </c>
      <c r="AH29" s="3">
        <f t="shared" si="3"/>
        <v>-1.2906481144847852</v>
      </c>
      <c r="AI29" s="5">
        <f t="shared" si="4"/>
        <v>2.36496E-6</v>
      </c>
      <c r="AJ29" s="1">
        <f t="shared" si="5"/>
        <v>2.5139999999999998</v>
      </c>
      <c r="AK29" s="3">
        <f t="shared" si="6"/>
        <v>2.4997913099656821</v>
      </c>
      <c r="AL29" s="3">
        <f t="shared" si="7"/>
        <v>4.9791309965681929E-2</v>
      </c>
    </row>
    <row r="30" spans="1:43" x14ac:dyDescent="0.2">
      <c r="A30" t="s">
        <v>143</v>
      </c>
      <c r="B30" t="s">
        <v>142</v>
      </c>
      <c r="C30" s="1">
        <v>-4.7772649999999999</v>
      </c>
      <c r="D30" s="1">
        <v>-3.4813589999999999</v>
      </c>
      <c r="E30" s="1">
        <v>-3.6795439999999999</v>
      </c>
      <c r="F30" s="1">
        <v>0.56999831324103201</v>
      </c>
      <c r="G30" s="1">
        <v>-206.400116</v>
      </c>
      <c r="H30" s="1">
        <v>19.926956000000001</v>
      </c>
      <c r="I30" s="1">
        <v>-31.770479000000002</v>
      </c>
      <c r="J30" s="1">
        <v>98.267140030539196</v>
      </c>
      <c r="K30" s="1">
        <v>-44.091987000000003</v>
      </c>
      <c r="L30" s="1">
        <v>-28.824940666666599</v>
      </c>
      <c r="M30" s="1">
        <v>11.430388311129001</v>
      </c>
      <c r="N30">
        <v>9.3870000000000005</v>
      </c>
      <c r="O30">
        <v>79</v>
      </c>
      <c r="P30">
        <v>32.6</v>
      </c>
      <c r="Q30">
        <v>111.6</v>
      </c>
      <c r="R30" t="s">
        <v>144</v>
      </c>
      <c r="S30" t="s">
        <v>145</v>
      </c>
      <c r="T30">
        <v>16.05</v>
      </c>
      <c r="U30">
        <v>-14.56</v>
      </c>
      <c r="V30">
        <v>2.5499999999999998</v>
      </c>
      <c r="W30">
        <v>2.92</v>
      </c>
      <c r="X30">
        <v>-16.05</v>
      </c>
      <c r="Y30">
        <v>-13.91</v>
      </c>
      <c r="Z30" s="2">
        <v>8.3299999999999998E-13</v>
      </c>
      <c r="AA30" s="2">
        <v>1.5699999999999999E-5</v>
      </c>
      <c r="AB30">
        <v>2.5</v>
      </c>
      <c r="AC30">
        <v>0</v>
      </c>
      <c r="AD30">
        <v>3.08</v>
      </c>
      <c r="AE30" s="3">
        <f t="shared" si="0"/>
        <v>1.2020728862933201</v>
      </c>
      <c r="AF30" s="3">
        <f t="shared" si="1"/>
        <v>0.60006793611886522</v>
      </c>
      <c r="AG30" s="3">
        <f t="shared" si="2"/>
        <v>1.8021408224121853</v>
      </c>
      <c r="AH30" s="3">
        <f t="shared" si="3"/>
        <v>-1.3044074074505483</v>
      </c>
      <c r="AI30" s="5">
        <f t="shared" si="4"/>
        <v>1.7850899999999998E-6</v>
      </c>
      <c r="AJ30" s="1">
        <f t="shared" si="5"/>
        <v>2.5139999999999998</v>
      </c>
      <c r="AK30" s="3">
        <f t="shared" si="6"/>
        <v>3.0117352000516369</v>
      </c>
      <c r="AL30" s="3">
        <f t="shared" si="7"/>
        <v>6.8264799948363208E-2</v>
      </c>
    </row>
    <row r="31" spans="1:43" x14ac:dyDescent="0.2">
      <c r="A31" t="s">
        <v>147</v>
      </c>
      <c r="B31" t="s">
        <v>146</v>
      </c>
      <c r="C31" s="1">
        <v>2.2528609999999998</v>
      </c>
      <c r="D31" s="1">
        <v>19.367369</v>
      </c>
      <c r="E31" s="1">
        <v>16.325899</v>
      </c>
      <c r="F31" s="1">
        <v>9.0816031905868098</v>
      </c>
      <c r="G31" s="1">
        <v>-519.62371800000005</v>
      </c>
      <c r="H31" s="1">
        <v>-270.28988600000002</v>
      </c>
      <c r="I31" s="1">
        <v>-306.24658199999999</v>
      </c>
      <c r="J31" s="1">
        <v>93.050936070201502</v>
      </c>
      <c r="K31" s="1">
        <v>-34.667901666666602</v>
      </c>
      <c r="L31" s="1">
        <v>-22.967571666666601</v>
      </c>
      <c r="M31" s="1">
        <v>8.8554887477781996</v>
      </c>
      <c r="N31">
        <v>9.3620000000000001</v>
      </c>
      <c r="O31">
        <v>66.5</v>
      </c>
      <c r="P31">
        <v>46.3</v>
      </c>
      <c r="Q31">
        <v>112.8</v>
      </c>
      <c r="R31" t="s">
        <v>148</v>
      </c>
      <c r="S31" t="s">
        <v>149</v>
      </c>
      <c r="T31">
        <v>10.72</v>
      </c>
      <c r="U31">
        <v>-9.4</v>
      </c>
      <c r="V31">
        <v>2.34</v>
      </c>
      <c r="W31">
        <v>3.05</v>
      </c>
      <c r="X31">
        <v>-10.72</v>
      </c>
      <c r="Y31">
        <v>-8.4499999999999993</v>
      </c>
      <c r="Z31" s="2">
        <v>5.2300000000000001E-7</v>
      </c>
      <c r="AA31" s="2">
        <v>7.4835899999999998E-4</v>
      </c>
      <c r="AB31">
        <v>2.61</v>
      </c>
      <c r="AC31">
        <v>0</v>
      </c>
      <c r="AD31">
        <v>3</v>
      </c>
      <c r="AE31" s="3">
        <f t="shared" si="0"/>
        <v>1.349857627955739</v>
      </c>
      <c r="AF31" s="3">
        <f t="shared" si="1"/>
        <v>0.48333372626979765</v>
      </c>
      <c r="AG31" s="3">
        <f t="shared" si="2"/>
        <v>1.8331913542255367</v>
      </c>
      <c r="AH31" s="3">
        <f t="shared" si="3"/>
        <v>-1.3459466594149325</v>
      </c>
      <c r="AI31" s="5">
        <f t="shared" si="4"/>
        <v>8.5088418299999994E-5</v>
      </c>
      <c r="AJ31" s="1">
        <f t="shared" si="5"/>
        <v>2.5139999999999998</v>
      </c>
      <c r="AK31" s="3">
        <f t="shared" si="6"/>
        <v>3.0013297832289041</v>
      </c>
      <c r="AL31" s="3">
        <f t="shared" si="7"/>
        <v>1.3297832289040912E-3</v>
      </c>
    </row>
    <row r="32" spans="1:43" x14ac:dyDescent="0.2">
      <c r="A32" t="s">
        <v>151</v>
      </c>
      <c r="B32" t="s">
        <v>150</v>
      </c>
      <c r="C32" s="1">
        <v>-3.7153770000000002</v>
      </c>
      <c r="D32" s="1">
        <v>-2.5067159999999999</v>
      </c>
      <c r="E32" s="1">
        <v>-2.704129</v>
      </c>
      <c r="F32" s="1">
        <v>0.47304340494095998</v>
      </c>
      <c r="G32" s="1">
        <v>-207.72499099999999</v>
      </c>
      <c r="H32" s="1">
        <v>27.442527999999999</v>
      </c>
      <c r="I32" s="1">
        <v>-12.243895999999999</v>
      </c>
      <c r="J32" s="1">
        <v>88.115956172532705</v>
      </c>
      <c r="K32" s="1">
        <v>-44.044522666666602</v>
      </c>
      <c r="L32" s="1">
        <v>-24.267367666666601</v>
      </c>
      <c r="M32" s="1">
        <v>14.931565773016199</v>
      </c>
      <c r="N32">
        <v>4.6139999999999999</v>
      </c>
      <c r="O32">
        <v>69</v>
      </c>
      <c r="P32">
        <v>53.2</v>
      </c>
      <c r="Q32">
        <v>122.2</v>
      </c>
      <c r="R32" t="s">
        <v>152</v>
      </c>
      <c r="S32" t="s">
        <v>153</v>
      </c>
      <c r="T32">
        <v>15.87</v>
      </c>
      <c r="U32">
        <v>-13.63</v>
      </c>
      <c r="V32">
        <v>2.92</v>
      </c>
      <c r="W32">
        <v>3.52</v>
      </c>
      <c r="X32">
        <v>-15.87</v>
      </c>
      <c r="Y32">
        <v>-13.07</v>
      </c>
      <c r="Z32" s="2">
        <v>1.71E-10</v>
      </c>
      <c r="AA32" s="2">
        <v>3.0136500000000001E-3</v>
      </c>
      <c r="AB32">
        <v>1.1299999999999999</v>
      </c>
      <c r="AC32">
        <v>-1</v>
      </c>
      <c r="AD32">
        <v>3.03</v>
      </c>
      <c r="AE32" s="3">
        <f t="shared" si="0"/>
        <v>0.65121482308637746</v>
      </c>
      <c r="AF32" s="3">
        <f t="shared" si="1"/>
        <v>0.90742133689105398</v>
      </c>
      <c r="AG32" s="3">
        <f t="shared" si="2"/>
        <v>1.5586361599774314</v>
      </c>
      <c r="AH32" s="3">
        <f t="shared" si="3"/>
        <v>-1.102194177735125</v>
      </c>
      <c r="AI32" s="5">
        <f t="shared" si="4"/>
        <v>3.4265200500000002E-4</v>
      </c>
      <c r="AJ32" s="1">
        <f t="shared" si="5"/>
        <v>2.5139999999999998</v>
      </c>
      <c r="AK32" s="3">
        <f t="shared" si="6"/>
        <v>2.9707846342473063</v>
      </c>
      <c r="AL32" s="3">
        <f t="shared" si="7"/>
        <v>5.9215365752693483E-2</v>
      </c>
    </row>
    <row r="33" spans="1:38" x14ac:dyDescent="0.2">
      <c r="A33" t="s">
        <v>155</v>
      </c>
      <c r="B33" t="s">
        <v>154</v>
      </c>
      <c r="C33" s="1">
        <v>-4.1901799999999998</v>
      </c>
      <c r="D33" s="1">
        <v>-2.8086500000000001</v>
      </c>
      <c r="E33" s="1">
        <v>-3.0163950000000002</v>
      </c>
      <c r="F33" s="1">
        <v>0.48288772077534697</v>
      </c>
      <c r="G33" s="1">
        <v>-62.142192999999999</v>
      </c>
      <c r="H33" s="1">
        <v>222.74179100000001</v>
      </c>
      <c r="I33" s="1">
        <v>186.522583</v>
      </c>
      <c r="J33" s="1">
        <v>88.787980974849503</v>
      </c>
      <c r="K33" s="1">
        <v>-28.509792333333301</v>
      </c>
      <c r="L33" s="1">
        <v>-17.544013666666601</v>
      </c>
      <c r="M33" s="1">
        <v>9.5161795680549606</v>
      </c>
      <c r="N33">
        <v>13.234999999999999</v>
      </c>
      <c r="O33">
        <v>99.5</v>
      </c>
      <c r="P33">
        <v>30.7</v>
      </c>
      <c r="Q33">
        <v>130.19999999999999</v>
      </c>
      <c r="R33" t="s">
        <v>156</v>
      </c>
      <c r="S33" t="s">
        <v>157</v>
      </c>
      <c r="T33">
        <v>13.85</v>
      </c>
      <c r="U33">
        <v>-8.86</v>
      </c>
      <c r="V33">
        <v>5.88</v>
      </c>
      <c r="W33">
        <v>5.65</v>
      </c>
      <c r="X33">
        <v>-13.85</v>
      </c>
      <c r="Y33">
        <v>-8.6199999999999992</v>
      </c>
      <c r="Z33" s="2">
        <v>3.6099999999999999E-10</v>
      </c>
      <c r="AA33" s="2">
        <v>8.1599999999999998E-6</v>
      </c>
      <c r="AB33">
        <v>5.2</v>
      </c>
      <c r="AC33">
        <v>0</v>
      </c>
      <c r="AD33">
        <v>3.14</v>
      </c>
      <c r="AE33" s="3">
        <f t="shared" si="0"/>
        <v>0.62197230678978777</v>
      </c>
      <c r="AF33" s="3">
        <f t="shared" si="1"/>
        <v>0.85789868180689322</v>
      </c>
      <c r="AG33" s="3">
        <f t="shared" si="2"/>
        <v>1.479870988596681</v>
      </c>
      <c r="AH33" s="3">
        <f t="shared" si="3"/>
        <v>-0.85511548343482335</v>
      </c>
      <c r="AI33" s="5">
        <f t="shared" si="4"/>
        <v>9.2779199999999992E-7</v>
      </c>
      <c r="AJ33" s="1">
        <f t="shared" si="5"/>
        <v>2.5139999999999998</v>
      </c>
      <c r="AK33" s="3">
        <f t="shared" si="6"/>
        <v>3.1387564329538575</v>
      </c>
      <c r="AL33" s="3">
        <f t="shared" si="7"/>
        <v>1.2435670461425907E-3</v>
      </c>
    </row>
    <row r="34" spans="1:38" x14ac:dyDescent="0.2">
      <c r="A34" t="s">
        <v>159</v>
      </c>
      <c r="B34" t="s">
        <v>158</v>
      </c>
      <c r="C34" s="1">
        <v>-3.3584800000000001</v>
      </c>
      <c r="D34" s="1">
        <v>-1.9442349999999999</v>
      </c>
      <c r="E34" s="1">
        <v>-2.2076210000000001</v>
      </c>
      <c r="F34" s="1">
        <v>0.580134646222906</v>
      </c>
      <c r="G34" s="1">
        <v>-115.08712</v>
      </c>
      <c r="H34" s="1">
        <v>72.971947</v>
      </c>
      <c r="I34" s="1">
        <v>48.638378000000003</v>
      </c>
      <c r="J34" s="1">
        <v>60.965447974504897</v>
      </c>
      <c r="K34" s="1">
        <v>-33.239880999999997</v>
      </c>
      <c r="L34" s="1">
        <v>-16.714750333333299</v>
      </c>
      <c r="M34" s="1">
        <v>11.7346624749435</v>
      </c>
      <c r="N34">
        <v>6.3550000000000004</v>
      </c>
      <c r="O34">
        <v>95</v>
      </c>
      <c r="P34">
        <v>43</v>
      </c>
      <c r="Q34">
        <v>138</v>
      </c>
      <c r="R34" t="s">
        <v>160</v>
      </c>
      <c r="S34" t="s">
        <v>161</v>
      </c>
      <c r="T34">
        <v>11.24</v>
      </c>
      <c r="U34">
        <v>-10.02</v>
      </c>
      <c r="V34">
        <v>1.48</v>
      </c>
      <c r="W34">
        <v>2.0099999999999998</v>
      </c>
      <c r="X34">
        <v>-11.24</v>
      </c>
      <c r="Y34">
        <v>-9.69</v>
      </c>
      <c r="Z34" s="2">
        <v>4.0400000000000001E-9</v>
      </c>
      <c r="AA34" s="2">
        <v>2.519E-4</v>
      </c>
      <c r="AB34">
        <v>2.35</v>
      </c>
      <c r="AC34">
        <v>0</v>
      </c>
      <c r="AD34">
        <v>3.17</v>
      </c>
      <c r="AE34" s="3">
        <f t="shared" si="0"/>
        <v>0.41688432367224326</v>
      </c>
      <c r="AF34" s="3">
        <f t="shared" si="1"/>
        <v>0.55330769398498481</v>
      </c>
      <c r="AG34" s="3">
        <f t="shared" si="2"/>
        <v>0.97019201765722807</v>
      </c>
      <c r="AH34" s="3">
        <f t="shared" si="3"/>
        <v>-0.66073033282296878</v>
      </c>
      <c r="AI34" s="5">
        <f t="shared" si="4"/>
        <v>2.8641029999999998E-5</v>
      </c>
      <c r="AJ34" s="1">
        <f t="shared" si="5"/>
        <v>2.5139999999999998</v>
      </c>
      <c r="AK34" s="3">
        <f t="shared" si="6"/>
        <v>2.8234903258642592</v>
      </c>
      <c r="AL34" s="3">
        <f t="shared" si="7"/>
        <v>0.34650967413574074</v>
      </c>
    </row>
    <row r="35" spans="1:38" x14ac:dyDescent="0.2">
      <c r="A35" t="s">
        <v>163</v>
      </c>
      <c r="B35" t="s">
        <v>162</v>
      </c>
      <c r="C35" s="1">
        <v>-3.2897189999999998</v>
      </c>
      <c r="D35" s="1">
        <v>-2.1863000000000001</v>
      </c>
      <c r="E35" s="1">
        <v>-2.3222510000000001</v>
      </c>
      <c r="F35" s="1">
        <v>0.42182454168005701</v>
      </c>
      <c r="G35" s="1">
        <v>-198.507172</v>
      </c>
      <c r="H35" s="1">
        <v>65.681624999999997</v>
      </c>
      <c r="I35" s="1">
        <v>25.271384999999999</v>
      </c>
      <c r="J35" s="1">
        <v>100.41097517992</v>
      </c>
      <c r="K35" s="1">
        <v>-35.971270333333301</v>
      </c>
      <c r="L35" s="1">
        <v>-19.117917333333299</v>
      </c>
      <c r="M35" s="1">
        <v>11.4808789532444</v>
      </c>
      <c r="N35">
        <v>8.7959999999999994</v>
      </c>
      <c r="O35">
        <v>98.8</v>
      </c>
      <c r="P35">
        <v>42.7</v>
      </c>
      <c r="Q35">
        <v>141.5</v>
      </c>
      <c r="R35" t="s">
        <v>164</v>
      </c>
      <c r="S35" t="s">
        <v>165</v>
      </c>
      <c r="T35">
        <v>17.46</v>
      </c>
      <c r="U35">
        <v>-16.100000000000001</v>
      </c>
      <c r="V35">
        <v>1.88</v>
      </c>
      <c r="W35">
        <v>2.19</v>
      </c>
      <c r="X35">
        <v>-17.46</v>
      </c>
      <c r="Y35">
        <v>-15.82</v>
      </c>
      <c r="Z35" s="2">
        <v>2.6000000000000001E-9</v>
      </c>
      <c r="AA35" s="2">
        <v>5.7339200000000004E-4</v>
      </c>
      <c r="AB35">
        <v>1.94</v>
      </c>
      <c r="AC35">
        <v>0</v>
      </c>
      <c r="AD35">
        <v>2.2799999999999998</v>
      </c>
      <c r="AE35" s="3">
        <f t="shared" si="0"/>
        <v>0.76396940745902397</v>
      </c>
      <c r="AF35" s="3">
        <f t="shared" si="1"/>
        <v>0.39892210277710571</v>
      </c>
      <c r="AG35" s="3">
        <f t="shared" si="2"/>
        <v>1.1628915102361297</v>
      </c>
      <c r="AH35" s="3">
        <f t="shared" si="3"/>
        <v>-1.3450856188892479</v>
      </c>
      <c r="AI35" s="5">
        <f t="shared" si="4"/>
        <v>6.5194670399999999E-5</v>
      </c>
      <c r="AJ35" s="1">
        <f t="shared" si="5"/>
        <v>2.5139999999999998</v>
      </c>
      <c r="AK35" s="3">
        <f t="shared" si="6"/>
        <v>2.3318710860172818</v>
      </c>
      <c r="AL35" s="3">
        <f t="shared" si="7"/>
        <v>5.1871086017281964E-2</v>
      </c>
    </row>
    <row r="36" spans="1:38" x14ac:dyDescent="0.2">
      <c r="A36" t="s">
        <v>167</v>
      </c>
      <c r="B36" t="s">
        <v>166</v>
      </c>
      <c r="C36" s="1">
        <v>-3.7748210000000002</v>
      </c>
      <c r="D36" s="1">
        <v>-2.1107659999999999</v>
      </c>
      <c r="E36" s="1">
        <v>-2.3566579999999999</v>
      </c>
      <c r="F36" s="1">
        <v>0.55876909141463604</v>
      </c>
      <c r="G36" s="1">
        <v>-178.71765099999999</v>
      </c>
      <c r="H36" s="1">
        <v>29.608654000000001</v>
      </c>
      <c r="I36" s="1">
        <v>-2.6771250000000002</v>
      </c>
      <c r="J36" s="1">
        <v>79.617988740912594</v>
      </c>
      <c r="K36" s="1">
        <v>-45.298107000000002</v>
      </c>
      <c r="L36" s="1">
        <v>-30.945152666666601</v>
      </c>
      <c r="M36" s="1">
        <v>10.029347872270099</v>
      </c>
      <c r="N36">
        <v>4.2930000000000001</v>
      </c>
      <c r="O36">
        <v>121</v>
      </c>
      <c r="P36">
        <v>23</v>
      </c>
      <c r="Q36">
        <v>144</v>
      </c>
      <c r="R36" t="s">
        <v>168</v>
      </c>
      <c r="S36" t="s">
        <v>169</v>
      </c>
      <c r="T36">
        <v>8.4700000000000006</v>
      </c>
      <c r="U36">
        <v>-9.3699999999999992</v>
      </c>
      <c r="V36">
        <v>-0.78</v>
      </c>
      <c r="W36">
        <v>-0.21</v>
      </c>
      <c r="X36">
        <v>-8.4700000000000006</v>
      </c>
      <c r="Y36">
        <v>-9.02</v>
      </c>
      <c r="Z36" s="2">
        <v>7.83272E-4</v>
      </c>
      <c r="AA36" s="2">
        <v>4.0970299999999998E-3</v>
      </c>
      <c r="AB36">
        <v>0.01</v>
      </c>
      <c r="AC36">
        <v>0</v>
      </c>
      <c r="AD36">
        <v>1.94</v>
      </c>
      <c r="AE36" s="3">
        <f t="shared" si="0"/>
        <v>0.3477806663018701</v>
      </c>
      <c r="AF36" s="3">
        <f t="shared" si="1"/>
        <v>0.31512353411649308</v>
      </c>
      <c r="AG36" s="3">
        <f t="shared" si="2"/>
        <v>0.66290420041836318</v>
      </c>
      <c r="AH36" s="3">
        <f t="shared" si="3"/>
        <v>-1.075527393887393</v>
      </c>
      <c r="AI36" s="5">
        <f t="shared" si="4"/>
        <v>4.6583231099999996E-4</v>
      </c>
      <c r="AJ36" s="1">
        <f t="shared" si="5"/>
        <v>2.5139999999999998</v>
      </c>
      <c r="AK36" s="3">
        <f t="shared" si="6"/>
        <v>2.10184263884197</v>
      </c>
      <c r="AL36" s="3">
        <f t="shared" si="7"/>
        <v>0.16184263884197003</v>
      </c>
    </row>
    <row r="37" spans="1:38" x14ac:dyDescent="0.2">
      <c r="A37" t="s">
        <v>171</v>
      </c>
      <c r="B37" t="s">
        <v>170</v>
      </c>
      <c r="C37" s="1">
        <v>-3.419686</v>
      </c>
      <c r="D37" s="1">
        <v>-2.024661</v>
      </c>
      <c r="E37" s="1">
        <v>-2.1888079999999999</v>
      </c>
      <c r="F37" s="1">
        <v>0.41135391240338098</v>
      </c>
      <c r="G37" s="1">
        <v>-46.410912000000003</v>
      </c>
      <c r="H37" s="1">
        <v>126.83395400000001</v>
      </c>
      <c r="I37" s="1">
        <v>95.882080000000002</v>
      </c>
      <c r="J37" s="1">
        <v>70.161207205133195</v>
      </c>
      <c r="K37" s="1">
        <v>-28.9849453333333</v>
      </c>
      <c r="L37" s="1">
        <v>-15.6336143333333</v>
      </c>
      <c r="M37" s="1">
        <v>10.424918651544299</v>
      </c>
      <c r="N37">
        <v>6.6310000000000002</v>
      </c>
      <c r="O37">
        <v>108</v>
      </c>
      <c r="P37">
        <v>43.1</v>
      </c>
      <c r="Q37">
        <v>151.1</v>
      </c>
      <c r="R37" t="s">
        <v>172</v>
      </c>
      <c r="S37" t="s">
        <v>173</v>
      </c>
      <c r="T37">
        <v>9.43</v>
      </c>
      <c r="U37">
        <v>-6.74</v>
      </c>
      <c r="V37">
        <v>2.94</v>
      </c>
      <c r="W37">
        <v>3.33</v>
      </c>
      <c r="X37">
        <v>-9.43</v>
      </c>
      <c r="Y37">
        <v>-6.45</v>
      </c>
      <c r="Z37" s="2">
        <v>4.8599999999999998E-7</v>
      </c>
      <c r="AA37" s="2">
        <v>3.9221299999999998E-4</v>
      </c>
      <c r="AB37">
        <v>2.65</v>
      </c>
      <c r="AC37">
        <v>0</v>
      </c>
      <c r="AD37">
        <v>2.5499999999999998</v>
      </c>
      <c r="AE37" s="3">
        <f t="shared" si="0"/>
        <v>0.38238835186306952</v>
      </c>
      <c r="AF37" s="3">
        <f t="shared" si="1"/>
        <v>0.72468307528024489</v>
      </c>
      <c r="AG37" s="3">
        <f t="shared" si="2"/>
        <v>1.1070714271433144</v>
      </c>
      <c r="AH37" s="3">
        <f t="shared" si="3"/>
        <v>-0.93236233165658189</v>
      </c>
      <c r="AI37" s="5">
        <f t="shared" si="4"/>
        <v>4.4594618099999996E-5</v>
      </c>
      <c r="AJ37" s="1">
        <f t="shared" si="5"/>
        <v>2.5139999999999998</v>
      </c>
      <c r="AK37" s="3">
        <f t="shared" si="6"/>
        <v>2.6887536901048321</v>
      </c>
      <c r="AL37" s="3">
        <f t="shared" si="7"/>
        <v>0.13875369010483229</v>
      </c>
    </row>
    <row r="38" spans="1:38" x14ac:dyDescent="0.2">
      <c r="A38" t="s">
        <v>175</v>
      </c>
      <c r="B38" t="s">
        <v>174</v>
      </c>
      <c r="C38" s="1">
        <v>-4.4904380000000002</v>
      </c>
      <c r="D38" s="1">
        <v>-3.1168200000000001</v>
      </c>
      <c r="E38" s="1">
        <v>-3.3544860000000001</v>
      </c>
      <c r="F38" s="1">
        <v>0.53147029182547401</v>
      </c>
      <c r="G38" s="1">
        <v>60.060367999999997</v>
      </c>
      <c r="H38" s="1">
        <v>183.666336</v>
      </c>
      <c r="I38" s="1">
        <v>161.79333500000001</v>
      </c>
      <c r="J38" s="1">
        <v>52.125072966552302</v>
      </c>
      <c r="K38" s="1">
        <v>-25.7632506666666</v>
      </c>
      <c r="L38" s="1">
        <v>-16.640857</v>
      </c>
      <c r="M38" s="1">
        <v>6.9262875354268498</v>
      </c>
      <c r="N38">
        <v>14.042</v>
      </c>
      <c r="O38">
        <v>96.5</v>
      </c>
      <c r="P38">
        <v>66.454999999999998</v>
      </c>
      <c r="Q38">
        <v>162.95500000000001</v>
      </c>
      <c r="R38" t="s">
        <v>176</v>
      </c>
      <c r="S38" t="s">
        <v>177</v>
      </c>
      <c r="T38">
        <v>13.92</v>
      </c>
      <c r="U38">
        <v>-10.38</v>
      </c>
      <c r="V38">
        <v>4.2</v>
      </c>
      <c r="W38">
        <v>4.72</v>
      </c>
      <c r="X38">
        <v>-13.92</v>
      </c>
      <c r="Y38">
        <v>-9.73</v>
      </c>
      <c r="Z38" s="2">
        <v>8.9999999999999996E-7</v>
      </c>
      <c r="AA38" s="2">
        <v>7.5299999999999999E-6</v>
      </c>
      <c r="AB38">
        <v>4.59</v>
      </c>
      <c r="AC38">
        <v>0</v>
      </c>
      <c r="AD38">
        <v>2.72</v>
      </c>
      <c r="AE38" s="3">
        <f t="shared" si="0"/>
        <v>0.72163854668924765</v>
      </c>
      <c r="AF38" s="3">
        <f t="shared" si="1"/>
        <v>0.39250084506212568</v>
      </c>
      <c r="AG38" s="3">
        <f t="shared" si="2"/>
        <v>1.1141393917513733</v>
      </c>
      <c r="AH38" s="3">
        <f t="shared" si="3"/>
        <v>-0.71181316564939912</v>
      </c>
      <c r="AI38" s="5">
        <f t="shared" si="4"/>
        <v>8.5616099999999993E-7</v>
      </c>
      <c r="AJ38" s="1">
        <f t="shared" si="5"/>
        <v>2.5139999999999998</v>
      </c>
      <c r="AK38" s="3">
        <f t="shared" si="6"/>
        <v>2.9163270822629741</v>
      </c>
      <c r="AL38" s="3">
        <f t="shared" si="7"/>
        <v>0.19632708226297391</v>
      </c>
    </row>
    <row r="39" spans="1:38" x14ac:dyDescent="0.2">
      <c r="A39" t="s">
        <v>179</v>
      </c>
      <c r="B39" t="s">
        <v>178</v>
      </c>
      <c r="C39" s="1">
        <v>-3.959886</v>
      </c>
      <c r="D39" s="1">
        <v>-2.6486740000000002</v>
      </c>
      <c r="E39" s="1">
        <v>-2.9747710000000001</v>
      </c>
      <c r="F39" s="1">
        <v>0.60873640560798503</v>
      </c>
      <c r="G39" s="1">
        <v>-281.146118</v>
      </c>
      <c r="H39" s="1">
        <v>-77.451233000000002</v>
      </c>
      <c r="I39" s="1">
        <v>-103.461563</v>
      </c>
      <c r="J39" s="1">
        <v>77.850856933374502</v>
      </c>
      <c r="K39" s="1">
        <v>-29.679835666666602</v>
      </c>
      <c r="L39" s="1">
        <v>-18.343088999999999</v>
      </c>
      <c r="M39" s="1">
        <v>8.8414852766671892</v>
      </c>
      <c r="N39">
        <v>10.885999999999999</v>
      </c>
      <c r="O39">
        <v>96.3</v>
      </c>
      <c r="P39">
        <v>94.2</v>
      </c>
      <c r="Q39">
        <v>190.5</v>
      </c>
      <c r="R39" t="s">
        <v>180</v>
      </c>
      <c r="S39" t="s">
        <v>181</v>
      </c>
      <c r="T39">
        <v>10.34</v>
      </c>
      <c r="U39">
        <v>-8.43</v>
      </c>
      <c r="V39">
        <v>2.6</v>
      </c>
      <c r="W39">
        <v>3.3</v>
      </c>
      <c r="X39">
        <v>-10.34</v>
      </c>
      <c r="Y39">
        <v>-7.62</v>
      </c>
      <c r="Z39" s="2">
        <v>1.35E-6</v>
      </c>
      <c r="AA39" s="2">
        <v>4.1684300000000002E-4</v>
      </c>
      <c r="AB39">
        <v>3.55</v>
      </c>
      <c r="AC39">
        <v>0</v>
      </c>
      <c r="AD39">
        <v>2.4500000000000002</v>
      </c>
      <c r="AE39" s="3">
        <f t="shared" si="0"/>
        <v>0.43279950570382386</v>
      </c>
      <c r="AF39" s="3">
        <f t="shared" si="1"/>
        <v>0.5766286375725076</v>
      </c>
      <c r="AG39" s="3">
        <f t="shared" si="2"/>
        <v>1.0094281432763315</v>
      </c>
      <c r="AH39" s="3">
        <f t="shared" si="3"/>
        <v>-1.1747830574080826</v>
      </c>
      <c r="AI39" s="5">
        <f t="shared" si="4"/>
        <v>4.7395049100000002E-5</v>
      </c>
      <c r="AJ39" s="1">
        <f t="shared" si="5"/>
        <v>2.5139999999999998</v>
      </c>
      <c r="AK39" s="3">
        <f t="shared" si="6"/>
        <v>2.3486924809173484</v>
      </c>
      <c r="AL39" s="3">
        <f t="shared" si="7"/>
        <v>0.10130751908265179</v>
      </c>
    </row>
    <row r="40" spans="1:38" x14ac:dyDescent="0.2">
      <c r="A40" t="s">
        <v>183</v>
      </c>
      <c r="B40" t="s">
        <v>182</v>
      </c>
      <c r="C40" s="1">
        <v>-4.8265260000000003</v>
      </c>
      <c r="D40" s="1">
        <v>-3.2549260000000002</v>
      </c>
      <c r="E40" s="1">
        <v>-3.5209269999999999</v>
      </c>
      <c r="F40" s="1">
        <v>0.59281245020215101</v>
      </c>
      <c r="G40" s="1">
        <v>-267.82110599999999</v>
      </c>
      <c r="H40" s="1">
        <v>42.027687</v>
      </c>
      <c r="I40" s="1">
        <v>-9.2197490000000002</v>
      </c>
      <c r="J40" s="1">
        <v>105.906458333025</v>
      </c>
      <c r="K40" s="1">
        <v>-21.328377</v>
      </c>
      <c r="L40" s="1">
        <v>-12.015406333333299</v>
      </c>
      <c r="M40" s="1">
        <v>7.3304284582629</v>
      </c>
      <c r="N40">
        <v>10.725</v>
      </c>
      <c r="O40">
        <v>148.4</v>
      </c>
      <c r="P40">
        <v>65.034999999999997</v>
      </c>
      <c r="Q40">
        <v>213.435</v>
      </c>
      <c r="R40" t="s">
        <v>184</v>
      </c>
      <c r="S40" t="s">
        <v>185</v>
      </c>
      <c r="T40">
        <v>15.94</v>
      </c>
      <c r="U40">
        <v>-12.66</v>
      </c>
      <c r="V40">
        <v>4.18</v>
      </c>
      <c r="W40">
        <v>3.44</v>
      </c>
      <c r="X40">
        <v>-15.94</v>
      </c>
      <c r="Y40">
        <v>-12.9</v>
      </c>
      <c r="Z40" s="2">
        <v>1.2999999999999999E-10</v>
      </c>
      <c r="AA40" s="2">
        <v>5.0100000000000003E-6</v>
      </c>
      <c r="AB40">
        <v>4.01</v>
      </c>
      <c r="AC40">
        <v>0</v>
      </c>
      <c r="AD40">
        <v>2.86</v>
      </c>
      <c r="AE40" s="3">
        <f t="shared" si="0"/>
        <v>0.71936910943733334</v>
      </c>
      <c r="AF40" s="3">
        <f t="shared" si="1"/>
        <v>0.51591370021566707</v>
      </c>
      <c r="AG40" s="3">
        <f t="shared" si="2"/>
        <v>1.2352828096530004</v>
      </c>
      <c r="AH40" s="3">
        <f t="shared" si="3"/>
        <v>-1.1169324279560602</v>
      </c>
      <c r="AI40" s="5">
        <f t="shared" si="4"/>
        <v>5.6963699999999998E-7</v>
      </c>
      <c r="AJ40" s="1">
        <f t="shared" si="5"/>
        <v>2.5139999999999998</v>
      </c>
      <c r="AK40" s="3">
        <f t="shared" si="6"/>
        <v>2.6323509513339398</v>
      </c>
      <c r="AL40" s="3">
        <f t="shared" si="7"/>
        <v>0.22764904866606006</v>
      </c>
    </row>
    <row r="41" spans="1:38" x14ac:dyDescent="0.2">
      <c r="A41" t="s">
        <v>187</v>
      </c>
      <c r="B41" t="s">
        <v>186</v>
      </c>
      <c r="C41" s="1">
        <v>-2.9861740000000001</v>
      </c>
      <c r="D41" s="1">
        <v>-1.831421</v>
      </c>
      <c r="E41" s="1">
        <v>-2.0309789999999999</v>
      </c>
      <c r="F41" s="1">
        <v>0.41968865099573199</v>
      </c>
      <c r="G41" s="1">
        <v>-357.576324</v>
      </c>
      <c r="H41" s="1">
        <v>-100.860062</v>
      </c>
      <c r="I41" s="1">
        <v>-159.377701</v>
      </c>
      <c r="J41" s="1">
        <v>115.51405908460499</v>
      </c>
      <c r="K41" s="1">
        <v>-41.960142666666599</v>
      </c>
      <c r="L41" s="1">
        <v>-25.471513000000002</v>
      </c>
      <c r="M41" s="1">
        <v>11.214500889060799</v>
      </c>
      <c r="N41">
        <v>3.2970000000000002</v>
      </c>
      <c r="O41">
        <v>148</v>
      </c>
      <c r="P41">
        <v>66.599999999999994</v>
      </c>
      <c r="Q41">
        <v>214.6</v>
      </c>
      <c r="R41" t="s">
        <v>188</v>
      </c>
      <c r="S41" t="s">
        <v>189</v>
      </c>
      <c r="T41">
        <v>10.43</v>
      </c>
      <c r="U41">
        <v>-12.06</v>
      </c>
      <c r="V41">
        <v>-1.53</v>
      </c>
      <c r="W41">
        <v>-0.44</v>
      </c>
      <c r="X41">
        <v>-10.43</v>
      </c>
      <c r="Y41">
        <v>-11.36</v>
      </c>
      <c r="Z41" s="2">
        <v>8.7999999999999998E-5</v>
      </c>
      <c r="AA41" s="2">
        <v>2.1024500000000002E-2</v>
      </c>
      <c r="AB41">
        <v>-0.56999999999999995</v>
      </c>
      <c r="AC41">
        <v>0</v>
      </c>
      <c r="AD41">
        <v>1.75</v>
      </c>
      <c r="AE41" s="3">
        <f t="shared" si="0"/>
        <v>0.30007734545447184</v>
      </c>
      <c r="AF41" s="3">
        <f t="shared" si="1"/>
        <v>0.33736420935328715</v>
      </c>
      <c r="AG41" s="3">
        <f t="shared" si="2"/>
        <v>0.63744155480775899</v>
      </c>
      <c r="AH41" s="3">
        <f t="shared" si="3"/>
        <v>-1.6579845567104119</v>
      </c>
      <c r="AI41" s="5">
        <f t="shared" si="4"/>
        <v>2.3904856499999999E-3</v>
      </c>
      <c r="AJ41" s="1">
        <f t="shared" si="5"/>
        <v>2.5139999999999998</v>
      </c>
      <c r="AK41" s="3">
        <f t="shared" si="6"/>
        <v>1.495847483747347</v>
      </c>
      <c r="AL41" s="3">
        <f t="shared" si="7"/>
        <v>0.254152516252653</v>
      </c>
    </row>
    <row r="42" spans="1:38" x14ac:dyDescent="0.2">
      <c r="A42" t="s">
        <v>191</v>
      </c>
      <c r="B42" t="s">
        <v>190</v>
      </c>
      <c r="C42" s="1">
        <v>-3.8415940000000002</v>
      </c>
      <c r="D42" s="1">
        <v>-2.369516</v>
      </c>
      <c r="E42" s="1">
        <v>-2.5341330000000002</v>
      </c>
      <c r="F42" s="1">
        <v>0.50935841771136003</v>
      </c>
      <c r="G42" s="1">
        <v>-147.10623200000001</v>
      </c>
      <c r="H42" s="1">
        <v>30.823307</v>
      </c>
      <c r="I42" s="1">
        <v>-5.4258329999999999</v>
      </c>
      <c r="J42" s="1">
        <v>79.689178227953803</v>
      </c>
      <c r="K42" s="1">
        <v>-57.376518333333301</v>
      </c>
      <c r="L42" s="1">
        <v>-40.051749000000001</v>
      </c>
      <c r="M42" s="1">
        <v>12.0880526615821</v>
      </c>
      <c r="N42">
        <v>4.4480000000000004</v>
      </c>
      <c r="O42">
        <v>163.9</v>
      </c>
      <c r="P42">
        <v>57.2</v>
      </c>
      <c r="Q42">
        <v>221.1</v>
      </c>
      <c r="R42" t="s">
        <v>192</v>
      </c>
      <c r="S42" t="s">
        <v>193</v>
      </c>
      <c r="T42">
        <v>9.4499999999999993</v>
      </c>
      <c r="U42">
        <v>-9.4600000000000009</v>
      </c>
      <c r="V42">
        <v>-0.08</v>
      </c>
      <c r="W42">
        <v>0.41</v>
      </c>
      <c r="X42">
        <v>-9.4499999999999993</v>
      </c>
      <c r="Y42">
        <v>-9.2100000000000009</v>
      </c>
      <c r="Z42" s="2">
        <v>1.5998999999999999E-4</v>
      </c>
      <c r="AA42" s="2">
        <v>4.2059499999999996</v>
      </c>
      <c r="AB42">
        <v>-1.07</v>
      </c>
      <c r="AC42">
        <v>0</v>
      </c>
      <c r="AD42">
        <v>2.97</v>
      </c>
      <c r="AE42" s="3">
        <f t="shared" si="0"/>
        <v>0.77323703415457734</v>
      </c>
      <c r="AF42" s="3">
        <f t="shared" si="1"/>
        <v>0.35592918149096509</v>
      </c>
      <c r="AG42" s="3">
        <f t="shared" si="2"/>
        <v>1.1291662156455424</v>
      </c>
      <c r="AH42" s="3">
        <f t="shared" si="3"/>
        <v>-1.1767553323416107</v>
      </c>
      <c r="AI42" s="5">
        <f t="shared" si="4"/>
        <v>0.47821651499999995</v>
      </c>
      <c r="AJ42" s="1">
        <f t="shared" si="5"/>
        <v>2.5139999999999998</v>
      </c>
      <c r="AK42" s="3">
        <f t="shared" si="6"/>
        <v>2.9446273983039317</v>
      </c>
      <c r="AL42" s="3">
        <f t="shared" si="7"/>
        <v>2.5372601696068475E-2</v>
      </c>
    </row>
    <row r="43" spans="1:38" x14ac:dyDescent="0.2">
      <c r="A43" t="s">
        <v>195</v>
      </c>
      <c r="B43" t="s">
        <v>194</v>
      </c>
      <c r="C43" s="1">
        <v>-3.365046</v>
      </c>
      <c r="D43" s="1">
        <v>-2.2665820000000001</v>
      </c>
      <c r="E43" s="1">
        <v>-2.4944459999999999</v>
      </c>
      <c r="F43" s="1">
        <v>0.47258721706898799</v>
      </c>
      <c r="G43" s="1">
        <v>-31.500409999999999</v>
      </c>
      <c r="H43" s="1">
        <v>156.39233400000001</v>
      </c>
      <c r="I43" s="1">
        <v>129.95301799999999</v>
      </c>
      <c r="J43" s="1">
        <v>72.893201830195693</v>
      </c>
      <c r="K43" s="1">
        <v>-36.326271666666599</v>
      </c>
      <c r="L43" s="1">
        <v>-21.6698843333333</v>
      </c>
      <c r="M43" s="1">
        <v>11.335060064565001</v>
      </c>
      <c r="N43">
        <v>7.4729999999999999</v>
      </c>
      <c r="O43">
        <v>156</v>
      </c>
      <c r="P43">
        <v>142.1</v>
      </c>
      <c r="Q43">
        <v>298.10000000000002</v>
      </c>
      <c r="R43" t="s">
        <v>196</v>
      </c>
      <c r="S43" t="s">
        <v>197</v>
      </c>
      <c r="T43">
        <v>12.14</v>
      </c>
      <c r="U43">
        <v>-10.56</v>
      </c>
      <c r="V43">
        <v>2.2200000000000002</v>
      </c>
      <c r="W43">
        <v>2.48</v>
      </c>
      <c r="X43">
        <v>-12.14</v>
      </c>
      <c r="Y43">
        <v>-10.25</v>
      </c>
      <c r="Z43" s="2">
        <v>6.2700000000000001E-10</v>
      </c>
      <c r="AA43" s="2">
        <v>4.9034700000000003E-4</v>
      </c>
      <c r="AB43">
        <v>1.88</v>
      </c>
      <c r="AC43">
        <v>0</v>
      </c>
      <c r="AD43">
        <v>2.91</v>
      </c>
      <c r="AE43" s="3">
        <f t="shared" si="0"/>
        <v>0.48309730326278633</v>
      </c>
      <c r="AF43" s="3">
        <f t="shared" si="1"/>
        <v>0.73022439734203282</v>
      </c>
      <c r="AG43" s="3">
        <f t="shared" si="2"/>
        <v>1.2133217006048191</v>
      </c>
      <c r="AH43" s="3">
        <f t="shared" si="3"/>
        <v>-1.0123828427587314</v>
      </c>
      <c r="AI43" s="5">
        <f t="shared" si="4"/>
        <v>5.5752453900000001E-5</v>
      </c>
      <c r="AJ43" s="1">
        <f t="shared" si="5"/>
        <v>2.5139999999999998</v>
      </c>
      <c r="AK43" s="3">
        <f t="shared" si="6"/>
        <v>2.7149946102999873</v>
      </c>
      <c r="AL43" s="3">
        <f t="shared" si="7"/>
        <v>0.1950053897000128</v>
      </c>
    </row>
    <row r="44" spans="1:38" x14ac:dyDescent="0.2">
      <c r="A44" t="s">
        <v>199</v>
      </c>
      <c r="B44" t="s">
        <v>198</v>
      </c>
      <c r="C44" s="1">
        <v>-5.7628890000000004</v>
      </c>
      <c r="D44" s="1">
        <v>-4.3798659999999998</v>
      </c>
      <c r="E44" s="1">
        <v>-4.6275079999999997</v>
      </c>
      <c r="F44" s="1">
        <v>0.595270392177769</v>
      </c>
      <c r="G44" s="1">
        <v>-602.003784</v>
      </c>
      <c r="H44" s="1">
        <v>-190.32637</v>
      </c>
      <c r="I44" s="1">
        <v>-280.62332199999997</v>
      </c>
      <c r="J44" s="1">
        <v>168.75393693575899</v>
      </c>
      <c r="K44" s="1">
        <v>-57.9536466666666</v>
      </c>
      <c r="L44" s="1">
        <v>-38.230322666666602</v>
      </c>
      <c r="M44" s="1">
        <v>15.2170698426629</v>
      </c>
      <c r="N44">
        <v>9.4640000000000004</v>
      </c>
      <c r="O44">
        <v>205</v>
      </c>
      <c r="P44">
        <v>104.8</v>
      </c>
      <c r="Q44">
        <v>309.8</v>
      </c>
      <c r="R44" t="s">
        <v>200</v>
      </c>
      <c r="S44" t="s">
        <v>201</v>
      </c>
      <c r="T44">
        <v>22.5</v>
      </c>
      <c r="U44">
        <v>-19.05</v>
      </c>
      <c r="V44">
        <v>4.34</v>
      </c>
      <c r="W44">
        <v>4.91</v>
      </c>
      <c r="X44">
        <v>-22.5</v>
      </c>
      <c r="Y44">
        <v>-18.39</v>
      </c>
      <c r="Z44" s="2">
        <v>9.29E-10</v>
      </c>
      <c r="AA44" s="2">
        <v>8.1200000000000002E-6</v>
      </c>
      <c r="AB44">
        <v>1.63</v>
      </c>
      <c r="AC44">
        <v>0</v>
      </c>
      <c r="AD44">
        <v>1.97</v>
      </c>
      <c r="AE44" s="3">
        <f t="shared" si="0"/>
        <v>1.2282307145432201</v>
      </c>
      <c r="AF44" s="3">
        <f t="shared" si="1"/>
        <v>0.90782102757456595</v>
      </c>
      <c r="AG44" s="3">
        <f t="shared" si="2"/>
        <v>2.136051742117786</v>
      </c>
      <c r="AH44" s="3">
        <f t="shared" si="3"/>
        <v>-2.1583052931901094</v>
      </c>
      <c r="AI44" s="5">
        <f t="shared" si="4"/>
        <v>9.2324399999999995E-7</v>
      </c>
      <c r="AJ44" s="1">
        <f t="shared" si="5"/>
        <v>2.5139999999999998</v>
      </c>
      <c r="AK44" s="3">
        <f t="shared" si="6"/>
        <v>2.4917473721716763</v>
      </c>
      <c r="AL44" s="3">
        <f t="shared" si="7"/>
        <v>0.52174737217167633</v>
      </c>
    </row>
    <row r="45" spans="1:38" x14ac:dyDescent="0.2">
      <c r="A45" t="s">
        <v>203</v>
      </c>
      <c r="B45" t="s">
        <v>202</v>
      </c>
      <c r="C45" s="1">
        <v>-3.2448250000000001</v>
      </c>
      <c r="D45" s="1">
        <v>-1.9743759999999999</v>
      </c>
      <c r="E45" s="1">
        <v>-2.166906</v>
      </c>
      <c r="F45" s="1">
        <v>0.47825237374230101</v>
      </c>
      <c r="G45" s="1">
        <v>-108.694923</v>
      </c>
      <c r="H45" s="1">
        <v>49.981808000000001</v>
      </c>
      <c r="I45" s="1">
        <v>18.056114000000001</v>
      </c>
      <c r="J45" s="1">
        <v>73.136740578628306</v>
      </c>
      <c r="K45" s="1">
        <v>-34.195396333333299</v>
      </c>
      <c r="L45" s="1">
        <v>-21.0931723333333</v>
      </c>
      <c r="M45" s="1">
        <v>9.5746941270550696</v>
      </c>
      <c r="N45">
        <v>5.8780000000000001</v>
      </c>
      <c r="O45">
        <v>224.5</v>
      </c>
      <c r="P45">
        <v>91.3</v>
      </c>
      <c r="Q45">
        <v>315.8</v>
      </c>
      <c r="R45" t="s">
        <v>204</v>
      </c>
      <c r="S45" t="s">
        <v>205</v>
      </c>
      <c r="T45">
        <v>9.17</v>
      </c>
      <c r="U45">
        <v>-8.23</v>
      </c>
      <c r="V45">
        <v>1.18</v>
      </c>
      <c r="W45">
        <v>1.62</v>
      </c>
      <c r="X45">
        <v>-9.17</v>
      </c>
      <c r="Y45">
        <v>-7.93</v>
      </c>
      <c r="Z45" s="2">
        <v>1.2300000000000001E-6</v>
      </c>
      <c r="AA45" s="2">
        <v>3.81362E-4</v>
      </c>
      <c r="AB45">
        <v>2.19</v>
      </c>
      <c r="AC45">
        <v>0</v>
      </c>
      <c r="AD45">
        <v>2.85</v>
      </c>
      <c r="AE45" s="3">
        <f t="shared" si="0"/>
        <v>0.51812461649287478</v>
      </c>
      <c r="AF45" s="3">
        <f t="shared" si="1"/>
        <v>0.46769629564103266</v>
      </c>
      <c r="AG45" s="3">
        <f t="shared" si="2"/>
        <v>0.98582091213390743</v>
      </c>
      <c r="AH45" s="3">
        <f t="shared" si="3"/>
        <v>-1.1204736045048136</v>
      </c>
      <c r="AI45" s="5">
        <f t="shared" si="4"/>
        <v>4.3360859400000001E-5</v>
      </c>
      <c r="AJ45" s="1">
        <f t="shared" si="5"/>
        <v>2.5139999999999998</v>
      </c>
      <c r="AK45" s="3">
        <f t="shared" si="6"/>
        <v>2.3793906684884938</v>
      </c>
      <c r="AL45" s="3">
        <f t="shared" si="7"/>
        <v>0.4706093315115063</v>
      </c>
    </row>
    <row r="46" spans="1:38" x14ac:dyDescent="0.2">
      <c r="A46" t="s">
        <v>207</v>
      </c>
      <c r="B46" t="s">
        <v>206</v>
      </c>
      <c r="C46" s="1">
        <v>-5.2428059999999999</v>
      </c>
      <c r="D46" s="1">
        <v>-3.6911309999999999</v>
      </c>
      <c r="E46" s="1">
        <v>-3.9701650000000002</v>
      </c>
      <c r="F46" s="1">
        <v>0.60046082138801204</v>
      </c>
      <c r="G46" s="1">
        <v>-176.470947</v>
      </c>
      <c r="H46" s="1">
        <v>60.840564999999998</v>
      </c>
      <c r="I46" s="1">
        <v>26.636675</v>
      </c>
      <c r="J46" s="1">
        <v>92.645210987281004</v>
      </c>
      <c r="K46" s="1">
        <v>-67.152233333333299</v>
      </c>
      <c r="L46" s="1">
        <v>-46.327912666666599</v>
      </c>
      <c r="M46" s="1">
        <v>14.6902551513184</v>
      </c>
      <c r="N46">
        <v>6.282</v>
      </c>
      <c r="O46">
        <v>205</v>
      </c>
      <c r="P46">
        <v>157.19999999999999</v>
      </c>
      <c r="Q46">
        <v>362.2</v>
      </c>
      <c r="R46" t="s">
        <v>208</v>
      </c>
      <c r="S46" t="s">
        <v>209</v>
      </c>
      <c r="T46">
        <v>19.82</v>
      </c>
      <c r="U46">
        <v>-19.3</v>
      </c>
      <c r="V46">
        <v>1.85</v>
      </c>
      <c r="W46">
        <v>1.88</v>
      </c>
      <c r="X46">
        <v>-19.82</v>
      </c>
      <c r="Y46">
        <v>-18.96</v>
      </c>
      <c r="Z46" s="2">
        <v>4.2800000000000002E-10</v>
      </c>
      <c r="AA46" s="2">
        <v>2.3800000000000001E-6</v>
      </c>
      <c r="AB46">
        <v>1.97</v>
      </c>
      <c r="AC46">
        <v>0</v>
      </c>
      <c r="AD46">
        <v>2.85</v>
      </c>
      <c r="AE46" s="3">
        <f t="shared" si="0"/>
        <v>0.80632124484836876</v>
      </c>
      <c r="AF46" s="3">
        <f t="shared" si="1"/>
        <v>0.49024912306023438</v>
      </c>
      <c r="AG46" s="3">
        <f t="shared" si="2"/>
        <v>1.2965703679086031</v>
      </c>
      <c r="AH46" s="3">
        <f t="shared" si="3"/>
        <v>-1.3263171276624663</v>
      </c>
      <c r="AI46" s="5">
        <f t="shared" si="4"/>
        <v>2.7060600000000001E-7</v>
      </c>
      <c r="AJ46" s="1">
        <f t="shared" si="5"/>
        <v>2.5139999999999998</v>
      </c>
      <c r="AK46" s="3">
        <f t="shared" si="6"/>
        <v>2.4842535108521364</v>
      </c>
      <c r="AL46" s="3">
        <f t="shared" si="7"/>
        <v>0.36574648914786367</v>
      </c>
    </row>
    <row r="47" spans="1:38" x14ac:dyDescent="0.2">
      <c r="A47" t="s">
        <v>211</v>
      </c>
      <c r="B47" t="s">
        <v>210</v>
      </c>
      <c r="C47" s="1">
        <v>-2.5084780000000002</v>
      </c>
      <c r="D47" s="1">
        <v>-1.490985</v>
      </c>
      <c r="E47" s="1">
        <v>-1.6600950000000001</v>
      </c>
      <c r="F47" s="1">
        <v>0.40644524511892999</v>
      </c>
      <c r="G47" s="1">
        <v>-189.77271999999999</v>
      </c>
      <c r="H47" s="1">
        <v>54.615307000000001</v>
      </c>
      <c r="I47" s="1">
        <v>30.177235</v>
      </c>
      <c r="J47" s="1">
        <v>80.691349717500302</v>
      </c>
      <c r="K47" s="1">
        <v>-45.794967666666601</v>
      </c>
      <c r="L47" s="1">
        <v>-28.939101666666598</v>
      </c>
      <c r="M47" s="1">
        <v>11.146535103149599</v>
      </c>
      <c r="N47">
        <v>3.0760000000000001</v>
      </c>
      <c r="O47">
        <v>292</v>
      </c>
      <c r="P47">
        <v>106.3</v>
      </c>
      <c r="Q47">
        <v>398.3</v>
      </c>
      <c r="R47" t="s">
        <v>212</v>
      </c>
      <c r="S47" t="s">
        <v>213</v>
      </c>
      <c r="T47">
        <v>9.9700000000000006</v>
      </c>
      <c r="U47">
        <v>-10.25</v>
      </c>
      <c r="V47">
        <v>-0.28000000000000003</v>
      </c>
      <c r="W47">
        <v>0.11</v>
      </c>
      <c r="X47">
        <v>-9.9700000000000006</v>
      </c>
      <c r="Y47">
        <v>-10.130000000000001</v>
      </c>
      <c r="Z47" s="2">
        <v>4.58E-7</v>
      </c>
      <c r="AA47" s="2">
        <v>0.195741</v>
      </c>
      <c r="AB47">
        <v>-0.69</v>
      </c>
      <c r="AC47">
        <v>1</v>
      </c>
      <c r="AD47">
        <v>1.9</v>
      </c>
      <c r="AE47" s="3">
        <f t="shared" si="0"/>
        <v>0.39371607361669847</v>
      </c>
      <c r="AF47" s="3">
        <f t="shared" si="1"/>
        <v>0.22610956979939445</v>
      </c>
      <c r="AG47" s="3">
        <f t="shared" si="2"/>
        <v>0.61982564341609292</v>
      </c>
      <c r="AH47" s="3">
        <f t="shared" si="3"/>
        <v>-1.0389181115820103</v>
      </c>
      <c r="AI47" s="5">
        <f t="shared" si="4"/>
        <v>2.22557517E-2</v>
      </c>
      <c r="AJ47" s="1">
        <f t="shared" si="5"/>
        <v>2.5139999999999998</v>
      </c>
      <c r="AK47" s="3">
        <f t="shared" si="6"/>
        <v>2.1171632835340826</v>
      </c>
      <c r="AL47" s="3">
        <f t="shared" si="7"/>
        <v>0.21716328353408265</v>
      </c>
    </row>
    <row r="48" spans="1:38" x14ac:dyDescent="0.2">
      <c r="A48" t="s">
        <v>215</v>
      </c>
      <c r="B48" t="s">
        <v>214</v>
      </c>
      <c r="C48" s="1">
        <v>-3.9516140000000002</v>
      </c>
      <c r="D48" s="1">
        <v>-2.4179719999999998</v>
      </c>
      <c r="E48" s="1">
        <v>-2.6894930000000001</v>
      </c>
      <c r="F48" s="1">
        <v>0.58890691185724298</v>
      </c>
      <c r="G48" s="1">
        <v>-291.61691300000001</v>
      </c>
      <c r="H48" s="1">
        <v>-85.407248999999993</v>
      </c>
      <c r="I48" s="1">
        <v>-121.61041299999999</v>
      </c>
      <c r="J48" s="1">
        <v>85.148127856341503</v>
      </c>
      <c r="K48" s="1">
        <v>-58.359499666666601</v>
      </c>
      <c r="L48" s="1">
        <v>-41.6218273333333</v>
      </c>
      <c r="M48" s="1">
        <v>11.5465835634788</v>
      </c>
      <c r="N48">
        <v>3.927</v>
      </c>
      <c r="O48">
        <v>292</v>
      </c>
      <c r="P48">
        <v>106.4</v>
      </c>
      <c r="Q48">
        <v>398.4</v>
      </c>
      <c r="R48" t="s">
        <v>216</v>
      </c>
      <c r="S48" t="s">
        <v>217</v>
      </c>
      <c r="T48">
        <v>11.17</v>
      </c>
      <c r="U48">
        <v>-11.71</v>
      </c>
      <c r="V48">
        <v>-0.09</v>
      </c>
      <c r="W48">
        <v>0.22</v>
      </c>
      <c r="X48">
        <v>-11.17</v>
      </c>
      <c r="Y48">
        <v>-11.43</v>
      </c>
      <c r="Z48" s="2">
        <v>1.5400000000000001E-6</v>
      </c>
      <c r="AA48" s="2">
        <v>1.393E-2</v>
      </c>
      <c r="AB48">
        <v>-1.28</v>
      </c>
      <c r="AC48">
        <v>1</v>
      </c>
      <c r="AD48">
        <v>1.87</v>
      </c>
      <c r="AE48" s="3">
        <f t="shared" si="0"/>
        <v>0.47014998096561911</v>
      </c>
      <c r="AF48" s="3">
        <f t="shared" si="1"/>
        <v>0.28252127115541859</v>
      </c>
      <c r="AG48" s="3">
        <f t="shared" si="2"/>
        <v>0.75267125212103769</v>
      </c>
      <c r="AH48" s="3">
        <f t="shared" si="3"/>
        <v>-1.2474536977581476</v>
      </c>
      <c r="AI48" s="5">
        <f t="shared" si="4"/>
        <v>1.5838409999999999E-3</v>
      </c>
      <c r="AJ48" s="1">
        <f t="shared" si="5"/>
        <v>2.5139999999999998</v>
      </c>
      <c r="AK48" s="3">
        <f t="shared" si="6"/>
        <v>2.0208013953628896</v>
      </c>
      <c r="AL48" s="3">
        <f t="shared" si="7"/>
        <v>0.1508013953628895</v>
      </c>
    </row>
    <row r="49" spans="1:38" x14ac:dyDescent="0.2">
      <c r="A49" t="s">
        <v>219</v>
      </c>
      <c r="B49" t="s">
        <v>218</v>
      </c>
      <c r="C49" s="1">
        <v>-5.1593059999999999</v>
      </c>
      <c r="D49" s="1">
        <v>-3.1976300000000002</v>
      </c>
      <c r="E49" s="1">
        <v>-3.5468769999999998</v>
      </c>
      <c r="F49" s="1">
        <v>0.75287434915253604</v>
      </c>
      <c r="G49" s="1">
        <v>-104.579071</v>
      </c>
      <c r="H49" s="1">
        <v>112.436058</v>
      </c>
      <c r="I49" s="1">
        <v>77.754943999999995</v>
      </c>
      <c r="J49" s="1">
        <v>84.609080454483504</v>
      </c>
      <c r="K49" s="1">
        <v>-33.747827999999998</v>
      </c>
      <c r="L49" s="1">
        <v>-20.3802706666666</v>
      </c>
      <c r="M49" s="1">
        <v>9.2524755926354008</v>
      </c>
      <c r="N49">
        <v>11.491</v>
      </c>
      <c r="O49">
        <v>287.5</v>
      </c>
      <c r="P49">
        <v>117.6</v>
      </c>
      <c r="Q49">
        <v>405.1</v>
      </c>
      <c r="R49" t="s">
        <v>220</v>
      </c>
      <c r="S49" t="s">
        <v>221</v>
      </c>
      <c r="T49">
        <v>14.14</v>
      </c>
      <c r="U49">
        <v>-9.34</v>
      </c>
      <c r="V49">
        <v>6.01</v>
      </c>
      <c r="W49">
        <v>6.56</v>
      </c>
      <c r="X49">
        <v>-14.14</v>
      </c>
      <c r="Y49">
        <v>-8.39</v>
      </c>
      <c r="Z49" s="2">
        <v>2.2399999999999999E-8</v>
      </c>
      <c r="AA49" s="2">
        <v>2.34E-6</v>
      </c>
      <c r="AB49">
        <v>4.25</v>
      </c>
      <c r="AC49">
        <v>0</v>
      </c>
      <c r="AD49">
        <v>2.25</v>
      </c>
      <c r="AE49" s="3">
        <f t="shared" si="0"/>
        <v>0.61819656036066073</v>
      </c>
      <c r="AF49" s="3">
        <f t="shared" si="1"/>
        <v>0.3252037501576992</v>
      </c>
      <c r="AG49" s="3">
        <f t="shared" si="2"/>
        <v>0.94340031051835993</v>
      </c>
      <c r="AH49" s="3">
        <f t="shared" si="3"/>
        <v>-1.1361695840342323</v>
      </c>
      <c r="AI49" s="5">
        <f t="shared" si="4"/>
        <v>2.6605799999999999E-7</v>
      </c>
      <c r="AJ49" s="1">
        <f t="shared" si="5"/>
        <v>2.5139999999999998</v>
      </c>
      <c r="AK49" s="3">
        <f t="shared" si="6"/>
        <v>2.3212309925421275</v>
      </c>
      <c r="AL49" s="3">
        <f t="shared" si="7"/>
        <v>7.1230992542127503E-2</v>
      </c>
    </row>
  </sheetData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BL49"/>
  <sheetViews>
    <sheetView topLeftCell="AK50" workbookViewId="0">
      <selection activeCell="AQ27" sqref="AQ27"/>
    </sheetView>
  </sheetViews>
  <sheetFormatPr baseColWidth="10" defaultRowHeight="16" x14ac:dyDescent="0.2"/>
  <cols>
    <col min="3" max="13" width="10.83203125" style="1"/>
    <col min="26" max="27" width="10.83203125" style="2"/>
    <col min="35" max="36" width="10.83203125" style="4"/>
    <col min="38" max="39" width="10.83203125" style="4"/>
    <col min="41" max="41" width="10.83203125" style="3"/>
    <col min="42" max="43" width="10.83203125" style="4"/>
  </cols>
  <sheetData>
    <row r="1" spans="1:64" x14ac:dyDescent="0.2">
      <c r="A1" t="s">
        <v>12</v>
      </c>
      <c r="B1" t="s">
        <v>3</v>
      </c>
      <c r="C1" s="1" t="s">
        <v>223</v>
      </c>
      <c r="D1" s="1" t="s">
        <v>226</v>
      </c>
      <c r="E1" s="1" t="s">
        <v>229</v>
      </c>
      <c r="F1" s="1" t="s">
        <v>6</v>
      </c>
      <c r="G1" s="1" t="s">
        <v>224</v>
      </c>
      <c r="H1" s="1" t="s">
        <v>227</v>
      </c>
      <c r="I1" s="1" t="s">
        <v>230</v>
      </c>
      <c r="J1" s="1" t="s">
        <v>10</v>
      </c>
      <c r="K1" s="1" t="s">
        <v>225</v>
      </c>
      <c r="L1" s="1" t="s">
        <v>228</v>
      </c>
      <c r="M1" s="1" t="s">
        <v>222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21</v>
      </c>
      <c r="U1" t="s">
        <v>22</v>
      </c>
      <c r="V1" t="s">
        <v>24</v>
      </c>
      <c r="W1" t="s">
        <v>25</v>
      </c>
      <c r="X1" t="s">
        <v>26</v>
      </c>
      <c r="Y1" t="s">
        <v>27</v>
      </c>
      <c r="Z1" s="2" t="s">
        <v>19</v>
      </c>
      <c r="AA1" s="2" t="s">
        <v>28</v>
      </c>
      <c r="AB1" t="s">
        <v>29</v>
      </c>
      <c r="AC1" t="s">
        <v>23</v>
      </c>
      <c r="AD1" s="3" t="s">
        <v>231</v>
      </c>
      <c r="AE1" s="3" t="s">
        <v>232</v>
      </c>
      <c r="AF1" s="3" t="s">
        <v>233</v>
      </c>
      <c r="AG1" s="3" t="s">
        <v>234</v>
      </c>
      <c r="AH1" s="3" t="s">
        <v>235</v>
      </c>
      <c r="AI1" s="3" t="s">
        <v>237</v>
      </c>
      <c r="AJ1" s="3" t="s">
        <v>256</v>
      </c>
      <c r="AK1" t="s">
        <v>20</v>
      </c>
      <c r="AL1" s="3" t="s">
        <v>257</v>
      </c>
      <c r="AM1" s="4" t="s">
        <v>244</v>
      </c>
      <c r="AN1" s="4" t="s">
        <v>243</v>
      </c>
      <c r="AO1" s="3" t="s">
        <v>238</v>
      </c>
      <c r="AP1" s="3" t="s">
        <v>239</v>
      </c>
      <c r="AQ1" s="3" t="s">
        <v>240</v>
      </c>
      <c r="AS1" s="4"/>
      <c r="AT1" s="4" t="s">
        <v>236</v>
      </c>
      <c r="BB1" t="s">
        <v>245</v>
      </c>
      <c r="BC1" t="s">
        <v>246</v>
      </c>
      <c r="BD1" t="s">
        <v>247</v>
      </c>
      <c r="BE1" t="s">
        <v>248</v>
      </c>
      <c r="BF1" t="s">
        <v>249</v>
      </c>
      <c r="BG1" t="s">
        <v>250</v>
      </c>
      <c r="BH1" t="s">
        <v>251</v>
      </c>
      <c r="BI1" t="s">
        <v>252</v>
      </c>
      <c r="BJ1" t="s">
        <v>253</v>
      </c>
      <c r="BK1" t="s">
        <v>254</v>
      </c>
      <c r="BL1" t="s">
        <v>255</v>
      </c>
    </row>
    <row r="2" spans="1:64" x14ac:dyDescent="0.2">
      <c r="A2" t="s">
        <v>31</v>
      </c>
      <c r="B2" t="s">
        <v>30</v>
      </c>
      <c r="C2" s="1">
        <v>-3.2429839999999999</v>
      </c>
      <c r="D2" s="1">
        <v>-2.0734949999999999</v>
      </c>
      <c r="E2" s="1">
        <v>-2.2288060000000001</v>
      </c>
      <c r="F2" s="1">
        <v>0.42767303254514799</v>
      </c>
      <c r="G2" s="1">
        <v>-3.069677</v>
      </c>
      <c r="H2" s="1">
        <v>145.728714</v>
      </c>
      <c r="I2" s="1">
        <v>121.707367</v>
      </c>
      <c r="J2" s="1">
        <v>60.338229633261399</v>
      </c>
      <c r="K2" s="1">
        <v>-20.089430333333301</v>
      </c>
      <c r="L2" s="1">
        <v>-9.8705929999999995</v>
      </c>
      <c r="M2" s="1">
        <v>7.6515784362050097</v>
      </c>
      <c r="N2">
        <v>10.952</v>
      </c>
      <c r="O2">
        <v>0</v>
      </c>
      <c r="P2">
        <v>0</v>
      </c>
      <c r="Q2">
        <v>0</v>
      </c>
      <c r="R2" t="s">
        <v>32</v>
      </c>
      <c r="S2" t="s">
        <v>33</v>
      </c>
      <c r="T2">
        <v>7.91</v>
      </c>
      <c r="U2">
        <v>-4.6500000000000004</v>
      </c>
      <c r="V2">
        <v>3.61</v>
      </c>
      <c r="W2">
        <v>3.57</v>
      </c>
      <c r="X2">
        <v>-7.91</v>
      </c>
      <c r="Y2">
        <v>-4.54</v>
      </c>
      <c r="Z2" s="2">
        <v>2.7234E-3</v>
      </c>
      <c r="AA2" s="2">
        <v>6.6800000000000004E-6</v>
      </c>
      <c r="AB2">
        <v>2.87</v>
      </c>
      <c r="AC2">
        <v>1</v>
      </c>
      <c r="AD2" s="3">
        <f t="shared" ref="AD2:AD49" si="0">$AT$3*C2+$AT$4*D2+$AT$5*E2+$AT$6*F2</f>
        <v>0.60355545428068891</v>
      </c>
      <c r="AE2" s="3">
        <f t="shared" ref="AE2:AE49" si="1">$AT$11*K2+$AT$12*L2+$AT$13*M2</f>
        <v>0.42460094209444499</v>
      </c>
      <c r="AF2" s="3">
        <f t="shared" ref="AF2:AF49" si="2">$AT$7*G2+$AT$8*H2+$AT$9*I2+$AT$10*J2</f>
        <v>-0.82729417408738271</v>
      </c>
      <c r="AG2" s="5">
        <f t="shared" ref="AG2:AG49" si="3">$AT$14*AA2</f>
        <v>6.987605289361162E-7</v>
      </c>
      <c r="AH2" s="1">
        <f t="shared" ref="AH2:AH49" si="4">$AT$2</f>
        <v>2.5555585399353702</v>
      </c>
      <c r="AI2" s="3">
        <f>AD2+AE2+AF2+AG2+AH2</f>
        <v>2.7564214609836504</v>
      </c>
      <c r="AJ2" s="3">
        <v>2.8038990834035937</v>
      </c>
      <c r="AK2">
        <v>2.58</v>
      </c>
      <c r="AL2" s="3">
        <f t="shared" ref="AL2:AL30" si="5">AJ2</f>
        <v>2.8038990834035937</v>
      </c>
      <c r="AM2" s="4">
        <v>1</v>
      </c>
      <c r="AN2">
        <v>1</v>
      </c>
      <c r="AO2" s="3">
        <f t="shared" ref="AO2:AO29" si="6">ABS(AK2-AL2)</f>
        <v>0.22389908340359366</v>
      </c>
      <c r="AP2" s="3">
        <f>AVERAGE(AO2:AO49)</f>
        <v>0.24749872592745062</v>
      </c>
      <c r="AQ2" s="3">
        <f>CORREL(AK2:AK49,AL2:AL49)^2</f>
        <v>0.52194206202690085</v>
      </c>
      <c r="AS2" s="4" t="s">
        <v>235</v>
      </c>
      <c r="AT2">
        <v>2.5555585399353702</v>
      </c>
      <c r="BB2" t="s">
        <v>235</v>
      </c>
      <c r="BC2">
        <v>2.5315662174901399</v>
      </c>
      <c r="BD2">
        <v>2.4966352630686601</v>
      </c>
      <c r="BE2">
        <v>2.43200120313118</v>
      </c>
      <c r="BF2">
        <v>2.6438127600065799</v>
      </c>
      <c r="BG2">
        <v>2.5166836508663502</v>
      </c>
      <c r="BH2">
        <v>2.4294871934320099</v>
      </c>
      <c r="BI2">
        <v>2.5769312280797498</v>
      </c>
      <c r="BJ2">
        <v>2.39959144897816</v>
      </c>
      <c r="BK2">
        <v>2.6526558914000402</v>
      </c>
      <c r="BL2">
        <v>2.5555585399353702</v>
      </c>
    </row>
    <row r="3" spans="1:64" x14ac:dyDescent="0.2">
      <c r="A3" t="s">
        <v>35</v>
      </c>
      <c r="B3" t="s">
        <v>34</v>
      </c>
      <c r="C3" s="1">
        <v>-3.2812549999999998</v>
      </c>
      <c r="D3" s="1">
        <v>-2.084565</v>
      </c>
      <c r="E3" s="1">
        <v>-2.2700800000000001</v>
      </c>
      <c r="F3" s="1">
        <v>0.457439391850816</v>
      </c>
      <c r="G3" s="1">
        <v>-153.700851</v>
      </c>
      <c r="H3" s="1">
        <v>19.233366</v>
      </c>
      <c r="I3" s="1">
        <v>-10.874373</v>
      </c>
      <c r="J3" s="1">
        <v>78.059038271387493</v>
      </c>
      <c r="K3" s="1">
        <v>-40.790725666666603</v>
      </c>
      <c r="L3" s="1">
        <v>-21.891403</v>
      </c>
      <c r="M3" s="1">
        <v>12.527753141627</v>
      </c>
      <c r="N3">
        <v>1.9119999999999999</v>
      </c>
      <c r="O3">
        <v>0</v>
      </c>
      <c r="P3">
        <v>0</v>
      </c>
      <c r="Q3">
        <v>0</v>
      </c>
      <c r="R3" t="s">
        <v>36</v>
      </c>
      <c r="S3" t="s">
        <v>37</v>
      </c>
      <c r="T3">
        <v>13.06</v>
      </c>
      <c r="U3">
        <v>-12.61</v>
      </c>
      <c r="V3">
        <v>0.32</v>
      </c>
      <c r="W3">
        <v>1.21</v>
      </c>
      <c r="X3">
        <v>-13.06</v>
      </c>
      <c r="Y3">
        <v>-12.26</v>
      </c>
      <c r="Z3" s="2">
        <v>2.1600000000000001E-6</v>
      </c>
      <c r="AA3" s="2">
        <v>1.8527299999999999E-3</v>
      </c>
      <c r="AB3">
        <v>1.08</v>
      </c>
      <c r="AC3">
        <v>-1</v>
      </c>
      <c r="AD3" s="3">
        <f t="shared" si="0"/>
        <v>0.54084366063941669</v>
      </c>
      <c r="AE3" s="3">
        <f t="shared" si="1"/>
        <v>0.33268602742246989</v>
      </c>
      <c r="AF3" s="3">
        <f t="shared" si="2"/>
        <v>-1.2423257719902867</v>
      </c>
      <c r="AG3" s="5">
        <f t="shared" si="3"/>
        <v>1.9380458005625905E-4</v>
      </c>
      <c r="AH3" s="1">
        <f t="shared" si="4"/>
        <v>2.5555585399353702</v>
      </c>
      <c r="AI3" s="3">
        <f t="shared" ref="AI3:AI49" si="7">AD3+AE3+AF3+AG3+AH3</f>
        <v>2.1869562605870261</v>
      </c>
      <c r="AJ3" s="3">
        <v>2.2233173846746999</v>
      </c>
      <c r="AK3">
        <v>1.89</v>
      </c>
      <c r="AL3" s="3">
        <f t="shared" si="5"/>
        <v>2.2233173846746999</v>
      </c>
      <c r="AM3" s="4">
        <v>2</v>
      </c>
      <c r="AN3">
        <v>1</v>
      </c>
      <c r="AO3" s="3">
        <f t="shared" si="6"/>
        <v>0.33331738467469996</v>
      </c>
      <c r="AS3" s="4" t="s">
        <v>223</v>
      </c>
      <c r="AT3">
        <v>0.57108483529101695</v>
      </c>
      <c r="BB3" t="s">
        <v>4</v>
      </c>
      <c r="BC3">
        <v>0.630252263822629</v>
      </c>
      <c r="BD3">
        <v>0.63476759318375697</v>
      </c>
      <c r="BE3">
        <v>0.31760438925863499</v>
      </c>
      <c r="BF3">
        <v>0.65071232430761194</v>
      </c>
      <c r="BG3">
        <v>0.48215667107534499</v>
      </c>
      <c r="BH3">
        <v>0.61213729586264298</v>
      </c>
      <c r="BI3">
        <v>0.46111618880685501</v>
      </c>
      <c r="BJ3">
        <v>0.48582721678642299</v>
      </c>
      <c r="BK3">
        <v>0.60863746660029405</v>
      </c>
      <c r="BL3">
        <v>0.57108483529101695</v>
      </c>
    </row>
    <row r="4" spans="1:64" x14ac:dyDescent="0.2">
      <c r="A4" t="s">
        <v>39</v>
      </c>
      <c r="B4" t="s">
        <v>38</v>
      </c>
      <c r="C4" s="1">
        <v>-3.5469149999999998</v>
      </c>
      <c r="D4" s="1">
        <v>-2.1909179999999999</v>
      </c>
      <c r="E4" s="1">
        <v>-2.4093339999999999</v>
      </c>
      <c r="F4" s="1">
        <v>0.53123317711627405</v>
      </c>
      <c r="G4" s="1">
        <v>-127.005798</v>
      </c>
      <c r="H4" s="1">
        <v>45.306128999999999</v>
      </c>
      <c r="I4" s="1">
        <v>10.247358</v>
      </c>
      <c r="J4" s="1">
        <v>95.255590389921693</v>
      </c>
      <c r="K4" s="1">
        <v>-13.3273816666666</v>
      </c>
      <c r="L4" s="1">
        <v>-0.98850033333333298</v>
      </c>
      <c r="M4" s="1">
        <v>8.5047781240619695</v>
      </c>
      <c r="N4">
        <v>15.657</v>
      </c>
      <c r="O4">
        <v>0.5</v>
      </c>
      <c r="P4">
        <v>0.2</v>
      </c>
      <c r="Q4">
        <v>0.7</v>
      </c>
      <c r="R4" t="s">
        <v>40</v>
      </c>
      <c r="S4" t="s">
        <v>41</v>
      </c>
      <c r="T4">
        <v>12.15</v>
      </c>
      <c r="U4">
        <v>-8.69</v>
      </c>
      <c r="V4">
        <v>3.95</v>
      </c>
      <c r="W4">
        <v>4.03</v>
      </c>
      <c r="X4">
        <v>-12.15</v>
      </c>
      <c r="Y4">
        <v>-8.52</v>
      </c>
      <c r="Z4" s="2">
        <v>3.4999999999999999E-9</v>
      </c>
      <c r="AA4" s="2">
        <v>6.4124500000000003E-4</v>
      </c>
      <c r="AB4">
        <v>3.42</v>
      </c>
      <c r="AC4">
        <v>-1</v>
      </c>
      <c r="AD4" s="3">
        <f t="shared" si="0"/>
        <v>0.56954192123074776</v>
      </c>
      <c r="AE4" s="3">
        <f t="shared" si="1"/>
        <v>0.35597965240131901</v>
      </c>
      <c r="AF4" s="3">
        <f t="shared" si="2"/>
        <v>-1.7625831503085949</v>
      </c>
      <c r="AG4" s="5">
        <f t="shared" si="3"/>
        <v>6.7077349607431121E-5</v>
      </c>
      <c r="AH4" s="1">
        <f t="shared" si="4"/>
        <v>2.5555585399353702</v>
      </c>
      <c r="AI4" s="3">
        <f t="shared" si="7"/>
        <v>1.7185640406084495</v>
      </c>
      <c r="AJ4" s="3">
        <v>1.8242522988733745</v>
      </c>
      <c r="AK4">
        <v>1.73</v>
      </c>
      <c r="AL4" s="3">
        <f t="shared" si="5"/>
        <v>1.8242522988733745</v>
      </c>
      <c r="AM4" s="4">
        <v>3</v>
      </c>
      <c r="AN4">
        <v>1</v>
      </c>
      <c r="AO4" s="3">
        <f t="shared" si="6"/>
        <v>9.4252298873374496E-2</v>
      </c>
      <c r="AS4" s="4" t="s">
        <v>226</v>
      </c>
      <c r="AT4">
        <v>-5.9687791337460698</v>
      </c>
      <c r="BB4" t="s">
        <v>5</v>
      </c>
      <c r="BC4">
        <v>-6.2070002983039503</v>
      </c>
      <c r="BD4">
        <v>-6.5319695885947304</v>
      </c>
      <c r="BE4">
        <v>-5.5138476436515997</v>
      </c>
      <c r="BF4">
        <v>-5.79049805676022</v>
      </c>
      <c r="BG4">
        <v>-5.7831359919101804</v>
      </c>
      <c r="BH4">
        <v>-6.5616886894429696</v>
      </c>
      <c r="BI4">
        <v>-6.1289742220305996</v>
      </c>
      <c r="BJ4">
        <v>-7.3023949138167801</v>
      </c>
      <c r="BK4">
        <v>-5.7455135833092399</v>
      </c>
      <c r="BL4">
        <v>-5.9687791337460698</v>
      </c>
    </row>
    <row r="5" spans="1:64" x14ac:dyDescent="0.2">
      <c r="A5" t="s">
        <v>43</v>
      </c>
      <c r="B5" t="s">
        <v>42</v>
      </c>
      <c r="C5" s="1">
        <v>-2.6065670000000001</v>
      </c>
      <c r="D5" s="1">
        <v>-1.6690050000000001</v>
      </c>
      <c r="E5" s="1">
        <v>-1.8107</v>
      </c>
      <c r="F5" s="1">
        <v>0.341422543101978</v>
      </c>
      <c r="G5" s="1">
        <v>24.277231</v>
      </c>
      <c r="H5" s="1">
        <v>158.98594700000001</v>
      </c>
      <c r="I5" s="1">
        <v>135.43066400000001</v>
      </c>
      <c r="J5" s="1">
        <v>52.017394754659001</v>
      </c>
      <c r="K5" s="1">
        <v>-25.2628976666666</v>
      </c>
      <c r="L5" s="1">
        <v>-13.36661</v>
      </c>
      <c r="M5" s="1">
        <v>9.4784862904421896</v>
      </c>
      <c r="N5">
        <v>10.645</v>
      </c>
      <c r="O5">
        <v>0.6</v>
      </c>
      <c r="P5">
        <v>0.51900000000000002</v>
      </c>
      <c r="Q5">
        <v>1.119</v>
      </c>
      <c r="R5" t="s">
        <v>44</v>
      </c>
      <c r="S5" t="s">
        <v>45</v>
      </c>
      <c r="T5">
        <v>8.14</v>
      </c>
      <c r="U5">
        <v>-3.76</v>
      </c>
      <c r="V5">
        <v>4.72</v>
      </c>
      <c r="W5">
        <v>4.92</v>
      </c>
      <c r="X5">
        <v>-8.14</v>
      </c>
      <c r="Y5">
        <v>-3.43</v>
      </c>
      <c r="Z5" s="2">
        <v>9.4390299999999995E-4</v>
      </c>
      <c r="AA5" s="2">
        <v>4.1476799999999999E-3</v>
      </c>
      <c r="AB5">
        <v>2.44</v>
      </c>
      <c r="AC5">
        <v>0</v>
      </c>
      <c r="AD5" s="3">
        <f t="shared" si="0"/>
        <v>0.39256013457169603</v>
      </c>
      <c r="AE5" s="3">
        <f t="shared" si="1"/>
        <v>0.64141226170355869</v>
      </c>
      <c r="AF5" s="3">
        <f t="shared" si="2"/>
        <v>-0.62803189480543731</v>
      </c>
      <c r="AG5" s="5">
        <f t="shared" si="3"/>
        <v>4.3386752554756743E-4</v>
      </c>
      <c r="AH5" s="1">
        <f t="shared" si="4"/>
        <v>2.5555585399353702</v>
      </c>
      <c r="AI5" s="3">
        <f t="shared" si="7"/>
        <v>2.9619329089307351</v>
      </c>
      <c r="AJ5" s="3">
        <v>3.015595249629035</v>
      </c>
      <c r="AK5">
        <v>3.03</v>
      </c>
      <c r="AL5" s="3">
        <f t="shared" si="5"/>
        <v>3.015595249629035</v>
      </c>
      <c r="AM5" s="4">
        <v>4</v>
      </c>
      <c r="AN5">
        <v>1</v>
      </c>
      <c r="AO5" s="3">
        <f t="shared" si="6"/>
        <v>1.4404750370964781E-2</v>
      </c>
      <c r="AS5" s="4" t="s">
        <v>229</v>
      </c>
      <c r="AT5">
        <v>5.1255334286065803</v>
      </c>
      <c r="BB5" t="s">
        <v>7</v>
      </c>
      <c r="BC5">
        <v>5.3090117516998996</v>
      </c>
      <c r="BD5">
        <v>5.5967395320327897</v>
      </c>
      <c r="BE5">
        <v>4.9072378344506102</v>
      </c>
      <c r="BF5">
        <v>4.8804861470233201</v>
      </c>
      <c r="BG5">
        <v>5.0394129489475503</v>
      </c>
      <c r="BH5">
        <v>5.8093981609104999</v>
      </c>
      <c r="BI5">
        <v>5.4258507066798396</v>
      </c>
      <c r="BJ5">
        <v>6.5034538496263101</v>
      </c>
      <c r="BK5">
        <v>4.91580120667175</v>
      </c>
      <c r="BL5">
        <v>5.1255334286065803</v>
      </c>
    </row>
    <row r="6" spans="1:64" x14ac:dyDescent="0.2">
      <c r="A6" t="s">
        <v>47</v>
      </c>
      <c r="B6" t="s">
        <v>46</v>
      </c>
      <c r="C6" s="1">
        <v>-3.2117610000000001</v>
      </c>
      <c r="D6" s="1">
        <v>-2.0873729999999999</v>
      </c>
      <c r="E6" s="1">
        <v>-2.291401</v>
      </c>
      <c r="F6" s="1">
        <v>0.44781265934390502</v>
      </c>
      <c r="G6" s="1">
        <v>58.060744999999997</v>
      </c>
      <c r="H6" s="1">
        <v>270.73266599999999</v>
      </c>
      <c r="I6" s="1">
        <v>238.87825000000001</v>
      </c>
      <c r="J6" s="1">
        <v>84.831352651091194</v>
      </c>
      <c r="K6" s="1">
        <v>-36.021769999999997</v>
      </c>
      <c r="L6" s="1">
        <v>-20.469353666666599</v>
      </c>
      <c r="M6" s="1">
        <v>10.780377911045401</v>
      </c>
      <c r="N6">
        <v>8.1050000000000004</v>
      </c>
      <c r="O6">
        <v>1</v>
      </c>
      <c r="P6">
        <v>0.6</v>
      </c>
      <c r="Q6">
        <v>1.6</v>
      </c>
      <c r="R6" t="s">
        <v>48</v>
      </c>
      <c r="S6" t="s">
        <v>49</v>
      </c>
      <c r="T6">
        <v>8.35</v>
      </c>
      <c r="U6">
        <v>-6.24</v>
      </c>
      <c r="V6">
        <v>2.41</v>
      </c>
      <c r="W6">
        <v>2.61</v>
      </c>
      <c r="X6">
        <v>-8.35</v>
      </c>
      <c r="Y6">
        <v>-6.01</v>
      </c>
      <c r="Z6" s="2">
        <v>3.8666499999999999E-2</v>
      </c>
      <c r="AA6" s="2">
        <v>4.3122000000000001E-2</v>
      </c>
      <c r="AB6">
        <v>1.69</v>
      </c>
      <c r="AC6">
        <v>0</v>
      </c>
      <c r="AD6" s="3">
        <f t="shared" si="0"/>
        <v>0.45417398186237667</v>
      </c>
      <c r="AE6" s="3">
        <f t="shared" si="1"/>
        <v>0.39173171277985741</v>
      </c>
      <c r="AF6" s="3">
        <f t="shared" si="2"/>
        <v>-1.1518260330224472</v>
      </c>
      <c r="AG6" s="5">
        <f t="shared" si="3"/>
        <v>4.5107711869435928E-3</v>
      </c>
      <c r="AH6" s="1">
        <f t="shared" si="4"/>
        <v>2.5555585399353702</v>
      </c>
      <c r="AI6" s="3">
        <f t="shared" si="7"/>
        <v>2.2541489727421005</v>
      </c>
      <c r="AJ6" s="3">
        <v>2.345367006196311</v>
      </c>
      <c r="AK6">
        <v>1.88</v>
      </c>
      <c r="AL6" s="3">
        <f t="shared" si="5"/>
        <v>2.345367006196311</v>
      </c>
      <c r="AM6" s="4">
        <v>5</v>
      </c>
      <c r="AN6">
        <v>1</v>
      </c>
      <c r="AO6" s="3">
        <f t="shared" si="6"/>
        <v>0.46536700619631111</v>
      </c>
      <c r="AS6" s="4" t="s">
        <v>6</v>
      </c>
      <c r="AT6">
        <v>3.5147420864454899</v>
      </c>
      <c r="BB6" t="s">
        <v>6</v>
      </c>
      <c r="BC6">
        <v>3.6915331997991898</v>
      </c>
      <c r="BD6">
        <v>3.8670121385221798</v>
      </c>
      <c r="BE6">
        <v>3.0139307628035001</v>
      </c>
      <c r="BF6">
        <v>3.5582188830998902</v>
      </c>
      <c r="BG6">
        <v>3.2986867065608898</v>
      </c>
      <c r="BH6">
        <v>4.6657658536385798</v>
      </c>
      <c r="BI6">
        <v>3.3409082319971701</v>
      </c>
      <c r="BJ6">
        <v>3.9358418631615102</v>
      </c>
      <c r="BK6">
        <v>3.3729055085998998</v>
      </c>
      <c r="BL6">
        <v>3.5147420864454899</v>
      </c>
    </row>
    <row r="7" spans="1:64" x14ac:dyDescent="0.2">
      <c r="A7" t="s">
        <v>51</v>
      </c>
      <c r="B7" t="s">
        <v>50</v>
      </c>
      <c r="C7" s="1">
        <v>-3.4583590000000002</v>
      </c>
      <c r="D7" s="1">
        <v>-2.037534</v>
      </c>
      <c r="E7" s="1">
        <v>-2.259341</v>
      </c>
      <c r="F7" s="1">
        <v>0.50053773651549704</v>
      </c>
      <c r="G7" s="1">
        <v>-133.360443</v>
      </c>
      <c r="H7" s="1">
        <v>53.655785000000002</v>
      </c>
      <c r="I7" s="1">
        <v>19.638079000000001</v>
      </c>
      <c r="J7" s="1">
        <v>78.226997860039404</v>
      </c>
      <c r="K7" s="1">
        <v>-33.037544333333301</v>
      </c>
      <c r="L7" s="1">
        <v>-20.248139333333299</v>
      </c>
      <c r="M7" s="1">
        <v>9.1119929106271709</v>
      </c>
      <c r="N7">
        <v>8.4250000000000007</v>
      </c>
      <c r="O7">
        <v>1</v>
      </c>
      <c r="P7">
        <v>0.6</v>
      </c>
      <c r="Q7">
        <v>1.6</v>
      </c>
      <c r="R7" t="s">
        <v>52</v>
      </c>
      <c r="S7" t="s">
        <v>53</v>
      </c>
      <c r="T7">
        <v>10.54</v>
      </c>
      <c r="U7">
        <v>-8.15</v>
      </c>
      <c r="V7">
        <v>2.4</v>
      </c>
      <c r="W7">
        <v>2.56</v>
      </c>
      <c r="X7">
        <v>-10.54</v>
      </c>
      <c r="Y7">
        <v>-8.14</v>
      </c>
      <c r="Z7" s="2">
        <v>6.9199999999999998E-8</v>
      </c>
      <c r="AA7" s="2">
        <v>1.7380299999999999E-4</v>
      </c>
      <c r="AB7">
        <v>2.68</v>
      </c>
      <c r="AC7">
        <v>0</v>
      </c>
      <c r="AD7" s="3">
        <f t="shared" si="0"/>
        <v>0.36550726986971882</v>
      </c>
      <c r="AE7" s="3">
        <f t="shared" si="1"/>
        <v>0.37580948208629872</v>
      </c>
      <c r="AF7" s="3">
        <f t="shared" si="2"/>
        <v>-1.1029027143055325</v>
      </c>
      <c r="AG7" s="5">
        <f t="shared" si="3"/>
        <v>1.8180640151299969E-5</v>
      </c>
      <c r="AH7" s="1">
        <f t="shared" si="4"/>
        <v>2.5555585399353702</v>
      </c>
      <c r="AI7" s="3">
        <f t="shared" si="7"/>
        <v>2.1939907582260063</v>
      </c>
      <c r="AJ7" s="3">
        <v>2.1230307216634672</v>
      </c>
      <c r="AK7">
        <v>2.52</v>
      </c>
      <c r="AL7" s="3">
        <f t="shared" si="5"/>
        <v>2.1230307216634672</v>
      </c>
      <c r="AM7" s="4">
        <v>1</v>
      </c>
      <c r="AN7">
        <v>2</v>
      </c>
      <c r="AO7" s="3">
        <f t="shared" si="6"/>
        <v>0.39696927833653284</v>
      </c>
      <c r="AS7" s="4" t="s">
        <v>224</v>
      </c>
      <c r="AT7">
        <v>-5.9223084377735503E-3</v>
      </c>
      <c r="BB7" t="s">
        <v>8</v>
      </c>
      <c r="BC7">
        <v>-4.9808161892866097E-3</v>
      </c>
      <c r="BD7">
        <v>-6.66070508374207E-3</v>
      </c>
      <c r="BE7">
        <v>-5.5881238784956603E-3</v>
      </c>
      <c r="BF7">
        <v>-4.9257656505743404E-3</v>
      </c>
      <c r="BG7">
        <v>-4.9213192722329198E-3</v>
      </c>
      <c r="BH7">
        <v>-5.75537326062814E-3</v>
      </c>
      <c r="BI7">
        <v>-4.5314405682003699E-3</v>
      </c>
      <c r="BJ7">
        <v>-4.8395025389556898E-3</v>
      </c>
      <c r="BK7">
        <v>-6.3870420893623603E-3</v>
      </c>
      <c r="BL7">
        <v>-5.9223084377735503E-3</v>
      </c>
    </row>
    <row r="8" spans="1:64" x14ac:dyDescent="0.2">
      <c r="A8" t="s">
        <v>55</v>
      </c>
      <c r="B8" t="s">
        <v>54</v>
      </c>
      <c r="C8" s="1">
        <v>-2.8313649999999999</v>
      </c>
      <c r="D8" s="1">
        <v>-1.713479</v>
      </c>
      <c r="E8" s="1">
        <v>-1.890987</v>
      </c>
      <c r="F8" s="1">
        <v>0.39358778560195301</v>
      </c>
      <c r="G8" s="1">
        <v>-128.56961100000001</v>
      </c>
      <c r="H8" s="1">
        <v>66.619690000000006</v>
      </c>
      <c r="I8" s="1">
        <v>35.121712000000002</v>
      </c>
      <c r="J8" s="1">
        <v>85.297279402822198</v>
      </c>
      <c r="K8" s="1">
        <v>-25.431753666666602</v>
      </c>
      <c r="L8" s="1">
        <v>-11.080200999999899</v>
      </c>
      <c r="M8" s="1">
        <v>9.8913554417373799</v>
      </c>
      <c r="N8">
        <v>5.9530000000000003</v>
      </c>
      <c r="O8">
        <v>1</v>
      </c>
      <c r="P8">
        <v>0.6</v>
      </c>
      <c r="Q8">
        <v>1.6</v>
      </c>
      <c r="R8" t="s">
        <v>56</v>
      </c>
      <c r="S8" t="s">
        <v>57</v>
      </c>
      <c r="T8">
        <v>9.8800000000000008</v>
      </c>
      <c r="U8">
        <v>-8.41</v>
      </c>
      <c r="V8">
        <v>1.44</v>
      </c>
      <c r="W8">
        <v>1.87</v>
      </c>
      <c r="X8">
        <v>-9.8800000000000008</v>
      </c>
      <c r="Y8">
        <v>-8.3000000000000007</v>
      </c>
      <c r="Z8" s="2">
        <v>3.65E-5</v>
      </c>
      <c r="AA8" s="2">
        <v>1.06003E-2</v>
      </c>
      <c r="AB8">
        <v>1.8</v>
      </c>
      <c r="AC8">
        <v>0</v>
      </c>
      <c r="AD8" s="3">
        <f t="shared" si="0"/>
        <v>0.30147055984392801</v>
      </c>
      <c r="AE8" s="3">
        <f t="shared" si="1"/>
        <v>0.37597332972790154</v>
      </c>
      <c r="AF8" s="3">
        <f t="shared" si="2"/>
        <v>-1.32810511447276</v>
      </c>
      <c r="AG8" s="5">
        <f t="shared" si="3"/>
        <v>1.1088429992337594E-3</v>
      </c>
      <c r="AH8" s="1">
        <f t="shared" si="4"/>
        <v>2.5555585399353702</v>
      </c>
      <c r="AI8" s="3">
        <f t="shared" si="7"/>
        <v>1.9060061580336733</v>
      </c>
      <c r="AJ8" s="3">
        <v>1.8562940271862109</v>
      </c>
      <c r="AK8">
        <v>1.88</v>
      </c>
      <c r="AL8" s="3">
        <f t="shared" si="5"/>
        <v>1.8562940271862109</v>
      </c>
      <c r="AM8" s="4">
        <v>2</v>
      </c>
      <c r="AN8">
        <v>2</v>
      </c>
      <c r="AO8" s="3">
        <f t="shared" si="6"/>
        <v>2.3705972813788945E-2</v>
      </c>
      <c r="AS8" s="4" t="s">
        <v>227</v>
      </c>
      <c r="AT8">
        <v>1.97410956737443E-2</v>
      </c>
      <c r="BB8" t="s">
        <v>9</v>
      </c>
      <c r="BC8">
        <v>2.1282439652464499E-2</v>
      </c>
      <c r="BD8">
        <v>2.4157044629226201E-2</v>
      </c>
      <c r="BE8">
        <v>1.9216382052061699E-2</v>
      </c>
      <c r="BF8">
        <v>2.4010626143458998E-2</v>
      </c>
      <c r="BG8">
        <v>1.8507740766937002E-2</v>
      </c>
      <c r="BH8">
        <v>2.8252783257761999E-2</v>
      </c>
      <c r="BI8">
        <v>2.00881107762968E-2</v>
      </c>
      <c r="BJ8">
        <v>1.8237773539420198E-2</v>
      </c>
      <c r="BK8">
        <v>3.3379073325251897E-2</v>
      </c>
      <c r="BL8">
        <v>1.97410956737443E-2</v>
      </c>
    </row>
    <row r="9" spans="1:64" x14ac:dyDescent="0.2">
      <c r="A9" t="s">
        <v>59</v>
      </c>
      <c r="B9" t="s">
        <v>58</v>
      </c>
      <c r="C9" s="1">
        <v>-3.3465889999999998</v>
      </c>
      <c r="D9" s="1">
        <v>-1.990157</v>
      </c>
      <c r="E9" s="1">
        <v>-2.1841650000000001</v>
      </c>
      <c r="F9" s="1">
        <v>0.49270952411576302</v>
      </c>
      <c r="G9" s="1">
        <v>-161.476135</v>
      </c>
      <c r="H9" s="1">
        <v>28.681239999999999</v>
      </c>
      <c r="I9" s="1">
        <v>-7.9776990000000003</v>
      </c>
      <c r="J9" s="1">
        <v>88.898137064610495</v>
      </c>
      <c r="K9" s="1">
        <v>-29.1873646666666</v>
      </c>
      <c r="L9" s="1">
        <v>-18.114864000000001</v>
      </c>
      <c r="M9" s="1">
        <v>8.1603397917033895</v>
      </c>
      <c r="N9">
        <v>8.7750000000000004</v>
      </c>
      <c r="O9">
        <v>0.9</v>
      </c>
      <c r="P9">
        <v>0.76600000000000001</v>
      </c>
      <c r="Q9">
        <v>1.6659999999999999</v>
      </c>
      <c r="R9" t="s">
        <v>60</v>
      </c>
      <c r="S9" t="s">
        <v>61</v>
      </c>
      <c r="T9">
        <v>9.06</v>
      </c>
      <c r="U9">
        <v>-7.01</v>
      </c>
      <c r="V9">
        <v>2.35</v>
      </c>
      <c r="W9">
        <v>2.64</v>
      </c>
      <c r="X9">
        <v>-9.06</v>
      </c>
      <c r="Y9">
        <v>-6.71</v>
      </c>
      <c r="Z9" s="2">
        <v>9.1800000000000004E-7</v>
      </c>
      <c r="AA9" s="2">
        <v>6.6995500000000003E-3</v>
      </c>
      <c r="AB9">
        <v>2.5099999999999998</v>
      </c>
      <c r="AC9">
        <v>0</v>
      </c>
      <c r="AD9" s="3">
        <f t="shared" si="0"/>
        <v>0.50435752633665598</v>
      </c>
      <c r="AE9" s="3">
        <f t="shared" si="1"/>
        <v>0.39651623008690029</v>
      </c>
      <c r="AF9" s="3">
        <f t="shared" si="2"/>
        <v>-1.421166999586845</v>
      </c>
      <c r="AG9" s="5">
        <f t="shared" si="3"/>
        <v>7.0080555413681996E-4</v>
      </c>
      <c r="AH9" s="1">
        <f t="shared" si="4"/>
        <v>2.5555585399353702</v>
      </c>
      <c r="AI9" s="3">
        <f t="shared" si="7"/>
        <v>2.0359661023262183</v>
      </c>
      <c r="AJ9" s="3">
        <v>1.9275448162494997</v>
      </c>
      <c r="AK9">
        <v>2.4500000000000002</v>
      </c>
      <c r="AL9" s="3">
        <f t="shared" si="5"/>
        <v>1.9275448162494997</v>
      </c>
      <c r="AM9" s="4">
        <v>3</v>
      </c>
      <c r="AN9">
        <v>2</v>
      </c>
      <c r="AO9" s="3">
        <f t="shared" si="6"/>
        <v>0.52245518375050048</v>
      </c>
      <c r="AS9" s="4" t="s">
        <v>230</v>
      </c>
      <c r="AT9">
        <v>-1.35644606023991E-2</v>
      </c>
      <c r="BB9" t="s">
        <v>11</v>
      </c>
      <c r="BC9">
        <v>-1.5669293937785999E-2</v>
      </c>
      <c r="BD9">
        <v>-1.7291100649923299E-2</v>
      </c>
      <c r="BE9">
        <v>-1.36135003659074E-2</v>
      </c>
      <c r="BF9">
        <v>-1.8644829975809199E-2</v>
      </c>
      <c r="BG9">
        <v>-1.3426276618424901E-2</v>
      </c>
      <c r="BH9">
        <v>-2.2092789025499701E-2</v>
      </c>
      <c r="BI9">
        <v>-1.51734278259227E-2</v>
      </c>
      <c r="BJ9">
        <v>-1.28524835241354E-2</v>
      </c>
      <c r="BK9">
        <v>-2.7203187962754598E-2</v>
      </c>
      <c r="BL9">
        <v>-1.35644606023991E-2</v>
      </c>
    </row>
    <row r="10" spans="1:64" x14ac:dyDescent="0.2">
      <c r="A10" t="s">
        <v>63</v>
      </c>
      <c r="B10" t="s">
        <v>62</v>
      </c>
      <c r="C10" s="1">
        <v>-3.9600789999999999</v>
      </c>
      <c r="D10" s="1">
        <v>-2.7001170000000001</v>
      </c>
      <c r="E10" s="1">
        <v>-2.8627639999999999</v>
      </c>
      <c r="F10" s="1">
        <v>0.46869541991598102</v>
      </c>
      <c r="G10" s="1">
        <v>27.650660999999999</v>
      </c>
      <c r="H10" s="1">
        <v>264.523865</v>
      </c>
      <c r="I10" s="1">
        <v>232.13308699999999</v>
      </c>
      <c r="J10" s="1">
        <v>86.617775112442303</v>
      </c>
      <c r="K10" s="1">
        <v>-16.2985963333333</v>
      </c>
      <c r="L10" s="1">
        <v>-7.9817549999999997</v>
      </c>
      <c r="M10" s="1">
        <v>6.4795333141173499</v>
      </c>
      <c r="N10">
        <v>16.89</v>
      </c>
      <c r="O10">
        <v>0.9</v>
      </c>
      <c r="P10">
        <v>1.1000000000000001</v>
      </c>
      <c r="Q10">
        <v>2</v>
      </c>
      <c r="R10" t="s">
        <v>64</v>
      </c>
      <c r="S10" t="s">
        <v>65</v>
      </c>
      <c r="T10">
        <v>10.32</v>
      </c>
      <c r="U10">
        <v>-4.0999999999999996</v>
      </c>
      <c r="V10">
        <v>6.48</v>
      </c>
      <c r="W10">
        <v>6.12</v>
      </c>
      <c r="X10">
        <v>-10.32</v>
      </c>
      <c r="Y10">
        <v>-4.1500000000000004</v>
      </c>
      <c r="Z10" s="2">
        <v>7.0600000000000002E-6</v>
      </c>
      <c r="AA10" s="2">
        <v>3.0345600000000002E-4</v>
      </c>
      <c r="AB10">
        <v>5.73</v>
      </c>
      <c r="AC10">
        <v>0</v>
      </c>
      <c r="AD10" s="3">
        <f t="shared" si="0"/>
        <v>0.82901188271007586</v>
      </c>
      <c r="AE10" s="3">
        <f t="shared" si="1"/>
        <v>0.41389749818389787</v>
      </c>
      <c r="AF10" s="3">
        <f t="shared" si="2"/>
        <v>-1.0641304118827168</v>
      </c>
      <c r="AG10" s="5">
        <f t="shared" si="3"/>
        <v>3.1742975309706297E-5</v>
      </c>
      <c r="AH10" s="1">
        <f t="shared" si="4"/>
        <v>2.5555585399353702</v>
      </c>
      <c r="AI10" s="3">
        <f t="shared" si="7"/>
        <v>2.7343692519219367</v>
      </c>
      <c r="AJ10" s="3">
        <v>2.7030574546914168</v>
      </c>
      <c r="AK10">
        <v>2.6</v>
      </c>
      <c r="AL10" s="3">
        <f t="shared" si="5"/>
        <v>2.7030574546914168</v>
      </c>
      <c r="AM10" s="4">
        <v>4</v>
      </c>
      <c r="AN10">
        <v>2</v>
      </c>
      <c r="AO10" s="3">
        <f t="shared" si="6"/>
        <v>0.10305745469141669</v>
      </c>
      <c r="AS10" s="4" t="s">
        <v>10</v>
      </c>
      <c r="AT10">
        <v>-3.4330199302638198E-2</v>
      </c>
      <c r="BB10" t="s">
        <v>10</v>
      </c>
      <c r="BC10">
        <v>-3.2646667201228899E-2</v>
      </c>
      <c r="BD10">
        <v>-3.9799066684103497E-2</v>
      </c>
      <c r="BE10">
        <v>-3.4311140401296299E-2</v>
      </c>
      <c r="BF10">
        <v>-3.4149072248670601E-2</v>
      </c>
      <c r="BG10">
        <v>-3.2110795108766702E-2</v>
      </c>
      <c r="BH10">
        <v>-3.7712704789243101E-2</v>
      </c>
      <c r="BI10">
        <v>-3.0309802286914999E-2</v>
      </c>
      <c r="BJ10">
        <v>-3.3561774832780097E-2</v>
      </c>
      <c r="BK10">
        <v>-3.9627332973021102E-2</v>
      </c>
      <c r="BL10">
        <v>-3.4330199302638198E-2</v>
      </c>
    </row>
    <row r="11" spans="1:64" x14ac:dyDescent="0.2">
      <c r="A11" t="s">
        <v>67</v>
      </c>
      <c r="B11" t="s">
        <v>66</v>
      </c>
      <c r="C11" s="1">
        <v>-0.456924</v>
      </c>
      <c r="D11" s="1">
        <v>-6.6270000000000001E-3</v>
      </c>
      <c r="E11" s="1">
        <v>-1.7877000000000001E-2</v>
      </c>
      <c r="F11" s="1">
        <v>8.07381818567392E-2</v>
      </c>
      <c r="G11" s="1">
        <v>-71.376380999999995</v>
      </c>
      <c r="H11" s="1">
        <v>0.72616099999999995</v>
      </c>
      <c r="I11" s="1">
        <v>0.157415</v>
      </c>
      <c r="J11" s="1">
        <v>11.9903501533229</v>
      </c>
      <c r="K11" s="1">
        <v>-28.270703666666599</v>
      </c>
      <c r="L11" s="1">
        <v>-12.0278936666666</v>
      </c>
      <c r="M11" s="1">
        <v>11.2460077333042</v>
      </c>
      <c r="N11">
        <v>5.6</v>
      </c>
      <c r="O11">
        <v>4</v>
      </c>
      <c r="P11">
        <v>3.4</v>
      </c>
      <c r="Q11">
        <v>7.4</v>
      </c>
      <c r="R11" t="s">
        <v>68</v>
      </c>
      <c r="S11" t="s">
        <v>69</v>
      </c>
      <c r="T11">
        <v>11.15</v>
      </c>
      <c r="U11">
        <v>-11.02</v>
      </c>
      <c r="V11">
        <v>0.24</v>
      </c>
      <c r="W11">
        <v>0.87</v>
      </c>
      <c r="X11">
        <v>-11.15</v>
      </c>
      <c r="Y11">
        <v>-10.7</v>
      </c>
      <c r="Z11" s="2">
        <v>4.46E-5</v>
      </c>
      <c r="AA11" s="2">
        <v>0.184424</v>
      </c>
      <c r="AB11">
        <v>0.97</v>
      </c>
      <c r="AC11">
        <v>0</v>
      </c>
      <c r="AD11" s="3">
        <f t="shared" si="0"/>
        <v>-2.9242543309406344E-2</v>
      </c>
      <c r="AE11" s="3">
        <f t="shared" si="1"/>
        <v>0.44130010190124702</v>
      </c>
      <c r="AF11" s="3">
        <f t="shared" si="2"/>
        <v>2.3281797191861242E-2</v>
      </c>
      <c r="AG11" s="5">
        <f t="shared" si="3"/>
        <v>1.9291648471334476E-2</v>
      </c>
      <c r="AH11" s="1">
        <f t="shared" si="4"/>
        <v>2.5555585399353702</v>
      </c>
      <c r="AI11" s="3">
        <f t="shared" si="7"/>
        <v>3.0101895441904065</v>
      </c>
      <c r="AJ11" s="3">
        <v>3.1544986288260741</v>
      </c>
      <c r="AK11">
        <v>2.87</v>
      </c>
      <c r="AL11" s="3">
        <f t="shared" si="5"/>
        <v>3.1544986288260741</v>
      </c>
      <c r="AM11" s="4">
        <v>5</v>
      </c>
      <c r="AN11">
        <v>2</v>
      </c>
      <c r="AO11" s="3">
        <f t="shared" si="6"/>
        <v>0.28449862882607402</v>
      </c>
      <c r="AS11" s="4" t="s">
        <v>225</v>
      </c>
      <c r="AT11">
        <v>0.15710356041805401</v>
      </c>
      <c r="BB11" t="s">
        <v>0</v>
      </c>
      <c r="BC11">
        <v>0.15074964520755099</v>
      </c>
      <c r="BD11">
        <v>0.17315980654990401</v>
      </c>
      <c r="BE11">
        <v>0.194703876220963</v>
      </c>
      <c r="BF11">
        <v>0.178056283019357</v>
      </c>
      <c r="BG11">
        <v>0.19707676490957901</v>
      </c>
      <c r="BH11">
        <v>0.18329531662163501</v>
      </c>
      <c r="BI11">
        <v>0.17872677375506699</v>
      </c>
      <c r="BJ11">
        <v>0.19346145097428299</v>
      </c>
      <c r="BK11">
        <v>0.190316766402335</v>
      </c>
      <c r="BL11">
        <v>0.15710356041805401</v>
      </c>
    </row>
    <row r="12" spans="1:64" x14ac:dyDescent="0.2">
      <c r="A12" t="s">
        <v>71</v>
      </c>
      <c r="B12" t="s">
        <v>70</v>
      </c>
      <c r="C12" s="1">
        <v>-3.4602309999999998</v>
      </c>
      <c r="D12" s="1">
        <v>-2.0240140000000002</v>
      </c>
      <c r="E12" s="1">
        <v>-2.2674319999999999</v>
      </c>
      <c r="F12" s="1">
        <v>0.49169051753891402</v>
      </c>
      <c r="G12" s="1">
        <v>-103.881393</v>
      </c>
      <c r="H12" s="1">
        <v>38.022441999999998</v>
      </c>
      <c r="I12" s="1">
        <v>18.337368000000001</v>
      </c>
      <c r="J12" s="1">
        <v>56.766266716620301</v>
      </c>
      <c r="K12" s="1">
        <v>-32.282432666666601</v>
      </c>
      <c r="L12" s="1">
        <v>-21.745901666666601</v>
      </c>
      <c r="M12" s="1">
        <v>8.1872348776256398</v>
      </c>
      <c r="N12">
        <v>7.4809999999999999</v>
      </c>
      <c r="O12">
        <v>4</v>
      </c>
      <c r="P12">
        <v>7.7</v>
      </c>
      <c r="Q12">
        <v>11.7</v>
      </c>
      <c r="R12" t="s">
        <v>72</v>
      </c>
      <c r="S12" t="s">
        <v>73</v>
      </c>
      <c r="T12">
        <v>8.48</v>
      </c>
      <c r="U12">
        <v>-6.39</v>
      </c>
      <c r="V12">
        <v>2.5499999999999998</v>
      </c>
      <c r="W12">
        <v>3.08</v>
      </c>
      <c r="X12">
        <v>-8.48</v>
      </c>
      <c r="Y12">
        <v>-5.83</v>
      </c>
      <c r="Z12" s="2">
        <v>1.9856799999999999E-4</v>
      </c>
      <c r="AA12" s="2">
        <v>1.1193900000000001E-3</v>
      </c>
      <c r="AB12">
        <v>3</v>
      </c>
      <c r="AC12">
        <v>0</v>
      </c>
      <c r="AD12" s="3">
        <f t="shared" si="0"/>
        <v>0.21117392131395984</v>
      </c>
      <c r="AE12" s="3">
        <f t="shared" si="1"/>
        <v>0.47413391207791333</v>
      </c>
      <c r="AF12" s="3">
        <f t="shared" si="2"/>
        <v>-0.83171144027302235</v>
      </c>
      <c r="AG12" s="5">
        <f t="shared" si="3"/>
        <v>1.1709364498290407E-4</v>
      </c>
      <c r="AH12" s="1">
        <f t="shared" si="4"/>
        <v>2.5555585399353702</v>
      </c>
      <c r="AI12" s="3">
        <f t="shared" si="7"/>
        <v>2.4092720266992038</v>
      </c>
      <c r="AJ12" s="3">
        <v>2.4510577751800486</v>
      </c>
      <c r="AK12">
        <v>1.97</v>
      </c>
      <c r="AL12" s="3">
        <f t="shared" si="5"/>
        <v>2.4510577751800486</v>
      </c>
      <c r="AM12" s="4">
        <v>1</v>
      </c>
      <c r="AN12">
        <v>3</v>
      </c>
      <c r="AO12" s="3">
        <f t="shared" si="6"/>
        <v>0.48105777518004866</v>
      </c>
      <c r="AS12" s="4" t="s">
        <v>228</v>
      </c>
      <c r="AT12">
        <v>-0.15328843101153</v>
      </c>
      <c r="BB12" t="s">
        <v>2</v>
      </c>
      <c r="BC12">
        <v>-0.14383757535801101</v>
      </c>
      <c r="BD12">
        <v>-0.163097732892313</v>
      </c>
      <c r="BE12">
        <v>-0.184380248348331</v>
      </c>
      <c r="BF12">
        <v>-0.17360386392063101</v>
      </c>
      <c r="BG12">
        <v>-0.19039606514573901</v>
      </c>
      <c r="BH12">
        <v>-0.176066073858441</v>
      </c>
      <c r="BI12">
        <v>-0.176277189892321</v>
      </c>
      <c r="BJ12">
        <v>-0.18790430443813899</v>
      </c>
      <c r="BK12">
        <v>-0.17878715835202799</v>
      </c>
      <c r="BL12">
        <v>-0.15328843101153</v>
      </c>
    </row>
    <row r="13" spans="1:64" x14ac:dyDescent="0.2">
      <c r="A13" t="s">
        <v>75</v>
      </c>
      <c r="B13" t="s">
        <v>74</v>
      </c>
      <c r="C13" s="1">
        <v>-2.9646330000000001</v>
      </c>
      <c r="D13" s="1">
        <v>-1.873996</v>
      </c>
      <c r="E13" s="1">
        <v>-2.0383629999999999</v>
      </c>
      <c r="F13" s="1">
        <v>0.41192741679801098</v>
      </c>
      <c r="G13" s="1">
        <v>-119.907425</v>
      </c>
      <c r="H13" s="1">
        <v>61.668900000000001</v>
      </c>
      <c r="I13" s="1">
        <v>30.189543</v>
      </c>
      <c r="J13" s="1">
        <v>75.183248930048293</v>
      </c>
      <c r="K13" s="1">
        <v>-36.705958000000003</v>
      </c>
      <c r="L13" s="1">
        <v>-24.233834000000002</v>
      </c>
      <c r="M13" s="1">
        <v>9.0994482791670492</v>
      </c>
      <c r="N13">
        <v>6.0830000000000002</v>
      </c>
      <c r="O13">
        <v>0</v>
      </c>
      <c r="P13">
        <v>27.149000000000001</v>
      </c>
      <c r="Q13">
        <v>27.149000000000001</v>
      </c>
      <c r="R13" t="s">
        <v>76</v>
      </c>
      <c r="S13" t="s">
        <v>77</v>
      </c>
      <c r="T13">
        <v>8.3699999999999992</v>
      </c>
      <c r="U13">
        <v>-6.97</v>
      </c>
      <c r="V13">
        <v>1.52</v>
      </c>
      <c r="W13">
        <v>1.89</v>
      </c>
      <c r="X13">
        <v>-8.3699999999999992</v>
      </c>
      <c r="Y13">
        <v>-6.75</v>
      </c>
      <c r="Z13" s="2">
        <v>3.1099999999999999E-6</v>
      </c>
      <c r="AA13" s="2">
        <v>1.9369000000000001E-2</v>
      </c>
      <c r="AB13">
        <v>1.47</v>
      </c>
      <c r="AC13">
        <v>0</v>
      </c>
      <c r="AD13" s="3">
        <f t="shared" si="0"/>
        <v>0.4925322052662342</v>
      </c>
      <c r="AE13" s="3">
        <f t="shared" si="1"/>
        <v>0.40705959946587278</v>
      </c>
      <c r="AF13" s="3">
        <f t="shared" si="2"/>
        <v>-1.0630203767925823</v>
      </c>
      <c r="AG13" s="5">
        <f t="shared" si="3"/>
        <v>2.0260917193059332E-3</v>
      </c>
      <c r="AH13" s="1">
        <f t="shared" si="4"/>
        <v>2.5555585399353702</v>
      </c>
      <c r="AI13" s="3">
        <f t="shared" si="7"/>
        <v>2.3941560595942009</v>
      </c>
      <c r="AJ13" s="3">
        <v>2.3234544323728343</v>
      </c>
      <c r="AK13">
        <v>2.83</v>
      </c>
      <c r="AL13" s="3">
        <f t="shared" si="5"/>
        <v>2.3234544323728343</v>
      </c>
      <c r="AM13" s="4">
        <v>2</v>
      </c>
      <c r="AN13">
        <v>3</v>
      </c>
      <c r="AO13" s="3">
        <f t="shared" si="6"/>
        <v>0.50654556762716574</v>
      </c>
      <c r="AS13" s="4" t="s">
        <v>222</v>
      </c>
      <c r="AT13">
        <v>0.27022846035591103</v>
      </c>
      <c r="BB13" t="s">
        <v>1</v>
      </c>
      <c r="BC13">
        <v>0.27038930893060897</v>
      </c>
      <c r="BD13">
        <v>0.31921779079434698</v>
      </c>
      <c r="BE13">
        <v>0.33770858899364198</v>
      </c>
      <c r="BF13">
        <v>0.29773932137701598</v>
      </c>
      <c r="BG13">
        <v>0.334221483354815</v>
      </c>
      <c r="BH13">
        <v>0.31981534324474897</v>
      </c>
      <c r="BI13">
        <v>0.28942828352655398</v>
      </c>
      <c r="BJ13">
        <v>0.34055403143540802</v>
      </c>
      <c r="BK13">
        <v>0.32990527673563502</v>
      </c>
      <c r="BL13">
        <v>0.27022846035591103</v>
      </c>
    </row>
    <row r="14" spans="1:64" x14ac:dyDescent="0.2">
      <c r="A14" t="s">
        <v>79</v>
      </c>
      <c r="B14" t="s">
        <v>78</v>
      </c>
      <c r="C14" s="1">
        <v>-4.7808830000000002</v>
      </c>
      <c r="D14" s="1">
        <v>-2.832754</v>
      </c>
      <c r="E14" s="1">
        <v>-3.1103239999999999</v>
      </c>
      <c r="F14" s="1">
        <v>0.66461091771158998</v>
      </c>
      <c r="G14" s="1">
        <v>-175.43223599999999</v>
      </c>
      <c r="H14" s="1">
        <v>22.755099999999999</v>
      </c>
      <c r="I14" s="1">
        <v>-12.128239000000001</v>
      </c>
      <c r="J14" s="1">
        <v>85.708930669057594</v>
      </c>
      <c r="K14" s="1">
        <v>-29.437190000000001</v>
      </c>
      <c r="L14" s="1">
        <v>-14.5628936666666</v>
      </c>
      <c r="M14" s="1">
        <v>10.477765866853099</v>
      </c>
      <c r="N14">
        <v>9.4550000000000001</v>
      </c>
      <c r="O14">
        <v>8</v>
      </c>
      <c r="P14">
        <v>29.7</v>
      </c>
      <c r="Q14">
        <v>37.700000000000003</v>
      </c>
      <c r="R14" t="s">
        <v>80</v>
      </c>
      <c r="S14" t="s">
        <v>81</v>
      </c>
      <c r="T14">
        <v>12.96</v>
      </c>
      <c r="U14">
        <v>-10.91</v>
      </c>
      <c r="V14">
        <v>2.75</v>
      </c>
      <c r="W14">
        <v>3.33</v>
      </c>
      <c r="X14">
        <v>-12.96</v>
      </c>
      <c r="Y14">
        <v>-10.27</v>
      </c>
      <c r="Z14" s="2">
        <v>3.3700000000000001E-9</v>
      </c>
      <c r="AA14" s="2">
        <v>8.2899999999999996E-5</v>
      </c>
      <c r="AB14">
        <v>3.18</v>
      </c>
      <c r="AC14">
        <v>0</v>
      </c>
      <c r="AD14" s="3">
        <f t="shared" si="0"/>
        <v>0.57165951342984345</v>
      </c>
      <c r="AE14" s="3">
        <f t="shared" si="1"/>
        <v>0.43902630161776512</v>
      </c>
      <c r="AF14" s="3">
        <f t="shared" si="2"/>
        <v>-1.2897172341068668</v>
      </c>
      <c r="AG14" s="5">
        <f t="shared" si="3"/>
        <v>8.6717436899407223E-6</v>
      </c>
      <c r="AH14" s="1">
        <f t="shared" si="4"/>
        <v>2.5555585399353702</v>
      </c>
      <c r="AI14" s="3">
        <f t="shared" si="7"/>
        <v>2.2765357926198018</v>
      </c>
      <c r="AJ14" s="3">
        <v>2.4068985906692606</v>
      </c>
      <c r="AK14">
        <v>2.2599999999999998</v>
      </c>
      <c r="AL14" s="3">
        <f t="shared" si="5"/>
        <v>2.4068985906692606</v>
      </c>
      <c r="AM14" s="4">
        <v>3</v>
      </c>
      <c r="AN14">
        <v>3</v>
      </c>
      <c r="AO14" s="3">
        <f t="shared" si="6"/>
        <v>0.14689859066926081</v>
      </c>
      <c r="AS14" s="4" t="s">
        <v>28</v>
      </c>
      <c r="AT14">
        <v>0.104604869601215</v>
      </c>
      <c r="BB14" t="s">
        <v>28</v>
      </c>
      <c r="BC14">
        <v>0.10703985059613801</v>
      </c>
      <c r="BD14">
        <v>0.12538105883438</v>
      </c>
      <c r="BE14">
        <v>0.124135650675752</v>
      </c>
      <c r="BF14">
        <v>0.108643581045439</v>
      </c>
      <c r="BG14">
        <v>0.120472433679723</v>
      </c>
      <c r="BH14">
        <v>0.104446831536603</v>
      </c>
      <c r="BI14">
        <v>9.8734663119243005E-2</v>
      </c>
      <c r="BJ14">
        <v>8.9856366267504706E-2</v>
      </c>
      <c r="BK14">
        <v>-1.1889930291638799</v>
      </c>
      <c r="BL14">
        <v>0.104604869601215</v>
      </c>
    </row>
    <row r="15" spans="1:64" x14ac:dyDescent="0.2">
      <c r="A15" t="s">
        <v>83</v>
      </c>
      <c r="B15" t="s">
        <v>82</v>
      </c>
      <c r="C15" s="1">
        <v>-3.5520339999999999</v>
      </c>
      <c r="D15" s="1">
        <v>-2.382911</v>
      </c>
      <c r="E15" s="1">
        <v>-2.6021380000000001</v>
      </c>
      <c r="F15" s="1">
        <v>0.41490305072558697</v>
      </c>
      <c r="G15" s="1">
        <v>-91.796988999999996</v>
      </c>
      <c r="H15" s="1">
        <v>109.82811</v>
      </c>
      <c r="I15" s="1">
        <v>76.038978999999998</v>
      </c>
      <c r="J15" s="1">
        <v>73.016960322771098</v>
      </c>
      <c r="K15" s="1">
        <v>-11.7685243333333</v>
      </c>
      <c r="L15" s="1">
        <v>-4.8663053333333304</v>
      </c>
      <c r="M15" s="1">
        <v>6.1199223596632102</v>
      </c>
      <c r="N15">
        <v>19.510999999999999</v>
      </c>
      <c r="O15">
        <v>45</v>
      </c>
      <c r="P15">
        <v>0.5</v>
      </c>
      <c r="Q15">
        <v>45.5</v>
      </c>
      <c r="R15" t="s">
        <v>84</v>
      </c>
      <c r="S15" t="s">
        <v>85</v>
      </c>
      <c r="T15">
        <v>9.61</v>
      </c>
      <c r="U15">
        <v>-5.35</v>
      </c>
      <c r="V15">
        <v>4.53</v>
      </c>
      <c r="W15">
        <v>4.4400000000000004</v>
      </c>
      <c r="X15">
        <v>-9.61</v>
      </c>
      <c r="Y15">
        <v>-5.26</v>
      </c>
      <c r="Z15" s="2">
        <v>2.02E-5</v>
      </c>
      <c r="AA15" s="2">
        <v>4.0099999999999999E-5</v>
      </c>
      <c r="AB15">
        <v>4.6100000000000003</v>
      </c>
      <c r="AC15">
        <v>0</v>
      </c>
      <c r="AD15" s="3">
        <f t="shared" si="0"/>
        <v>0.31548861186826715</v>
      </c>
      <c r="AE15" s="3">
        <f t="shared" si="1"/>
        <v>0.5508484324860432</v>
      </c>
      <c r="AF15" s="3">
        <f t="shared" si="2"/>
        <v>-0.82633722555229139</v>
      </c>
      <c r="AG15" s="5">
        <f t="shared" si="3"/>
        <v>4.1946552710087209E-6</v>
      </c>
      <c r="AH15" s="1">
        <f t="shared" si="4"/>
        <v>2.5555585399353702</v>
      </c>
      <c r="AI15" s="3">
        <f t="shared" si="7"/>
        <v>2.5955625533926603</v>
      </c>
      <c r="AJ15" s="3">
        <v>2.6796954661587171</v>
      </c>
      <c r="AK15">
        <v>2.6</v>
      </c>
      <c r="AL15" s="3">
        <f t="shared" si="5"/>
        <v>2.6796954661587171</v>
      </c>
      <c r="AM15" s="4">
        <v>4</v>
      </c>
      <c r="AN15">
        <v>3</v>
      </c>
      <c r="AO15" s="3">
        <f t="shared" si="6"/>
        <v>7.9695466158717032E-2</v>
      </c>
    </row>
    <row r="16" spans="1:64" x14ac:dyDescent="0.2">
      <c r="A16" t="s">
        <v>87</v>
      </c>
      <c r="B16" t="s">
        <v>86</v>
      </c>
      <c r="C16" s="1">
        <v>-3.391216</v>
      </c>
      <c r="D16" s="1">
        <v>-2.2952189999999999</v>
      </c>
      <c r="E16" s="1">
        <v>-2.420388</v>
      </c>
      <c r="F16" s="1">
        <v>0.42487480627035001</v>
      </c>
      <c r="G16" s="1">
        <v>-96.941528000000005</v>
      </c>
      <c r="H16" s="1">
        <v>91.522057000000004</v>
      </c>
      <c r="I16" s="1">
        <v>60.354412000000004</v>
      </c>
      <c r="J16" s="1">
        <v>78.940092363328702</v>
      </c>
      <c r="K16" s="1">
        <v>-11.480134</v>
      </c>
      <c r="L16" s="1">
        <v>-3.9368423333333298</v>
      </c>
      <c r="M16" s="1">
        <v>6.0892448720403296</v>
      </c>
      <c r="N16">
        <v>19.510999999999999</v>
      </c>
      <c r="O16">
        <v>45</v>
      </c>
      <c r="P16">
        <v>0.5</v>
      </c>
      <c r="Q16">
        <v>45.5</v>
      </c>
      <c r="R16" t="s">
        <v>88</v>
      </c>
      <c r="S16" t="s">
        <v>89</v>
      </c>
      <c r="T16">
        <v>9.0299999999999994</v>
      </c>
      <c r="U16">
        <v>-4.4800000000000004</v>
      </c>
      <c r="V16">
        <v>4.9400000000000004</v>
      </c>
      <c r="W16">
        <v>4.82</v>
      </c>
      <c r="X16">
        <v>-9.0299999999999994</v>
      </c>
      <c r="Y16">
        <v>-4.34</v>
      </c>
      <c r="Z16" s="2">
        <v>3.7200000000000003E-5</v>
      </c>
      <c r="AA16" s="2">
        <v>2.2200000000000001E-5</v>
      </c>
      <c r="AB16">
        <v>4.1100000000000003</v>
      </c>
      <c r="AC16">
        <v>0</v>
      </c>
      <c r="AD16" s="3">
        <f t="shared" si="0"/>
        <v>0.85052900265180886</v>
      </c>
      <c r="AE16" s="3">
        <f t="shared" si="1"/>
        <v>0.44538972544166566</v>
      </c>
      <c r="AF16" s="3">
        <f t="shared" si="2"/>
        <v>-1.147840834816765</v>
      </c>
      <c r="AG16" s="5">
        <f t="shared" si="3"/>
        <v>2.3222281051469731E-6</v>
      </c>
      <c r="AH16" s="1">
        <f t="shared" si="4"/>
        <v>2.5555585399353702</v>
      </c>
      <c r="AI16" s="3">
        <f t="shared" si="7"/>
        <v>2.7036387554401848</v>
      </c>
      <c r="AJ16" s="3">
        <v>2.7308747788283281</v>
      </c>
      <c r="AK16">
        <v>2.6</v>
      </c>
      <c r="AL16" s="3">
        <f t="shared" si="5"/>
        <v>2.7308747788283281</v>
      </c>
      <c r="AM16" s="4">
        <v>5</v>
      </c>
      <c r="AN16">
        <v>3</v>
      </c>
      <c r="AO16" s="3">
        <f t="shared" si="6"/>
        <v>0.13087477882832799</v>
      </c>
      <c r="AS16" s="19" t="s">
        <v>241</v>
      </c>
      <c r="AT16" s="19" t="s">
        <v>242</v>
      </c>
    </row>
    <row r="17" spans="1:46" x14ac:dyDescent="0.2">
      <c r="A17" t="s">
        <v>91</v>
      </c>
      <c r="B17" t="s">
        <v>90</v>
      </c>
      <c r="C17" s="1">
        <v>-3.986691</v>
      </c>
      <c r="D17" s="1">
        <v>-2.5460660000000002</v>
      </c>
      <c r="E17" s="1">
        <v>-2.7839019999999999</v>
      </c>
      <c r="F17" s="1">
        <v>0.53434765552961205</v>
      </c>
      <c r="G17" s="1">
        <v>-10.550312</v>
      </c>
      <c r="H17" s="1">
        <v>172.976181</v>
      </c>
      <c r="I17" s="1">
        <v>137.21386699999999</v>
      </c>
      <c r="J17" s="1">
        <v>80.441253344773202</v>
      </c>
      <c r="K17" s="1">
        <v>-28.558598999999901</v>
      </c>
      <c r="L17" s="1">
        <v>-17.739723333333298</v>
      </c>
      <c r="M17" s="1">
        <v>8.0834912811515505</v>
      </c>
      <c r="N17">
        <v>11.739000000000001</v>
      </c>
      <c r="O17">
        <v>45</v>
      </c>
      <c r="P17">
        <v>0.8</v>
      </c>
      <c r="Q17">
        <v>45.8</v>
      </c>
      <c r="R17" t="s">
        <v>92</v>
      </c>
      <c r="S17" t="s">
        <v>93</v>
      </c>
      <c r="T17">
        <v>11.87</v>
      </c>
      <c r="U17">
        <v>-6.59</v>
      </c>
      <c r="V17">
        <v>5.75</v>
      </c>
      <c r="W17">
        <v>5.5</v>
      </c>
      <c r="X17">
        <v>-11.87</v>
      </c>
      <c r="Y17">
        <v>-6.53</v>
      </c>
      <c r="Z17" s="2">
        <v>8.7000000000000003E-7</v>
      </c>
      <c r="AA17" s="2">
        <v>1.2E-5</v>
      </c>
      <c r="AB17">
        <v>5.83</v>
      </c>
      <c r="AC17">
        <v>0</v>
      </c>
      <c r="AD17" s="3">
        <f t="shared" si="0"/>
        <v>0.52927827156783125</v>
      </c>
      <c r="AE17" s="3">
        <f t="shared" si="1"/>
        <v>0.41702617609984305</v>
      </c>
      <c r="AF17" s="3">
        <f t="shared" si="2"/>
        <v>-1.145574812325751</v>
      </c>
      <c r="AG17" s="5">
        <f t="shared" si="3"/>
        <v>1.2552584352145801E-6</v>
      </c>
      <c r="AH17" s="1">
        <f t="shared" si="4"/>
        <v>2.5555585399353702</v>
      </c>
      <c r="AI17" s="3">
        <f t="shared" si="7"/>
        <v>2.3562894305357287</v>
      </c>
      <c r="AJ17" s="3">
        <v>2.40847721774227</v>
      </c>
      <c r="AK17">
        <v>2.14</v>
      </c>
      <c r="AL17" s="3">
        <f t="shared" si="5"/>
        <v>2.40847721774227</v>
      </c>
      <c r="AM17" s="4">
        <v>1</v>
      </c>
      <c r="AN17">
        <v>4</v>
      </c>
      <c r="AO17" s="3">
        <f t="shared" si="6"/>
        <v>0.26847721774226985</v>
      </c>
      <c r="AS17" s="19">
        <v>-3</v>
      </c>
      <c r="AT17" s="19">
        <f>AS17</f>
        <v>-3</v>
      </c>
    </row>
    <row r="18" spans="1:46" x14ac:dyDescent="0.2">
      <c r="A18" t="s">
        <v>95</v>
      </c>
      <c r="B18" t="s">
        <v>94</v>
      </c>
      <c r="C18" s="1">
        <v>-3.3782559999999999</v>
      </c>
      <c r="D18" s="1">
        <v>-2.2136840000000002</v>
      </c>
      <c r="E18" s="1">
        <v>-2.3942450000000002</v>
      </c>
      <c r="F18" s="1">
        <v>0.42711037354277098</v>
      </c>
      <c r="G18" s="1">
        <v>-179.99648999999999</v>
      </c>
      <c r="H18" s="1">
        <v>37.356762000000003</v>
      </c>
      <c r="I18" s="1">
        <v>3.0341360000000002</v>
      </c>
      <c r="J18" s="1">
        <v>99.998577997508207</v>
      </c>
      <c r="K18" s="1">
        <v>-43.583825333333301</v>
      </c>
      <c r="L18" s="1">
        <v>-21.990324333333302</v>
      </c>
      <c r="M18" s="1">
        <v>14.6075209940583</v>
      </c>
      <c r="N18">
        <v>3.77</v>
      </c>
      <c r="O18">
        <v>20</v>
      </c>
      <c r="P18">
        <v>30.6</v>
      </c>
      <c r="Q18">
        <v>50.6</v>
      </c>
      <c r="R18" t="s">
        <v>96</v>
      </c>
      <c r="S18" t="s">
        <v>97</v>
      </c>
      <c r="T18">
        <v>17.48</v>
      </c>
      <c r="U18">
        <v>-19.600000000000001</v>
      </c>
      <c r="V18">
        <v>-1.95</v>
      </c>
      <c r="W18">
        <v>-1.35</v>
      </c>
      <c r="X18">
        <v>-17.48</v>
      </c>
      <c r="Y18">
        <v>-19.46</v>
      </c>
      <c r="Z18" s="2">
        <v>3.9099999999999999E-10</v>
      </c>
      <c r="AA18" s="2">
        <v>2.1873099999999999E-2</v>
      </c>
      <c r="AB18">
        <v>-0.02</v>
      </c>
      <c r="AC18">
        <v>0</v>
      </c>
      <c r="AD18" s="3">
        <f t="shared" si="0"/>
        <v>0.51312011825071546</v>
      </c>
      <c r="AE18" s="3">
        <f t="shared" si="1"/>
        <v>0.47105608582711112</v>
      </c>
      <c r="AF18" s="3">
        <f t="shared" si="2"/>
        <v>-1.6706693866692706</v>
      </c>
      <c r="AG18" s="5">
        <f t="shared" si="3"/>
        <v>2.2880327732743358E-3</v>
      </c>
      <c r="AH18" s="1">
        <f t="shared" si="4"/>
        <v>2.5555585399353702</v>
      </c>
      <c r="AI18" s="3">
        <f t="shared" si="7"/>
        <v>1.8713533901172006</v>
      </c>
      <c r="AJ18" s="3">
        <v>1.8195367411832479</v>
      </c>
      <c r="AK18">
        <v>1.86</v>
      </c>
      <c r="AL18" s="3">
        <f t="shared" si="5"/>
        <v>1.8195367411832479</v>
      </c>
      <c r="AM18" s="4">
        <v>2</v>
      </c>
      <c r="AN18">
        <v>4</v>
      </c>
      <c r="AO18" s="3">
        <f t="shared" si="6"/>
        <v>4.0463258816752168E-2</v>
      </c>
      <c r="AS18" s="19">
        <v>14</v>
      </c>
      <c r="AT18" s="19">
        <f>AS18</f>
        <v>14</v>
      </c>
    </row>
    <row r="19" spans="1:46" x14ac:dyDescent="0.2">
      <c r="A19" t="s">
        <v>99</v>
      </c>
      <c r="B19" t="s">
        <v>98</v>
      </c>
      <c r="C19" s="1">
        <v>-4.3552689999999998</v>
      </c>
      <c r="D19" s="1">
        <v>-2.9567489999999998</v>
      </c>
      <c r="E19" s="1">
        <v>-3.2521520000000002</v>
      </c>
      <c r="F19" s="1">
        <v>0.664766986539018</v>
      </c>
      <c r="G19" s="1">
        <v>-297.89828499999999</v>
      </c>
      <c r="H19" s="1">
        <v>-61.767693000000001</v>
      </c>
      <c r="I19" s="1">
        <v>-111.557732</v>
      </c>
      <c r="J19" s="1">
        <v>108.462472247365</v>
      </c>
      <c r="K19" s="1">
        <v>-49.064999999999998</v>
      </c>
      <c r="L19" s="1">
        <v>-32.596210999999997</v>
      </c>
      <c r="M19" s="1">
        <v>12.9086112402155</v>
      </c>
      <c r="N19">
        <v>6.1680000000000001</v>
      </c>
      <c r="O19">
        <v>30</v>
      </c>
      <c r="P19">
        <v>22.5</v>
      </c>
      <c r="Q19">
        <v>52.5</v>
      </c>
      <c r="R19" t="s">
        <v>100</v>
      </c>
      <c r="S19" t="s">
        <v>101</v>
      </c>
      <c r="T19">
        <v>15.07</v>
      </c>
      <c r="U19">
        <v>-13.12</v>
      </c>
      <c r="V19">
        <v>2.29</v>
      </c>
      <c r="W19">
        <v>2.4</v>
      </c>
      <c r="X19">
        <v>-15.07</v>
      </c>
      <c r="Y19">
        <v>-13.04</v>
      </c>
      <c r="Z19" s="2">
        <v>1.15E-7</v>
      </c>
      <c r="AA19" s="2">
        <v>9.6199999999999994E-5</v>
      </c>
      <c r="AB19">
        <v>2.7</v>
      </c>
      <c r="AC19">
        <v>0</v>
      </c>
      <c r="AD19" s="3">
        <f t="shared" si="0"/>
        <v>0.82842436976996536</v>
      </c>
      <c r="AE19" s="3">
        <f t="shared" si="1"/>
        <v>0.77660998997539643</v>
      </c>
      <c r="AF19" s="3">
        <f t="shared" si="2"/>
        <v>-1.6654342387076038</v>
      </c>
      <c r="AG19" s="5">
        <f t="shared" si="3"/>
        <v>1.0062988455636882E-5</v>
      </c>
      <c r="AH19" s="1">
        <f t="shared" si="4"/>
        <v>2.5555585399353702</v>
      </c>
      <c r="AI19" s="3">
        <f t="shared" si="7"/>
        <v>2.4951687239615841</v>
      </c>
      <c r="AJ19" s="3">
        <v>2.5504250995644266</v>
      </c>
      <c r="AK19">
        <v>2.4</v>
      </c>
      <c r="AL19" s="3">
        <f t="shared" si="5"/>
        <v>2.5504250995644266</v>
      </c>
      <c r="AM19" s="4">
        <v>3</v>
      </c>
      <c r="AN19">
        <v>4</v>
      </c>
      <c r="AO19" s="3">
        <f t="shared" si="6"/>
        <v>0.15042509956442673</v>
      </c>
      <c r="AS19" s="19"/>
      <c r="AT19" s="19"/>
    </row>
    <row r="20" spans="1:46" x14ac:dyDescent="0.2">
      <c r="A20" t="s">
        <v>103</v>
      </c>
      <c r="B20" t="s">
        <v>102</v>
      </c>
      <c r="C20" s="1">
        <v>-2.5757430000000001</v>
      </c>
      <c r="D20" s="1">
        <v>-1.6363479999999999</v>
      </c>
      <c r="E20" s="1">
        <v>-1.806378</v>
      </c>
      <c r="F20" s="1">
        <v>0.37810737357531699</v>
      </c>
      <c r="G20" s="1">
        <v>-28.948696000000002</v>
      </c>
      <c r="H20" s="1">
        <v>87.677925000000002</v>
      </c>
      <c r="I20" s="1">
        <v>66.901955000000001</v>
      </c>
      <c r="J20" s="1">
        <v>49.269485051505697</v>
      </c>
      <c r="K20" s="1">
        <v>-32.273713333333298</v>
      </c>
      <c r="L20" s="1">
        <v>-20.650297333333299</v>
      </c>
      <c r="M20" s="1">
        <v>7.9149691549507697</v>
      </c>
      <c r="N20">
        <v>5.6070000000000002</v>
      </c>
      <c r="O20">
        <v>22</v>
      </c>
      <c r="P20">
        <v>32.4</v>
      </c>
      <c r="Q20">
        <v>54.4</v>
      </c>
      <c r="R20" t="s">
        <v>104</v>
      </c>
      <c r="S20" t="s">
        <v>105</v>
      </c>
      <c r="T20">
        <v>8.7799999999999994</v>
      </c>
      <c r="U20">
        <v>-8.5500000000000007</v>
      </c>
      <c r="V20">
        <v>0.46</v>
      </c>
      <c r="W20">
        <v>0.91</v>
      </c>
      <c r="X20">
        <v>-8.7799999999999994</v>
      </c>
      <c r="Y20">
        <v>-8.26</v>
      </c>
      <c r="Z20" s="2">
        <v>6.17E-9</v>
      </c>
      <c r="AA20" s="2">
        <v>5.7149599999999998E-3</v>
      </c>
      <c r="AB20">
        <v>1.49</v>
      </c>
      <c r="AC20">
        <v>0</v>
      </c>
      <c r="AD20" s="3">
        <f t="shared" si="0"/>
        <v>0.36633110644116029</v>
      </c>
      <c r="AE20" s="3">
        <f t="shared" si="1"/>
        <v>0.23398633407683267</v>
      </c>
      <c r="AF20" s="3">
        <f t="shared" si="2"/>
        <v>-0.69661876169380266</v>
      </c>
      <c r="AG20" s="5">
        <f t="shared" si="3"/>
        <v>5.9781264557615967E-4</v>
      </c>
      <c r="AH20" s="1">
        <f t="shared" si="4"/>
        <v>2.5555585399353702</v>
      </c>
      <c r="AI20" s="3">
        <f t="shared" si="7"/>
        <v>2.4598550314051368</v>
      </c>
      <c r="AJ20" s="3">
        <v>2.4859669523863124</v>
      </c>
      <c r="AK20">
        <v>2.21</v>
      </c>
      <c r="AL20" s="3">
        <f t="shared" si="5"/>
        <v>2.4859669523863124</v>
      </c>
      <c r="AM20" s="4">
        <v>4</v>
      </c>
      <c r="AN20">
        <v>4</v>
      </c>
      <c r="AO20" s="3">
        <f t="shared" si="6"/>
        <v>0.27596695238631241</v>
      </c>
      <c r="AS20" s="19">
        <v>-3</v>
      </c>
      <c r="AT20" s="19">
        <f>AS20+1</f>
        <v>-2</v>
      </c>
    </row>
    <row r="21" spans="1:46" x14ac:dyDescent="0.2">
      <c r="A21" t="s">
        <v>107</v>
      </c>
      <c r="B21" t="s">
        <v>106</v>
      </c>
      <c r="C21" s="1">
        <v>-3.5533190000000001</v>
      </c>
      <c r="D21" s="1">
        <v>-2.1207699999999998</v>
      </c>
      <c r="E21" s="1">
        <v>-2.4636390000000001</v>
      </c>
      <c r="F21" s="1">
        <v>0.59400055934573703</v>
      </c>
      <c r="G21" s="1">
        <v>16.721115000000001</v>
      </c>
      <c r="H21" s="1">
        <v>149.26797500000001</v>
      </c>
      <c r="I21" s="1">
        <v>126.38439200000001</v>
      </c>
      <c r="J21" s="1">
        <v>62.708524137418401</v>
      </c>
      <c r="K21" s="1">
        <v>-29.104759999999999</v>
      </c>
      <c r="L21" s="1">
        <v>-17.3425503333333</v>
      </c>
      <c r="M21" s="1">
        <v>9.0747196680684095</v>
      </c>
      <c r="N21">
        <v>9.1470000000000002</v>
      </c>
      <c r="O21">
        <v>0</v>
      </c>
      <c r="P21">
        <v>59.7</v>
      </c>
      <c r="Q21">
        <v>59.7</v>
      </c>
      <c r="R21" t="s">
        <v>108</v>
      </c>
      <c r="S21" t="s">
        <v>109</v>
      </c>
      <c r="T21">
        <v>9.8800000000000008</v>
      </c>
      <c r="U21">
        <v>-7</v>
      </c>
      <c r="V21">
        <v>2.86</v>
      </c>
      <c r="W21">
        <v>2.86</v>
      </c>
      <c r="X21">
        <v>-9.8800000000000008</v>
      </c>
      <c r="Y21">
        <v>-7.1</v>
      </c>
      <c r="Z21" s="2">
        <v>1.4100000000000001E-6</v>
      </c>
      <c r="AA21" s="2">
        <v>1.6257399999999999E-4</v>
      </c>
      <c r="AB21">
        <v>3.41</v>
      </c>
      <c r="AC21">
        <v>0</v>
      </c>
      <c r="AD21" s="3">
        <f t="shared" si="0"/>
        <v>8.9455842408944886E-2</v>
      </c>
      <c r="AE21" s="3">
        <f t="shared" si="1"/>
        <v>0.5381984332858174</v>
      </c>
      <c r="AF21" s="3">
        <f t="shared" si="2"/>
        <v>-1.0194464626064457</v>
      </c>
      <c r="AG21" s="5">
        <f t="shared" si="3"/>
        <v>1.7006032070547928E-5</v>
      </c>
      <c r="AH21" s="1">
        <f t="shared" si="4"/>
        <v>2.5555585399353702</v>
      </c>
      <c r="AI21" s="3">
        <f t="shared" si="7"/>
        <v>2.1637833590557571</v>
      </c>
      <c r="AJ21" s="3">
        <v>2.2359335842258381</v>
      </c>
      <c r="AK21">
        <v>2.13</v>
      </c>
      <c r="AL21" s="3">
        <f t="shared" si="5"/>
        <v>2.2359335842258381</v>
      </c>
      <c r="AM21" s="4">
        <v>5</v>
      </c>
      <c r="AN21">
        <v>4</v>
      </c>
      <c r="AO21" s="3">
        <f t="shared" si="6"/>
        <v>0.10593358422583821</v>
      </c>
      <c r="AS21" s="19">
        <v>14</v>
      </c>
      <c r="AT21" s="19">
        <f>AS21+1</f>
        <v>15</v>
      </c>
    </row>
    <row r="22" spans="1:46" x14ac:dyDescent="0.2">
      <c r="A22" t="s">
        <v>111</v>
      </c>
      <c r="B22" t="s">
        <v>110</v>
      </c>
      <c r="C22" s="1">
        <v>-3.139453</v>
      </c>
      <c r="D22" s="1">
        <v>-2.1039300000000001</v>
      </c>
      <c r="E22" s="1">
        <v>-2.2447509999999999</v>
      </c>
      <c r="F22" s="1">
        <v>0.39708715113232701</v>
      </c>
      <c r="G22" s="1">
        <v>-223.76808199999999</v>
      </c>
      <c r="H22" s="1">
        <v>16.659832000000002</v>
      </c>
      <c r="I22" s="1">
        <v>-23.120016</v>
      </c>
      <c r="J22" s="1">
        <v>82.368791782346705</v>
      </c>
      <c r="K22" s="1">
        <v>-28.402453666666599</v>
      </c>
      <c r="L22" s="1">
        <v>-16.715937666666601</v>
      </c>
      <c r="M22" s="1">
        <v>8.0928969134145401</v>
      </c>
      <c r="N22">
        <v>10.372999999999999</v>
      </c>
      <c r="O22">
        <v>45</v>
      </c>
      <c r="P22">
        <v>25</v>
      </c>
      <c r="Q22">
        <v>70</v>
      </c>
      <c r="R22" t="s">
        <v>112</v>
      </c>
      <c r="S22" t="s">
        <v>113</v>
      </c>
      <c r="T22">
        <v>8.92</v>
      </c>
      <c r="U22">
        <v>-5.73</v>
      </c>
      <c r="V22">
        <v>3.37</v>
      </c>
      <c r="W22">
        <v>3.42</v>
      </c>
      <c r="X22">
        <v>-8.92</v>
      </c>
      <c r="Y22">
        <v>-5.61</v>
      </c>
      <c r="Z22" s="2">
        <v>2.12E-5</v>
      </c>
      <c r="AA22" s="2">
        <v>2.7689899999999998E-3</v>
      </c>
      <c r="AB22">
        <v>3.22</v>
      </c>
      <c r="AC22">
        <v>0</v>
      </c>
      <c r="AD22" s="3">
        <f t="shared" si="0"/>
        <v>0.65511211612696063</v>
      </c>
      <c r="AE22" s="3">
        <f t="shared" si="1"/>
        <v>0.28716433489883864</v>
      </c>
      <c r="AF22" s="3">
        <f t="shared" si="2"/>
        <v>-0.86001955449312262</v>
      </c>
      <c r="AG22" s="5">
        <f t="shared" si="3"/>
        <v>2.896498378770683E-4</v>
      </c>
      <c r="AH22" s="1">
        <f t="shared" si="4"/>
        <v>2.5555585399353702</v>
      </c>
      <c r="AI22" s="3">
        <f t="shared" si="7"/>
        <v>2.6381050863059241</v>
      </c>
      <c r="AJ22" s="3">
        <v>2.533324632201587</v>
      </c>
      <c r="AK22">
        <v>2.78</v>
      </c>
      <c r="AL22" s="3">
        <f t="shared" si="5"/>
        <v>2.533324632201587</v>
      </c>
      <c r="AM22" s="4">
        <v>1</v>
      </c>
      <c r="AN22">
        <v>5</v>
      </c>
      <c r="AO22" s="3">
        <f t="shared" si="6"/>
        <v>0.24667536779841281</v>
      </c>
      <c r="AS22" s="19"/>
      <c r="AT22" s="19"/>
    </row>
    <row r="23" spans="1:46" x14ac:dyDescent="0.2">
      <c r="A23" t="s">
        <v>115</v>
      </c>
      <c r="B23" t="s">
        <v>114</v>
      </c>
      <c r="C23" s="1">
        <v>-3.7317830000000001</v>
      </c>
      <c r="D23" s="1">
        <v>-2.3101669999999999</v>
      </c>
      <c r="E23" s="1">
        <v>-2.4776479999999999</v>
      </c>
      <c r="F23" s="1">
        <v>0.44020452790818199</v>
      </c>
      <c r="G23" s="1">
        <v>-212.073792</v>
      </c>
      <c r="H23" s="1">
        <v>37.109119</v>
      </c>
      <c r="I23" s="1">
        <v>-6.0898149999999998</v>
      </c>
      <c r="J23" s="1">
        <v>90.475759004453707</v>
      </c>
      <c r="K23" s="1">
        <v>-53.399186666666601</v>
      </c>
      <c r="L23" s="1">
        <v>-37.895468666666602</v>
      </c>
      <c r="M23" s="1">
        <v>11.731148067382</v>
      </c>
      <c r="N23">
        <v>4.0549999999999997</v>
      </c>
      <c r="O23">
        <v>60</v>
      </c>
      <c r="P23">
        <v>13.7</v>
      </c>
      <c r="Q23">
        <v>73.7</v>
      </c>
      <c r="R23" t="s">
        <v>116</v>
      </c>
      <c r="S23" t="s">
        <v>117</v>
      </c>
      <c r="T23">
        <v>14.47</v>
      </c>
      <c r="U23">
        <v>-14.69</v>
      </c>
      <c r="V23">
        <v>0.28999999999999998</v>
      </c>
      <c r="W23">
        <v>1.08</v>
      </c>
      <c r="X23">
        <v>-14.47</v>
      </c>
      <c r="Y23">
        <v>-14.1</v>
      </c>
      <c r="Z23" s="2">
        <v>8.5600000000000004E-10</v>
      </c>
      <c r="AA23" s="2">
        <v>4.3195400000000002E-3</v>
      </c>
      <c r="AB23">
        <v>0.19</v>
      </c>
      <c r="AC23">
        <v>0</v>
      </c>
      <c r="AD23" s="3">
        <f t="shared" si="0"/>
        <v>0.50564963773445992</v>
      </c>
      <c r="AE23" s="3">
        <f t="shared" si="1"/>
        <v>0.58982466605417905</v>
      </c>
      <c r="AF23" s="3">
        <f t="shared" si="2"/>
        <v>-1.0349047066973638</v>
      </c>
      <c r="AG23" s="5">
        <f t="shared" si="3"/>
        <v>4.5184491843723227E-4</v>
      </c>
      <c r="AH23" s="1">
        <f t="shared" si="4"/>
        <v>2.5555585399353702</v>
      </c>
      <c r="AI23" s="3">
        <f t="shared" si="7"/>
        <v>2.6165799819450828</v>
      </c>
      <c r="AJ23" s="3">
        <v>2.5633299509171286</v>
      </c>
      <c r="AK23">
        <v>2.61</v>
      </c>
      <c r="AL23" s="3">
        <f t="shared" si="5"/>
        <v>2.5633299509171286</v>
      </c>
      <c r="AM23" s="4">
        <v>2</v>
      </c>
      <c r="AN23">
        <v>5</v>
      </c>
      <c r="AO23" s="3">
        <f t="shared" si="6"/>
        <v>4.6670049082871312E-2</v>
      </c>
      <c r="AS23" s="19">
        <v>-3</v>
      </c>
      <c r="AT23" s="19">
        <f>AS23-1</f>
        <v>-4</v>
      </c>
    </row>
    <row r="24" spans="1:46" x14ac:dyDescent="0.2">
      <c r="A24" t="s">
        <v>119</v>
      </c>
      <c r="B24" t="s">
        <v>118</v>
      </c>
      <c r="C24" s="1">
        <v>-3.7698200000000002</v>
      </c>
      <c r="D24" s="1">
        <v>-2.4842840000000002</v>
      </c>
      <c r="E24" s="1">
        <v>-2.7093400000000001</v>
      </c>
      <c r="F24" s="1">
        <v>0.49567442964446001</v>
      </c>
      <c r="G24" s="1">
        <v>87.488524999999996</v>
      </c>
      <c r="H24" s="1">
        <v>237.59700000000001</v>
      </c>
      <c r="I24" s="1">
        <v>208.58429000000001</v>
      </c>
      <c r="J24" s="1">
        <v>69.0459253751565</v>
      </c>
      <c r="K24" s="1">
        <v>-38.1613166666666</v>
      </c>
      <c r="L24" s="1">
        <v>-22.126740333333299</v>
      </c>
      <c r="M24" s="1">
        <v>12.0510814630595</v>
      </c>
      <c r="N24">
        <v>8.2669999999999995</v>
      </c>
      <c r="O24">
        <v>56.6</v>
      </c>
      <c r="P24">
        <v>20.475000000000001</v>
      </c>
      <c r="Q24">
        <v>77.075000000000003</v>
      </c>
      <c r="R24" t="s">
        <v>120</v>
      </c>
      <c r="S24" t="s">
        <v>121</v>
      </c>
      <c r="T24">
        <v>12.15</v>
      </c>
      <c r="U24">
        <v>-11.3</v>
      </c>
      <c r="V24">
        <v>1.75</v>
      </c>
      <c r="W24">
        <v>2.66</v>
      </c>
      <c r="X24">
        <v>-12.15</v>
      </c>
      <c r="Y24">
        <v>-10.39</v>
      </c>
      <c r="Z24" s="2">
        <v>1.3200000000000001E-8</v>
      </c>
      <c r="AA24" s="2">
        <v>3.9489199999999999E-4</v>
      </c>
      <c r="AB24">
        <v>1.44</v>
      </c>
      <c r="AC24">
        <v>1</v>
      </c>
      <c r="AD24" s="3">
        <f t="shared" si="0"/>
        <v>0.53061050730773585</v>
      </c>
      <c r="AE24" s="3">
        <f t="shared" si="1"/>
        <v>0.65303977990828077</v>
      </c>
      <c r="AF24" s="3">
        <f t="shared" si="2"/>
        <v>-1.027402684169834</v>
      </c>
      <c r="AG24" s="5">
        <f t="shared" si="3"/>
        <v>4.1307626166562993E-5</v>
      </c>
      <c r="AH24" s="1">
        <f t="shared" si="4"/>
        <v>2.5555585399353702</v>
      </c>
      <c r="AI24" s="3">
        <f t="shared" si="7"/>
        <v>2.7118474506077193</v>
      </c>
      <c r="AJ24" s="3">
        <v>2.7166917134193187</v>
      </c>
      <c r="AK24">
        <v>3</v>
      </c>
      <c r="AL24" s="3">
        <f t="shared" si="5"/>
        <v>2.7166917134193187</v>
      </c>
      <c r="AM24" s="4">
        <v>3</v>
      </c>
      <c r="AN24">
        <v>5</v>
      </c>
      <c r="AO24" s="3">
        <f t="shared" si="6"/>
        <v>0.2833082865806813</v>
      </c>
      <c r="AS24" s="19">
        <v>14</v>
      </c>
      <c r="AT24" s="19">
        <f>AS24-1</f>
        <v>13</v>
      </c>
    </row>
    <row r="25" spans="1:46" x14ac:dyDescent="0.2">
      <c r="A25" t="s">
        <v>123</v>
      </c>
      <c r="B25" t="s">
        <v>122</v>
      </c>
      <c r="C25" s="1">
        <v>-4.6725589999999997</v>
      </c>
      <c r="D25" s="1">
        <v>-3.2753079999999999</v>
      </c>
      <c r="E25" s="1">
        <v>-3.4930189999999999</v>
      </c>
      <c r="F25" s="1">
        <v>0.53129678156375104</v>
      </c>
      <c r="G25" s="1">
        <v>-186.99293499999999</v>
      </c>
      <c r="H25" s="1">
        <v>11.982253999999999</v>
      </c>
      <c r="I25" s="1">
        <v>-28.636322</v>
      </c>
      <c r="J25" s="1">
        <v>81.897281819894602</v>
      </c>
      <c r="K25" s="1">
        <v>-26.672134666666601</v>
      </c>
      <c r="L25" s="1">
        <v>-14.933897999999999</v>
      </c>
      <c r="M25" s="1">
        <v>8.2399622349231301</v>
      </c>
      <c r="N25">
        <v>13.933</v>
      </c>
      <c r="O25">
        <v>45</v>
      </c>
      <c r="P25">
        <v>36.671999999999997</v>
      </c>
      <c r="Q25">
        <v>81.671999999999997</v>
      </c>
      <c r="R25" t="s">
        <v>124</v>
      </c>
      <c r="S25" t="s">
        <v>125</v>
      </c>
      <c r="T25">
        <v>11.27</v>
      </c>
      <c r="U25">
        <v>-7.34</v>
      </c>
      <c r="V25">
        <v>4.62</v>
      </c>
      <c r="W25">
        <v>4.59</v>
      </c>
      <c r="X25">
        <v>-11.27</v>
      </c>
      <c r="Y25">
        <v>-7.02</v>
      </c>
      <c r="Z25" s="2">
        <v>4.1199999999999998E-7</v>
      </c>
      <c r="AA25" s="2">
        <v>2.7599999999999998E-6</v>
      </c>
      <c r="AB25">
        <v>4.5</v>
      </c>
      <c r="AC25">
        <v>0</v>
      </c>
      <c r="AD25" s="3">
        <f t="shared" si="0"/>
        <v>0.84494796738623679</v>
      </c>
      <c r="AE25" s="3">
        <f t="shared" si="1"/>
        <v>0.32557878135722529</v>
      </c>
      <c r="AF25" s="3">
        <f t="shared" si="2"/>
        <v>-1.0791410862990489</v>
      </c>
      <c r="AG25" s="5">
        <f t="shared" si="3"/>
        <v>2.8870944009935339E-7</v>
      </c>
      <c r="AH25" s="1">
        <f t="shared" si="4"/>
        <v>2.5555585399353702</v>
      </c>
      <c r="AI25" s="3">
        <f t="shared" si="7"/>
        <v>2.6469444910892235</v>
      </c>
      <c r="AJ25" s="3">
        <v>2.5927250547189988</v>
      </c>
      <c r="AK25">
        <v>2.79</v>
      </c>
      <c r="AL25" s="3">
        <f t="shared" si="5"/>
        <v>2.5927250547189988</v>
      </c>
      <c r="AM25" s="4">
        <v>4</v>
      </c>
      <c r="AN25">
        <v>5</v>
      </c>
      <c r="AO25" s="3">
        <f t="shared" si="6"/>
        <v>0.1972749452810012</v>
      </c>
    </row>
    <row r="26" spans="1:46" x14ac:dyDescent="0.2">
      <c r="A26" t="s">
        <v>127</v>
      </c>
      <c r="B26" t="s">
        <v>126</v>
      </c>
      <c r="C26" s="1">
        <v>-4.3629879999999996</v>
      </c>
      <c r="D26" s="1">
        <v>-2.9620320000000002</v>
      </c>
      <c r="E26" s="1">
        <v>-3.1736810000000002</v>
      </c>
      <c r="F26" s="1">
        <v>0.57082366054829903</v>
      </c>
      <c r="G26" s="1">
        <v>-460.716431</v>
      </c>
      <c r="H26" s="1">
        <v>3.8514189999999999</v>
      </c>
      <c r="I26" s="1">
        <v>-69.429749000000001</v>
      </c>
      <c r="J26" s="1">
        <v>169.50052357010699</v>
      </c>
      <c r="K26" s="1">
        <v>-50.172820999999999</v>
      </c>
      <c r="L26" s="1">
        <v>-28.521266333333301</v>
      </c>
      <c r="M26" s="1">
        <v>15.0768651083779</v>
      </c>
      <c r="N26">
        <v>7.2830000000000004</v>
      </c>
      <c r="O26">
        <v>61</v>
      </c>
      <c r="P26">
        <v>20.8</v>
      </c>
      <c r="Q26">
        <v>81.8</v>
      </c>
      <c r="R26" t="s">
        <v>128</v>
      </c>
      <c r="S26" t="s">
        <v>129</v>
      </c>
      <c r="T26">
        <v>21.1</v>
      </c>
      <c r="U26">
        <v>-19.29</v>
      </c>
      <c r="V26">
        <v>2.66</v>
      </c>
      <c r="W26">
        <v>3.36</v>
      </c>
      <c r="X26">
        <v>-21.1</v>
      </c>
      <c r="Y26">
        <v>-18.600000000000001</v>
      </c>
      <c r="Z26" s="2">
        <v>3.4899999999999998E-10</v>
      </c>
      <c r="AA26" s="2">
        <v>2.5768399999999999E-3</v>
      </c>
      <c r="AB26">
        <v>1.07</v>
      </c>
      <c r="AC26">
        <v>-1</v>
      </c>
      <c r="AD26" s="3">
        <f t="shared" si="0"/>
        <v>0.92756839816587755</v>
      </c>
      <c r="AE26" s="3">
        <f t="shared" si="1"/>
        <v>0.56384939661164157</v>
      </c>
      <c r="AF26" s="3">
        <f t="shared" si="2"/>
        <v>-2.0726736234274457</v>
      </c>
      <c r="AG26" s="5">
        <f t="shared" si="3"/>
        <v>2.6955001218319485E-4</v>
      </c>
      <c r="AH26" s="1">
        <f t="shared" si="4"/>
        <v>2.5555585399353702</v>
      </c>
      <c r="AI26" s="3">
        <f t="shared" si="7"/>
        <v>1.9745722612976269</v>
      </c>
      <c r="AJ26" s="3">
        <v>1.842115483453034</v>
      </c>
      <c r="AK26">
        <v>2.04</v>
      </c>
      <c r="AL26" s="3">
        <f t="shared" si="5"/>
        <v>1.842115483453034</v>
      </c>
      <c r="AM26" s="4">
        <v>5</v>
      </c>
      <c r="AN26">
        <v>5</v>
      </c>
      <c r="AO26" s="3">
        <f t="shared" si="6"/>
        <v>0.19788451654696604</v>
      </c>
    </row>
    <row r="27" spans="1:46" x14ac:dyDescent="0.2">
      <c r="A27" t="s">
        <v>131</v>
      </c>
      <c r="B27" t="s">
        <v>130</v>
      </c>
      <c r="C27" s="1">
        <v>-2.5520230000000002</v>
      </c>
      <c r="D27" s="1">
        <v>-1.4767269999999999</v>
      </c>
      <c r="E27" s="1">
        <v>-1.7034199999999999</v>
      </c>
      <c r="F27" s="1">
        <v>0.42510860978322801</v>
      </c>
      <c r="G27" s="1">
        <v>-201.37558000000001</v>
      </c>
      <c r="H27" s="1">
        <v>-16.463028000000001</v>
      </c>
      <c r="I27" s="1">
        <v>-47.927914000000001</v>
      </c>
      <c r="J27" s="1">
        <v>71.516482061755099</v>
      </c>
      <c r="K27" s="1">
        <v>-42.242649333333297</v>
      </c>
      <c r="L27" s="1">
        <v>-25.374625333333299</v>
      </c>
      <c r="M27" s="1">
        <v>11.6584548478084</v>
      </c>
      <c r="N27">
        <v>4.0910000000000002</v>
      </c>
      <c r="O27">
        <v>47.5</v>
      </c>
      <c r="P27">
        <v>35.299999999999997</v>
      </c>
      <c r="Q27">
        <v>82.8</v>
      </c>
      <c r="R27" t="s">
        <v>132</v>
      </c>
      <c r="S27" t="s">
        <v>133</v>
      </c>
      <c r="T27">
        <v>9.58</v>
      </c>
      <c r="U27">
        <v>-9.44</v>
      </c>
      <c r="V27">
        <v>0</v>
      </c>
      <c r="W27">
        <v>0.08</v>
      </c>
      <c r="X27">
        <v>-9.58</v>
      </c>
      <c r="Y27">
        <v>-9.59</v>
      </c>
      <c r="Z27" s="2">
        <v>2.0600000000000002E-6</v>
      </c>
      <c r="AA27" s="2">
        <v>0.111749</v>
      </c>
      <c r="AB27">
        <v>-7.0000000000000007E-2</v>
      </c>
      <c r="AC27">
        <v>0</v>
      </c>
      <c r="AD27" s="3">
        <f t="shared" si="0"/>
        <v>0.12004663838396779</v>
      </c>
      <c r="AE27" s="3">
        <f t="shared" si="1"/>
        <v>0.40361219674625737</v>
      </c>
      <c r="AF27" s="3">
        <f t="shared" si="2"/>
        <v>-0.93744869562741862</v>
      </c>
      <c r="AG27" s="5">
        <f t="shared" si="3"/>
        <v>1.1689489573066175E-2</v>
      </c>
      <c r="AH27" s="1">
        <f t="shared" si="4"/>
        <v>2.5555585399353702</v>
      </c>
      <c r="AI27" s="3">
        <f t="shared" si="7"/>
        <v>2.1534581690112429</v>
      </c>
      <c r="AJ27" s="3">
        <v>2.1653358337946553</v>
      </c>
      <c r="AK27">
        <v>1.87</v>
      </c>
      <c r="AL27" s="3">
        <f t="shared" si="5"/>
        <v>2.1653358337946553</v>
      </c>
      <c r="AM27" s="4">
        <v>1</v>
      </c>
      <c r="AN27">
        <v>6</v>
      </c>
      <c r="AO27" s="3">
        <f t="shared" si="6"/>
        <v>0.29533583379465522</v>
      </c>
    </row>
    <row r="28" spans="1:46" x14ac:dyDescent="0.2">
      <c r="A28" t="s">
        <v>135</v>
      </c>
      <c r="B28" t="s">
        <v>134</v>
      </c>
      <c r="C28" s="1">
        <v>-4.3370749999999996</v>
      </c>
      <c r="D28" s="1">
        <v>-2.7211820000000002</v>
      </c>
      <c r="E28" s="1">
        <v>-2.9143249999999998</v>
      </c>
      <c r="F28" s="1">
        <v>0.51588962861919097</v>
      </c>
      <c r="G28" s="1">
        <v>-142.327698</v>
      </c>
      <c r="H28" s="1">
        <v>45.491267999999998</v>
      </c>
      <c r="I28" s="1">
        <v>11.280523000000001</v>
      </c>
      <c r="J28" s="1">
        <v>85.020774530941907</v>
      </c>
      <c r="K28" s="1">
        <v>-32.636610666666598</v>
      </c>
      <c r="L28" s="1">
        <v>-21.425839999999901</v>
      </c>
      <c r="M28" s="1">
        <v>8.4029905434169407</v>
      </c>
      <c r="N28">
        <v>9.8019999999999996</v>
      </c>
      <c r="O28">
        <v>55</v>
      </c>
      <c r="P28">
        <v>28.7</v>
      </c>
      <c r="Q28">
        <v>83.7</v>
      </c>
      <c r="R28" t="s">
        <v>136</v>
      </c>
      <c r="S28" t="s">
        <v>137</v>
      </c>
      <c r="T28">
        <v>13.91</v>
      </c>
      <c r="U28">
        <v>-9.65</v>
      </c>
      <c r="V28">
        <v>5.1100000000000003</v>
      </c>
      <c r="W28">
        <v>5.36</v>
      </c>
      <c r="X28">
        <v>-13.91</v>
      </c>
      <c r="Y28">
        <v>-9.16</v>
      </c>
      <c r="Z28" s="2">
        <v>1.1700000000000001E-9</v>
      </c>
      <c r="AA28" s="2">
        <v>1.06E-5</v>
      </c>
      <c r="AB28">
        <v>2.96</v>
      </c>
      <c r="AC28">
        <v>0</v>
      </c>
      <c r="AD28" s="3">
        <f t="shared" si="0"/>
        <v>0.64104535905034532</v>
      </c>
      <c r="AE28" s="3">
        <f t="shared" si="1"/>
        <v>0.42773285792574356</v>
      </c>
      <c r="AF28" s="3">
        <f t="shared" si="2"/>
        <v>-1.3308383436176299</v>
      </c>
      <c r="AG28" s="5">
        <f t="shared" si="3"/>
        <v>1.108811617772879E-6</v>
      </c>
      <c r="AH28" s="1">
        <f t="shared" si="4"/>
        <v>2.5555585399353702</v>
      </c>
      <c r="AI28" s="3">
        <f t="shared" si="7"/>
        <v>2.2934995221054471</v>
      </c>
      <c r="AJ28" s="3">
        <v>2.2331513314998874</v>
      </c>
      <c r="AK28">
        <v>2.2000000000000002</v>
      </c>
      <c r="AL28" s="3">
        <f t="shared" si="5"/>
        <v>2.2331513314998874</v>
      </c>
      <c r="AM28" s="4">
        <v>2</v>
      </c>
      <c r="AN28">
        <v>6</v>
      </c>
      <c r="AO28" s="3">
        <f t="shared" si="6"/>
        <v>3.3151331499887249E-2</v>
      </c>
    </row>
    <row r="29" spans="1:46" x14ac:dyDescent="0.2">
      <c r="A29" t="s">
        <v>139</v>
      </c>
      <c r="B29" t="s">
        <v>138</v>
      </c>
      <c r="C29" s="1">
        <v>-3.8977189999999999</v>
      </c>
      <c r="D29" s="1">
        <v>-2.496213</v>
      </c>
      <c r="E29" s="1">
        <v>-2.7355770000000001</v>
      </c>
      <c r="F29" s="1">
        <v>0.56994747074406904</v>
      </c>
      <c r="G29" s="1">
        <v>-32.277973000000003</v>
      </c>
      <c r="H29" s="1">
        <v>170.63258400000001</v>
      </c>
      <c r="I29" s="1">
        <v>121.390945</v>
      </c>
      <c r="J29" s="1">
        <v>94.334819101301903</v>
      </c>
      <c r="K29" s="1">
        <v>-36.915635000000002</v>
      </c>
      <c r="L29" s="1">
        <v>-17.573069</v>
      </c>
      <c r="M29" s="1">
        <v>13.578043733411899</v>
      </c>
      <c r="N29">
        <v>9.0969999999999995</v>
      </c>
      <c r="O29">
        <v>45</v>
      </c>
      <c r="P29">
        <v>50.8</v>
      </c>
      <c r="Q29">
        <v>95.8</v>
      </c>
      <c r="R29" t="s">
        <v>140</v>
      </c>
      <c r="S29" t="s">
        <v>141</v>
      </c>
      <c r="T29">
        <v>17.260000000000002</v>
      </c>
      <c r="U29">
        <v>-15.73</v>
      </c>
      <c r="V29">
        <v>1.97</v>
      </c>
      <c r="W29">
        <v>2.12</v>
      </c>
      <c r="X29">
        <v>-17.260000000000002</v>
      </c>
      <c r="Y29">
        <v>-15.66</v>
      </c>
      <c r="Z29" s="2">
        <v>4.7E-7</v>
      </c>
      <c r="AA29" s="2">
        <v>2.0800000000000001E-5</v>
      </c>
      <c r="AB29">
        <v>1.1200000000000001</v>
      </c>
      <c r="AC29">
        <v>0</v>
      </c>
      <c r="AD29" s="3">
        <f t="shared" si="0"/>
        <v>0.65534285712004614</v>
      </c>
      <c r="AE29" s="3">
        <f t="shared" si="1"/>
        <v>0.56334433419915042</v>
      </c>
      <c r="AF29" s="3">
        <f t="shared" si="2"/>
        <v>-1.3255015542121735</v>
      </c>
      <c r="AG29" s="5">
        <f t="shared" si="3"/>
        <v>2.1757812877052722E-6</v>
      </c>
      <c r="AH29" s="1">
        <f t="shared" si="4"/>
        <v>2.5555585399353702</v>
      </c>
      <c r="AI29" s="3">
        <f t="shared" si="7"/>
        <v>2.4487463528236808</v>
      </c>
      <c r="AJ29" s="3">
        <v>2.6272647099338178</v>
      </c>
      <c r="AK29">
        <v>2.4500000000000002</v>
      </c>
      <c r="AL29" s="3">
        <f t="shared" si="5"/>
        <v>2.6272647099338178</v>
      </c>
      <c r="AM29" s="4">
        <v>3</v>
      </c>
      <c r="AN29">
        <v>6</v>
      </c>
      <c r="AO29" s="3">
        <f t="shared" si="6"/>
        <v>0.1772647099338176</v>
      </c>
    </row>
    <row r="30" spans="1:46" x14ac:dyDescent="0.2">
      <c r="A30" t="s">
        <v>143</v>
      </c>
      <c r="B30" t="s">
        <v>142</v>
      </c>
      <c r="C30" s="1">
        <v>-4.7772649999999999</v>
      </c>
      <c r="D30" s="1">
        <v>-3.4813589999999999</v>
      </c>
      <c r="E30" s="1">
        <v>-3.6795439999999999</v>
      </c>
      <c r="F30" s="1">
        <v>0.56999831324103201</v>
      </c>
      <c r="G30" s="1">
        <v>-206.400116</v>
      </c>
      <c r="H30" s="1">
        <v>19.926956000000001</v>
      </c>
      <c r="I30" s="1">
        <v>-31.770479000000002</v>
      </c>
      <c r="J30" s="1">
        <v>98.267140030539196</v>
      </c>
      <c r="K30" s="1">
        <v>-44.091987000000003</v>
      </c>
      <c r="L30" s="1">
        <v>-28.824940666666599</v>
      </c>
      <c r="M30" s="1">
        <v>11.430388311129001</v>
      </c>
      <c r="N30">
        <v>9.3870000000000005</v>
      </c>
      <c r="O30">
        <v>79</v>
      </c>
      <c r="P30">
        <v>32.6</v>
      </c>
      <c r="Q30">
        <v>111.6</v>
      </c>
      <c r="R30" t="s">
        <v>144</v>
      </c>
      <c r="S30" t="s">
        <v>145</v>
      </c>
      <c r="T30">
        <v>16.05</v>
      </c>
      <c r="U30">
        <v>-14.56</v>
      </c>
      <c r="V30">
        <v>2.5499999999999998</v>
      </c>
      <c r="W30">
        <v>2.92</v>
      </c>
      <c r="X30">
        <v>-16.05</v>
      </c>
      <c r="Y30">
        <v>-13.91</v>
      </c>
      <c r="Z30" s="2">
        <v>8.3299999999999998E-13</v>
      </c>
      <c r="AA30" s="2">
        <v>1.5699999999999999E-5</v>
      </c>
      <c r="AB30">
        <v>2.5</v>
      </c>
      <c r="AC30">
        <v>0</v>
      </c>
      <c r="AD30" s="3">
        <f t="shared" si="0"/>
        <v>1.1950106473349651</v>
      </c>
      <c r="AE30" s="3">
        <f t="shared" si="1"/>
        <v>0.58033801977380817</v>
      </c>
      <c r="AF30" s="3">
        <f t="shared" si="2"/>
        <v>-1.3268359980070863</v>
      </c>
      <c r="AG30" s="5">
        <f t="shared" si="3"/>
        <v>1.6422964527390754E-6</v>
      </c>
      <c r="AH30" s="1">
        <f t="shared" si="4"/>
        <v>2.5555585399353702</v>
      </c>
      <c r="AI30" s="3">
        <f t="shared" si="7"/>
        <v>3.0040728513335098</v>
      </c>
      <c r="AJ30" s="3">
        <v>3.0280167493688444</v>
      </c>
      <c r="AK30">
        <v>3.08</v>
      </c>
      <c r="AL30" s="3">
        <f t="shared" si="5"/>
        <v>3.0280167493688444</v>
      </c>
      <c r="AM30" s="4">
        <v>4</v>
      </c>
      <c r="AN30">
        <v>6</v>
      </c>
      <c r="AO30" s="3">
        <f>ABS(AK30-AL30)</f>
        <v>5.198325063115572E-2</v>
      </c>
    </row>
    <row r="31" spans="1:46" x14ac:dyDescent="0.2">
      <c r="A31" t="s">
        <v>147</v>
      </c>
      <c r="B31" t="s">
        <v>146</v>
      </c>
      <c r="C31" s="1">
        <v>2.2528609999999998</v>
      </c>
      <c r="D31" s="1">
        <v>19.367369</v>
      </c>
      <c r="E31" s="1">
        <v>16.325899</v>
      </c>
      <c r="F31" s="1">
        <v>9.0816031905868098</v>
      </c>
      <c r="G31" s="1">
        <v>-519.62371800000005</v>
      </c>
      <c r="H31" s="1">
        <v>-270.28988600000002</v>
      </c>
      <c r="I31" s="1">
        <v>-306.24658199999999</v>
      </c>
      <c r="J31" s="1">
        <v>93.050936070201502</v>
      </c>
      <c r="K31" s="1">
        <v>-34.667901666666602</v>
      </c>
      <c r="L31" s="1">
        <v>-22.967571666666601</v>
      </c>
      <c r="M31" s="1">
        <v>8.8554887477781996</v>
      </c>
      <c r="N31">
        <v>9.3620000000000001</v>
      </c>
      <c r="O31">
        <v>66.5</v>
      </c>
      <c r="P31">
        <v>46.3</v>
      </c>
      <c r="Q31">
        <v>112.8</v>
      </c>
      <c r="R31" t="s">
        <v>148</v>
      </c>
      <c r="S31" t="s">
        <v>149</v>
      </c>
      <c r="T31">
        <v>10.72</v>
      </c>
      <c r="U31">
        <v>-9.4</v>
      </c>
      <c r="V31">
        <v>2.34</v>
      </c>
      <c r="W31">
        <v>3.05</v>
      </c>
      <c r="X31">
        <v>-10.72</v>
      </c>
      <c r="Y31">
        <v>-8.4499999999999993</v>
      </c>
      <c r="Z31" s="2">
        <v>5.2300000000000001E-7</v>
      </c>
      <c r="AA31" s="2">
        <v>7.4835899999999998E-4</v>
      </c>
      <c r="AB31">
        <v>2.61</v>
      </c>
      <c r="AC31">
        <v>0</v>
      </c>
      <c r="AD31" s="3">
        <f t="shared" si="0"/>
        <v>1.2854608132659138</v>
      </c>
      <c r="AE31" s="3">
        <f t="shared" si="1"/>
        <v>0.46721733088307982</v>
      </c>
      <c r="AF31" s="3">
        <f t="shared" si="2"/>
        <v>-1.2988340540214547</v>
      </c>
      <c r="AG31" s="5">
        <f t="shared" si="3"/>
        <v>7.8281995609895652E-5</v>
      </c>
      <c r="AH31" s="1">
        <f t="shared" si="4"/>
        <v>2.5555585399353702</v>
      </c>
      <c r="AI31" s="3">
        <f t="shared" si="7"/>
        <v>3.0094809120585189</v>
      </c>
      <c r="AJ31" s="3">
        <v>13.074554034884125</v>
      </c>
      <c r="AK31">
        <v>3</v>
      </c>
      <c r="AL31" s="3"/>
      <c r="AM31" s="4">
        <v>5</v>
      </c>
      <c r="AN31">
        <v>6</v>
      </c>
      <c r="AP31" s="3"/>
    </row>
    <row r="32" spans="1:46" x14ac:dyDescent="0.2">
      <c r="A32" t="s">
        <v>151</v>
      </c>
      <c r="B32" t="s">
        <v>150</v>
      </c>
      <c r="C32" s="1">
        <v>-3.7153770000000002</v>
      </c>
      <c r="D32" s="1">
        <v>-2.5067159999999999</v>
      </c>
      <c r="E32" s="1">
        <v>-2.704129</v>
      </c>
      <c r="F32" s="1">
        <v>0.47304340494095998</v>
      </c>
      <c r="G32" s="1">
        <v>-207.72499099999999</v>
      </c>
      <c r="H32" s="1">
        <v>27.442527999999999</v>
      </c>
      <c r="I32" s="1">
        <v>-12.243895999999999</v>
      </c>
      <c r="J32" s="1">
        <v>88.115956172532705</v>
      </c>
      <c r="K32" s="1">
        <v>-44.044522666666602</v>
      </c>
      <c r="L32" s="1">
        <v>-24.267367666666601</v>
      </c>
      <c r="M32" s="1">
        <v>14.931565773016199</v>
      </c>
      <c r="N32">
        <v>4.6139999999999999</v>
      </c>
      <c r="O32">
        <v>69</v>
      </c>
      <c r="P32">
        <v>53.2</v>
      </c>
      <c r="Q32">
        <v>122.2</v>
      </c>
      <c r="R32" t="s">
        <v>152</v>
      </c>
      <c r="S32" t="s">
        <v>153</v>
      </c>
      <c r="T32">
        <v>15.87</v>
      </c>
      <c r="U32">
        <v>-13.63</v>
      </c>
      <c r="V32">
        <v>2.92</v>
      </c>
      <c r="W32">
        <v>3.52</v>
      </c>
      <c r="X32">
        <v>-15.87</v>
      </c>
      <c r="Y32">
        <v>-13.07</v>
      </c>
      <c r="Z32" s="2">
        <v>1.71E-10</v>
      </c>
      <c r="AA32" s="2">
        <v>3.0136500000000001E-3</v>
      </c>
      <c r="AB32">
        <v>1.1299999999999999</v>
      </c>
      <c r="AC32">
        <v>-1</v>
      </c>
      <c r="AD32" s="3">
        <f t="shared" si="0"/>
        <v>0.64276067223536559</v>
      </c>
      <c r="AE32" s="3">
        <f t="shared" si="1"/>
        <v>0.83528941610143681</v>
      </c>
      <c r="AF32" s="3">
        <f t="shared" si="2"/>
        <v>-1.0869994545205668</v>
      </c>
      <c r="AG32" s="5">
        <f t="shared" si="3"/>
        <v>3.1524246527370159E-4</v>
      </c>
      <c r="AH32" s="1">
        <f t="shared" si="4"/>
        <v>2.5555585399353702</v>
      </c>
      <c r="AI32" s="3">
        <f t="shared" si="7"/>
        <v>2.9469244162168797</v>
      </c>
      <c r="AJ32" s="3">
        <v>2.8708324522447359</v>
      </c>
      <c r="AK32">
        <v>3.03</v>
      </c>
      <c r="AL32" s="3">
        <f t="shared" ref="AL32:AL41" si="8">AJ32</f>
        <v>2.8708324522447359</v>
      </c>
      <c r="AM32" s="4">
        <v>1</v>
      </c>
      <c r="AN32">
        <v>7</v>
      </c>
      <c r="AO32" s="3">
        <f t="shared" ref="AO32:AO41" si="9">ABS(AK32-AL32)</f>
        <v>0.15916754775526387</v>
      </c>
    </row>
    <row r="33" spans="1:41" x14ac:dyDescent="0.2">
      <c r="A33" t="s">
        <v>155</v>
      </c>
      <c r="B33" t="s">
        <v>154</v>
      </c>
      <c r="C33" s="1">
        <v>-4.1901799999999998</v>
      </c>
      <c r="D33" s="1">
        <v>-2.8086500000000001</v>
      </c>
      <c r="E33" s="1">
        <v>-3.0163950000000002</v>
      </c>
      <c r="F33" s="1">
        <v>0.48288772077534697</v>
      </c>
      <c r="G33" s="1">
        <v>-62.142192999999999</v>
      </c>
      <c r="H33" s="1">
        <v>222.74179100000001</v>
      </c>
      <c r="I33" s="1">
        <v>186.522583</v>
      </c>
      <c r="J33" s="1">
        <v>88.787980974849503</v>
      </c>
      <c r="K33" s="1">
        <v>-28.509792333333301</v>
      </c>
      <c r="L33" s="1">
        <v>-17.544013666666601</v>
      </c>
      <c r="M33" s="1">
        <v>9.5161795680549606</v>
      </c>
      <c r="N33">
        <v>13.234999999999999</v>
      </c>
      <c r="O33">
        <v>99.5</v>
      </c>
      <c r="P33">
        <v>30.7</v>
      </c>
      <c r="Q33">
        <v>130.19999999999999</v>
      </c>
      <c r="R33" t="s">
        <v>156</v>
      </c>
      <c r="S33" t="s">
        <v>157</v>
      </c>
      <c r="T33">
        <v>13.85</v>
      </c>
      <c r="U33">
        <v>-8.86</v>
      </c>
      <c r="V33">
        <v>5.88</v>
      </c>
      <c r="W33">
        <v>5.65</v>
      </c>
      <c r="X33">
        <v>-13.85</v>
      </c>
      <c r="Y33">
        <v>-8.6199999999999992</v>
      </c>
      <c r="Z33" s="2">
        <v>3.6099999999999999E-10</v>
      </c>
      <c r="AA33" s="2">
        <v>8.1599999999999998E-6</v>
      </c>
      <c r="AB33">
        <v>5.2</v>
      </c>
      <c r="AC33">
        <v>0</v>
      </c>
      <c r="AD33" s="3">
        <f t="shared" si="0"/>
        <v>0.60785564771128797</v>
      </c>
      <c r="AE33" s="3">
        <f t="shared" si="1"/>
        <v>0.78184699940803215</v>
      </c>
      <c r="AF33" s="3">
        <f t="shared" si="2"/>
        <v>-0.81299507048883823</v>
      </c>
      <c r="AG33" s="5">
        <f t="shared" si="3"/>
        <v>8.5357573594591434E-7</v>
      </c>
      <c r="AH33" s="1">
        <f t="shared" si="4"/>
        <v>2.5555585399353702</v>
      </c>
      <c r="AI33" s="3">
        <f t="shared" si="7"/>
        <v>3.1322669701415879</v>
      </c>
      <c r="AJ33" s="3">
        <v>3.0918103386994327</v>
      </c>
      <c r="AK33">
        <v>3.14</v>
      </c>
      <c r="AL33" s="3">
        <f t="shared" si="8"/>
        <v>3.0918103386994327</v>
      </c>
      <c r="AM33" s="4">
        <v>2</v>
      </c>
      <c r="AN33">
        <v>7</v>
      </c>
      <c r="AO33" s="3">
        <f t="shared" si="9"/>
        <v>4.8189661300567455E-2</v>
      </c>
    </row>
    <row r="34" spans="1:41" x14ac:dyDescent="0.2">
      <c r="A34" t="s">
        <v>159</v>
      </c>
      <c r="B34" t="s">
        <v>158</v>
      </c>
      <c r="C34" s="1">
        <v>-3.3584800000000001</v>
      </c>
      <c r="D34" s="1">
        <v>-1.9442349999999999</v>
      </c>
      <c r="E34" s="1">
        <v>-2.2076210000000001</v>
      </c>
      <c r="F34" s="1">
        <v>0.580134646222906</v>
      </c>
      <c r="G34" s="1">
        <v>-115.08712</v>
      </c>
      <c r="H34" s="1">
        <v>72.971947</v>
      </c>
      <c r="I34" s="1">
        <v>48.638378000000003</v>
      </c>
      <c r="J34" s="1">
        <v>60.965447974504897</v>
      </c>
      <c r="K34" s="1">
        <v>-33.239880999999997</v>
      </c>
      <c r="L34" s="1">
        <v>-16.714750333333299</v>
      </c>
      <c r="M34" s="1">
        <v>11.7346624749435</v>
      </c>
      <c r="N34">
        <v>6.3550000000000004</v>
      </c>
      <c r="O34">
        <v>95</v>
      </c>
      <c r="P34">
        <v>43</v>
      </c>
      <c r="Q34">
        <v>138</v>
      </c>
      <c r="R34" t="s">
        <v>160</v>
      </c>
      <c r="S34" t="s">
        <v>161</v>
      </c>
      <c r="T34">
        <v>11.24</v>
      </c>
      <c r="U34">
        <v>-10.02</v>
      </c>
      <c r="V34">
        <v>1.48</v>
      </c>
      <c r="W34">
        <v>2.0099999999999998</v>
      </c>
      <c r="X34">
        <v>-11.24</v>
      </c>
      <c r="Y34">
        <v>-9.69</v>
      </c>
      <c r="Z34" s="2">
        <v>4.0400000000000001E-9</v>
      </c>
      <c r="AA34" s="2">
        <v>2.519E-4</v>
      </c>
      <c r="AB34">
        <v>2.35</v>
      </c>
      <c r="AC34">
        <v>0</v>
      </c>
      <c r="AD34" s="3">
        <f t="shared" si="0"/>
        <v>0.41052072516153926</v>
      </c>
      <c r="AE34" s="3">
        <f t="shared" si="1"/>
        <v>0.51111397377395074</v>
      </c>
      <c r="AF34" s="3">
        <f t="shared" si="2"/>
        <v>-0.63058173260351325</v>
      </c>
      <c r="AG34" s="5">
        <f t="shared" si="3"/>
        <v>2.6349966652546058E-5</v>
      </c>
      <c r="AH34" s="1">
        <f t="shared" si="4"/>
        <v>2.5555585399353702</v>
      </c>
      <c r="AI34" s="3">
        <f t="shared" si="7"/>
        <v>2.8466378562339996</v>
      </c>
      <c r="AJ34" s="3">
        <v>2.7078606024443768</v>
      </c>
      <c r="AK34">
        <v>3.17</v>
      </c>
      <c r="AL34" s="3">
        <f t="shared" si="8"/>
        <v>2.7078606024443768</v>
      </c>
      <c r="AM34" s="4">
        <v>3</v>
      </c>
      <c r="AN34">
        <v>7</v>
      </c>
      <c r="AO34" s="3">
        <f t="shared" si="9"/>
        <v>0.46213939755562317</v>
      </c>
    </row>
    <row r="35" spans="1:41" x14ac:dyDescent="0.2">
      <c r="A35" t="s">
        <v>163</v>
      </c>
      <c r="B35" t="s">
        <v>162</v>
      </c>
      <c r="C35" s="1">
        <v>-3.2897189999999998</v>
      </c>
      <c r="D35" s="1">
        <v>-2.1863000000000001</v>
      </c>
      <c r="E35" s="1">
        <v>-2.3222510000000001</v>
      </c>
      <c r="F35" s="1">
        <v>0.42182454168005701</v>
      </c>
      <c r="G35" s="1">
        <v>-198.507172</v>
      </c>
      <c r="H35" s="1">
        <v>65.681624999999997</v>
      </c>
      <c r="I35" s="1">
        <v>25.271384999999999</v>
      </c>
      <c r="J35" s="1">
        <v>100.41097517992</v>
      </c>
      <c r="K35" s="1">
        <v>-35.971270333333301</v>
      </c>
      <c r="L35" s="1">
        <v>-19.117917333333299</v>
      </c>
      <c r="M35" s="1">
        <v>11.4808789532444</v>
      </c>
      <c r="N35">
        <v>8.7959999999999994</v>
      </c>
      <c r="O35">
        <v>98.8</v>
      </c>
      <c r="P35">
        <v>42.7</v>
      </c>
      <c r="Q35">
        <v>141.5</v>
      </c>
      <c r="R35" t="s">
        <v>164</v>
      </c>
      <c r="S35" t="s">
        <v>165</v>
      </c>
      <c r="T35">
        <v>17.46</v>
      </c>
      <c r="U35">
        <v>-16.100000000000001</v>
      </c>
      <c r="V35">
        <v>1.88</v>
      </c>
      <c r="W35">
        <v>2.19</v>
      </c>
      <c r="X35">
        <v>-17.46</v>
      </c>
      <c r="Y35">
        <v>-15.82</v>
      </c>
      <c r="Z35" s="2">
        <v>2.6000000000000001E-9</v>
      </c>
      <c r="AA35" s="2">
        <v>5.7339200000000004E-4</v>
      </c>
      <c r="AB35">
        <v>1.94</v>
      </c>
      <c r="AC35">
        <v>0</v>
      </c>
      <c r="AD35" s="3">
        <f t="shared" si="0"/>
        <v>0.75066252646371923</v>
      </c>
      <c r="AE35" s="3">
        <f t="shared" si="1"/>
        <v>0.38180115317563068</v>
      </c>
      <c r="AF35" s="3">
        <f t="shared" si="2"/>
        <v>-1.3176735534733099</v>
      </c>
      <c r="AG35" s="5">
        <f t="shared" si="3"/>
        <v>5.9979595390379871E-5</v>
      </c>
      <c r="AH35" s="1">
        <f t="shared" si="4"/>
        <v>2.5555585399353702</v>
      </c>
      <c r="AI35" s="3">
        <f t="shared" si="7"/>
        <v>2.3704086456968003</v>
      </c>
      <c r="AJ35" s="3">
        <v>2.3248789582928251</v>
      </c>
      <c r="AK35">
        <v>2.2799999999999998</v>
      </c>
      <c r="AL35" s="3">
        <f t="shared" si="8"/>
        <v>2.3248789582928251</v>
      </c>
      <c r="AM35" s="4">
        <v>4</v>
      </c>
      <c r="AN35">
        <v>7</v>
      </c>
      <c r="AO35" s="3">
        <f t="shared" si="9"/>
        <v>4.4878958292825288E-2</v>
      </c>
    </row>
    <row r="36" spans="1:41" x14ac:dyDescent="0.2">
      <c r="A36" t="s">
        <v>167</v>
      </c>
      <c r="B36" t="s">
        <v>166</v>
      </c>
      <c r="C36" s="1">
        <v>-3.7748210000000002</v>
      </c>
      <c r="D36" s="1">
        <v>-2.1107659999999999</v>
      </c>
      <c r="E36" s="1">
        <v>-2.3566579999999999</v>
      </c>
      <c r="F36" s="1">
        <v>0.55876909141463604</v>
      </c>
      <c r="G36" s="1">
        <v>-178.71765099999999</v>
      </c>
      <c r="H36" s="1">
        <v>29.608654000000001</v>
      </c>
      <c r="I36" s="1">
        <v>-2.6771250000000002</v>
      </c>
      <c r="J36" s="1">
        <v>79.617988740912594</v>
      </c>
      <c r="K36" s="1">
        <v>-45.298107000000002</v>
      </c>
      <c r="L36" s="1">
        <v>-30.945152666666601</v>
      </c>
      <c r="M36" s="1">
        <v>10.029347872270099</v>
      </c>
      <c r="N36">
        <v>4.2930000000000001</v>
      </c>
      <c r="O36">
        <v>121</v>
      </c>
      <c r="P36">
        <v>23</v>
      </c>
      <c r="Q36">
        <v>144</v>
      </c>
      <c r="R36" t="s">
        <v>168</v>
      </c>
      <c r="S36" t="s">
        <v>169</v>
      </c>
      <c r="T36">
        <v>8.4700000000000006</v>
      </c>
      <c r="U36">
        <v>-9.3699999999999992</v>
      </c>
      <c r="V36">
        <v>-0.78</v>
      </c>
      <c r="W36">
        <v>-0.21</v>
      </c>
      <c r="X36">
        <v>-8.4700000000000006</v>
      </c>
      <c r="Y36">
        <v>-9.02</v>
      </c>
      <c r="Z36" s="2">
        <v>7.83272E-4</v>
      </c>
      <c r="AA36" s="2">
        <v>4.0970299999999998E-3</v>
      </c>
      <c r="AB36">
        <v>0.01</v>
      </c>
      <c r="AC36">
        <v>0</v>
      </c>
      <c r="AD36" s="3">
        <f t="shared" si="0"/>
        <v>0.32775291138938623</v>
      </c>
      <c r="AE36" s="3">
        <f t="shared" si="1"/>
        <v>0.33725524368499205</v>
      </c>
      <c r="AF36" s="3">
        <f t="shared" si="2"/>
        <v>-1.0540593410793755</v>
      </c>
      <c r="AG36" s="5">
        <f t="shared" si="3"/>
        <v>4.2856928890226584E-4</v>
      </c>
      <c r="AH36" s="1">
        <f t="shared" si="4"/>
        <v>2.5555585399353702</v>
      </c>
      <c r="AI36" s="3">
        <f t="shared" si="7"/>
        <v>2.1669359232192753</v>
      </c>
      <c r="AJ36" s="3">
        <v>2.147219831679561</v>
      </c>
      <c r="AK36">
        <v>1.94</v>
      </c>
      <c r="AL36" s="3">
        <f t="shared" si="8"/>
        <v>2.147219831679561</v>
      </c>
      <c r="AM36" s="4">
        <v>5</v>
      </c>
      <c r="AN36">
        <v>7</v>
      </c>
      <c r="AO36" s="3">
        <f t="shared" si="9"/>
        <v>0.20721983167956104</v>
      </c>
    </row>
    <row r="37" spans="1:41" x14ac:dyDescent="0.2">
      <c r="A37" t="s">
        <v>171</v>
      </c>
      <c r="B37" t="s">
        <v>170</v>
      </c>
      <c r="C37" s="1">
        <v>-3.419686</v>
      </c>
      <c r="D37" s="1">
        <v>-2.024661</v>
      </c>
      <c r="E37" s="1">
        <v>-2.1888079999999999</v>
      </c>
      <c r="F37" s="1">
        <v>0.41135391240338098</v>
      </c>
      <c r="G37" s="1">
        <v>-46.410912000000003</v>
      </c>
      <c r="H37" s="1">
        <v>126.83395400000001</v>
      </c>
      <c r="I37" s="1">
        <v>95.882080000000002</v>
      </c>
      <c r="J37" s="1">
        <v>70.161207205133195</v>
      </c>
      <c r="K37" s="1">
        <v>-28.9849453333333</v>
      </c>
      <c r="L37" s="1">
        <v>-15.6336143333333</v>
      </c>
      <c r="M37" s="1">
        <v>10.424918651544299</v>
      </c>
      <c r="N37">
        <v>6.6310000000000002</v>
      </c>
      <c r="O37">
        <v>108</v>
      </c>
      <c r="P37">
        <v>43.1</v>
      </c>
      <c r="Q37">
        <v>151.1</v>
      </c>
      <c r="R37" t="s">
        <v>172</v>
      </c>
      <c r="S37" t="s">
        <v>173</v>
      </c>
      <c r="T37">
        <v>9.43</v>
      </c>
      <c r="U37">
        <v>-6.74</v>
      </c>
      <c r="V37">
        <v>2.94</v>
      </c>
      <c r="W37">
        <v>3.33</v>
      </c>
      <c r="X37">
        <v>-9.43</v>
      </c>
      <c r="Y37">
        <v>-6.45</v>
      </c>
      <c r="Z37" s="2">
        <v>4.8599999999999998E-7</v>
      </c>
      <c r="AA37" s="2">
        <v>3.9221299999999998E-4</v>
      </c>
      <c r="AB37">
        <v>2.65</v>
      </c>
      <c r="AC37">
        <v>0</v>
      </c>
      <c r="AD37" s="3">
        <f t="shared" si="0"/>
        <v>0.35881784919911874</v>
      </c>
      <c r="AE37" s="3">
        <f t="shared" si="1"/>
        <v>0.65992381834914315</v>
      </c>
      <c r="AF37" s="3">
        <f t="shared" si="2"/>
        <v>-0.93053596696634711</v>
      </c>
      <c r="AG37" s="5">
        <f t="shared" si="3"/>
        <v>4.1027389720901335E-5</v>
      </c>
      <c r="AH37" s="1">
        <f t="shared" si="4"/>
        <v>2.5555585399353702</v>
      </c>
      <c r="AI37" s="3">
        <f t="shared" si="7"/>
        <v>2.6438052679070059</v>
      </c>
      <c r="AJ37" s="3">
        <v>2.7384555697501951</v>
      </c>
      <c r="AK37">
        <v>2.5499999999999998</v>
      </c>
      <c r="AL37" s="3">
        <f t="shared" si="8"/>
        <v>2.7384555697501951</v>
      </c>
      <c r="AM37" s="4">
        <v>1</v>
      </c>
      <c r="AN37">
        <v>8</v>
      </c>
      <c r="AO37" s="3">
        <f t="shared" si="9"/>
        <v>0.18845556975019528</v>
      </c>
    </row>
    <row r="38" spans="1:41" x14ac:dyDescent="0.2">
      <c r="A38" t="s">
        <v>175</v>
      </c>
      <c r="B38" t="s">
        <v>174</v>
      </c>
      <c r="C38" s="1">
        <v>-4.4904380000000002</v>
      </c>
      <c r="D38" s="1">
        <v>-3.1168200000000001</v>
      </c>
      <c r="E38" s="1">
        <v>-3.3544860000000001</v>
      </c>
      <c r="F38" s="1">
        <v>0.53147029182547401</v>
      </c>
      <c r="G38" s="1">
        <v>60.060367999999997</v>
      </c>
      <c r="H38" s="1">
        <v>183.666336</v>
      </c>
      <c r="I38" s="1">
        <v>161.79333500000001</v>
      </c>
      <c r="J38" s="1">
        <v>52.125072966552302</v>
      </c>
      <c r="K38" s="1">
        <v>-25.7632506666666</v>
      </c>
      <c r="L38" s="1">
        <v>-16.640857</v>
      </c>
      <c r="M38" s="1">
        <v>6.9262875354268498</v>
      </c>
      <c r="N38">
        <v>14.042</v>
      </c>
      <c r="O38">
        <v>96.5</v>
      </c>
      <c r="P38">
        <v>66.454999999999998</v>
      </c>
      <c r="Q38">
        <v>162.95500000000001</v>
      </c>
      <c r="R38" t="s">
        <v>176</v>
      </c>
      <c r="S38" t="s">
        <v>177</v>
      </c>
      <c r="T38">
        <v>13.92</v>
      </c>
      <c r="U38">
        <v>-10.38</v>
      </c>
      <c r="V38">
        <v>4.2</v>
      </c>
      <c r="W38">
        <v>4.72</v>
      </c>
      <c r="X38">
        <v>-13.92</v>
      </c>
      <c r="Y38">
        <v>-9.73</v>
      </c>
      <c r="Z38" s="2">
        <v>8.9999999999999996E-7</v>
      </c>
      <c r="AA38" s="2">
        <v>7.5299999999999999E-6</v>
      </c>
      <c r="AB38">
        <v>4.59</v>
      </c>
      <c r="AC38">
        <v>0</v>
      </c>
      <c r="AD38" s="3">
        <f t="shared" si="0"/>
        <v>0.71364000760959079</v>
      </c>
      <c r="AE38" s="3">
        <f t="shared" si="1"/>
        <v>0.37503246922184474</v>
      </c>
      <c r="AF38" s="3">
        <f t="shared" si="2"/>
        <v>-0.71402477510467577</v>
      </c>
      <c r="AG38" s="5">
        <f t="shared" si="3"/>
        <v>7.8767466809714897E-7</v>
      </c>
      <c r="AH38" s="1">
        <f t="shared" si="4"/>
        <v>2.5555585399353702</v>
      </c>
      <c r="AI38" s="3">
        <f t="shared" si="7"/>
        <v>2.9302070293367981</v>
      </c>
      <c r="AJ38" s="3">
        <v>2.9859183305936767</v>
      </c>
      <c r="AK38">
        <v>2.72</v>
      </c>
      <c r="AL38" s="3">
        <f t="shared" si="8"/>
        <v>2.9859183305936767</v>
      </c>
      <c r="AM38" s="4">
        <v>2</v>
      </c>
      <c r="AN38">
        <v>8</v>
      </c>
      <c r="AO38" s="3">
        <f t="shared" si="9"/>
        <v>0.26591833059367653</v>
      </c>
    </row>
    <row r="39" spans="1:41" x14ac:dyDescent="0.2">
      <c r="A39" t="s">
        <v>179</v>
      </c>
      <c r="B39" t="s">
        <v>178</v>
      </c>
      <c r="C39" s="1">
        <v>-3.959886</v>
      </c>
      <c r="D39" s="1">
        <v>-2.6486740000000002</v>
      </c>
      <c r="E39" s="1">
        <v>-2.9747710000000001</v>
      </c>
      <c r="F39" s="1">
        <v>0.60873640560798503</v>
      </c>
      <c r="G39" s="1">
        <v>-281.146118</v>
      </c>
      <c r="H39" s="1">
        <v>-77.451233000000002</v>
      </c>
      <c r="I39" s="1">
        <v>-103.461563</v>
      </c>
      <c r="J39" s="1">
        <v>77.850856933374502</v>
      </c>
      <c r="K39" s="1">
        <v>-29.679835666666602</v>
      </c>
      <c r="L39" s="1">
        <v>-18.343088999999999</v>
      </c>
      <c r="M39" s="1">
        <v>8.8414852766671892</v>
      </c>
      <c r="N39">
        <v>10.885999999999999</v>
      </c>
      <c r="O39">
        <v>96.3</v>
      </c>
      <c r="P39">
        <v>94.2</v>
      </c>
      <c r="Q39">
        <v>190.5</v>
      </c>
      <c r="R39" t="s">
        <v>180</v>
      </c>
      <c r="S39" t="s">
        <v>181</v>
      </c>
      <c r="T39">
        <v>10.34</v>
      </c>
      <c r="U39">
        <v>-8.43</v>
      </c>
      <c r="V39">
        <v>2.6</v>
      </c>
      <c r="W39">
        <v>3.3</v>
      </c>
      <c r="X39">
        <v>-10.34</v>
      </c>
      <c r="Y39">
        <v>-7.62</v>
      </c>
      <c r="Z39" s="2">
        <v>1.35E-6</v>
      </c>
      <c r="AA39" s="2">
        <v>4.1684300000000002E-4</v>
      </c>
      <c r="AB39">
        <v>3.55</v>
      </c>
      <c r="AC39">
        <v>0</v>
      </c>
      <c r="AD39" s="3">
        <f t="shared" si="0"/>
        <v>0.44018252060704643</v>
      </c>
      <c r="AE39" s="3">
        <f t="shared" si="1"/>
        <v>0.53819643043201504</v>
      </c>
      <c r="AF39" s="3">
        <f t="shared" si="2"/>
        <v>-1.1331733130515707</v>
      </c>
      <c r="AG39" s="5">
        <f t="shared" si="3"/>
        <v>4.3603807659179264E-5</v>
      </c>
      <c r="AH39" s="1">
        <f t="shared" si="4"/>
        <v>2.5555585399353702</v>
      </c>
      <c r="AI39" s="3">
        <f t="shared" si="7"/>
        <v>2.4008077817305202</v>
      </c>
      <c r="AJ39" s="3">
        <v>2.247915542742005</v>
      </c>
      <c r="AK39">
        <v>2.4500000000000002</v>
      </c>
      <c r="AL39" s="3">
        <f t="shared" si="8"/>
        <v>2.247915542742005</v>
      </c>
      <c r="AM39" s="4">
        <v>3</v>
      </c>
      <c r="AN39">
        <v>8</v>
      </c>
      <c r="AO39" s="3">
        <f t="shared" si="9"/>
        <v>0.20208445725799518</v>
      </c>
    </row>
    <row r="40" spans="1:41" x14ac:dyDescent="0.2">
      <c r="A40" t="s">
        <v>183</v>
      </c>
      <c r="B40" t="s">
        <v>182</v>
      </c>
      <c r="C40" s="1">
        <v>-4.8265260000000003</v>
      </c>
      <c r="D40" s="1">
        <v>-3.2549260000000002</v>
      </c>
      <c r="E40" s="1">
        <v>-3.5209269999999999</v>
      </c>
      <c r="F40" s="1">
        <v>0.59281245020215101</v>
      </c>
      <c r="G40" s="1">
        <v>-267.82110599999999</v>
      </c>
      <c r="H40" s="1">
        <v>42.027687</v>
      </c>
      <c r="I40" s="1">
        <v>-9.2197490000000002</v>
      </c>
      <c r="J40" s="1">
        <v>105.906458333025</v>
      </c>
      <c r="K40" s="1">
        <v>-21.328377</v>
      </c>
      <c r="L40" s="1">
        <v>-12.015406333333299</v>
      </c>
      <c r="M40" s="1">
        <v>7.3304284582629</v>
      </c>
      <c r="N40">
        <v>10.725</v>
      </c>
      <c r="O40">
        <v>148.4</v>
      </c>
      <c r="P40">
        <v>65.034999999999997</v>
      </c>
      <c r="Q40">
        <v>213.435</v>
      </c>
      <c r="R40" t="s">
        <v>184</v>
      </c>
      <c r="S40" t="s">
        <v>185</v>
      </c>
      <c r="T40">
        <v>15.94</v>
      </c>
      <c r="U40">
        <v>-12.66</v>
      </c>
      <c r="V40">
        <v>4.18</v>
      </c>
      <c r="W40">
        <v>3.44</v>
      </c>
      <c r="X40">
        <v>-15.94</v>
      </c>
      <c r="Y40">
        <v>-12.9</v>
      </c>
      <c r="Z40" s="2">
        <v>1.2999999999999999E-10</v>
      </c>
      <c r="AA40" s="2">
        <v>5.0100000000000003E-6</v>
      </c>
      <c r="AB40">
        <v>4.01</v>
      </c>
      <c r="AC40">
        <v>0</v>
      </c>
      <c r="AD40" s="3">
        <f t="shared" si="0"/>
        <v>0.70853241486063823</v>
      </c>
      <c r="AE40" s="3">
        <f t="shared" si="1"/>
        <v>0.47194921618966634</v>
      </c>
      <c r="AF40" s="3">
        <f t="shared" si="2"/>
        <v>-1.0949371140439634</v>
      </c>
      <c r="AG40" s="5">
        <f t="shared" si="3"/>
        <v>5.2407039670208715E-7</v>
      </c>
      <c r="AH40" s="1">
        <f t="shared" si="4"/>
        <v>2.5555585399353702</v>
      </c>
      <c r="AI40" s="3">
        <f t="shared" si="7"/>
        <v>2.641103581012108</v>
      </c>
      <c r="AJ40" s="3">
        <v>2.5131541756308855</v>
      </c>
      <c r="AK40">
        <v>2.86</v>
      </c>
      <c r="AL40" s="3">
        <f t="shared" si="8"/>
        <v>2.5131541756308855</v>
      </c>
      <c r="AM40" s="4">
        <v>4</v>
      </c>
      <c r="AN40">
        <v>8</v>
      </c>
      <c r="AO40" s="3">
        <f t="shared" si="9"/>
        <v>0.34684582436911437</v>
      </c>
    </row>
    <row r="41" spans="1:41" x14ac:dyDescent="0.2">
      <c r="A41" t="s">
        <v>187</v>
      </c>
      <c r="B41" t="s">
        <v>186</v>
      </c>
      <c r="C41" s="1">
        <v>-2.9861740000000001</v>
      </c>
      <c r="D41" s="1">
        <v>-1.831421</v>
      </c>
      <c r="E41" s="1">
        <v>-2.0309789999999999</v>
      </c>
      <c r="F41" s="1">
        <v>0.41968865099573199</v>
      </c>
      <c r="G41" s="1">
        <v>-357.576324</v>
      </c>
      <c r="H41" s="1">
        <v>-100.860062</v>
      </c>
      <c r="I41" s="1">
        <v>-159.377701</v>
      </c>
      <c r="J41" s="1">
        <v>115.51405908460499</v>
      </c>
      <c r="K41" s="1">
        <v>-41.960142666666599</v>
      </c>
      <c r="L41" s="1">
        <v>-25.471513000000002</v>
      </c>
      <c r="M41" s="1">
        <v>11.214500889060799</v>
      </c>
      <c r="N41">
        <v>3.2970000000000002</v>
      </c>
      <c r="O41">
        <v>148</v>
      </c>
      <c r="P41">
        <v>66.599999999999994</v>
      </c>
      <c r="Q41">
        <v>214.6</v>
      </c>
      <c r="R41" t="s">
        <v>188</v>
      </c>
      <c r="S41" t="s">
        <v>189</v>
      </c>
      <c r="T41">
        <v>10.43</v>
      </c>
      <c r="U41">
        <v>-12.06</v>
      </c>
      <c r="V41">
        <v>-1.53</v>
      </c>
      <c r="W41">
        <v>-0.44</v>
      </c>
      <c r="X41">
        <v>-10.43</v>
      </c>
      <c r="Y41">
        <v>-11.36</v>
      </c>
      <c r="Z41" s="2">
        <v>8.7999999999999998E-5</v>
      </c>
      <c r="AA41" s="2">
        <v>2.1024500000000002E-2</v>
      </c>
      <c r="AB41">
        <v>-0.56999999999999995</v>
      </c>
      <c r="AC41">
        <v>0</v>
      </c>
      <c r="AD41" s="3">
        <f t="shared" si="0"/>
        <v>0.29123537052431359</v>
      </c>
      <c r="AE41" s="3">
        <f t="shared" si="1"/>
        <v>0.34287776358786282</v>
      </c>
      <c r="AF41" s="3">
        <f t="shared" si="2"/>
        <v>-1.6771589773443036</v>
      </c>
      <c r="AG41" s="5">
        <f t="shared" si="3"/>
        <v>2.1992650809307449E-3</v>
      </c>
      <c r="AH41" s="1">
        <f t="shared" si="4"/>
        <v>2.5555585399353702</v>
      </c>
      <c r="AI41" s="3">
        <f t="shared" si="7"/>
        <v>1.5147119617841738</v>
      </c>
      <c r="AJ41" s="3">
        <v>1.3181767236866699</v>
      </c>
      <c r="AK41">
        <v>1.75</v>
      </c>
      <c r="AL41" s="3">
        <f t="shared" si="8"/>
        <v>1.3181767236866699</v>
      </c>
      <c r="AM41" s="4">
        <v>5</v>
      </c>
      <c r="AN41">
        <v>8</v>
      </c>
      <c r="AO41" s="3">
        <f t="shared" si="9"/>
        <v>0.43182327631333006</v>
      </c>
    </row>
    <row r="42" spans="1:41" x14ac:dyDescent="0.2">
      <c r="A42" t="s">
        <v>191</v>
      </c>
      <c r="B42" t="s">
        <v>190</v>
      </c>
      <c r="C42" s="1">
        <v>-3.8415940000000002</v>
      </c>
      <c r="D42" s="1">
        <v>-2.369516</v>
      </c>
      <c r="E42" s="1">
        <v>-2.5341330000000002</v>
      </c>
      <c r="F42" s="1">
        <v>0.50935841771136003</v>
      </c>
      <c r="G42" s="1">
        <v>-147.10623200000001</v>
      </c>
      <c r="H42" s="1">
        <v>30.823307</v>
      </c>
      <c r="I42" s="1">
        <v>-5.4258329999999999</v>
      </c>
      <c r="J42" s="1">
        <v>79.689178227953803</v>
      </c>
      <c r="K42" s="1">
        <v>-57.376518333333301</v>
      </c>
      <c r="L42" s="1">
        <v>-40.051749000000001</v>
      </c>
      <c r="M42" s="1">
        <v>12.0880526615821</v>
      </c>
      <c r="N42">
        <v>4.4480000000000004</v>
      </c>
      <c r="O42">
        <v>163.9</v>
      </c>
      <c r="P42">
        <v>57.2</v>
      </c>
      <c r="Q42">
        <v>221.1</v>
      </c>
      <c r="R42" t="s">
        <v>192</v>
      </c>
      <c r="S42" t="s">
        <v>193</v>
      </c>
      <c r="T42">
        <v>9.4499999999999993</v>
      </c>
      <c r="U42">
        <v>-9.4600000000000009</v>
      </c>
      <c r="V42">
        <v>-0.08</v>
      </c>
      <c r="W42">
        <v>0.41</v>
      </c>
      <c r="X42">
        <v>-9.4499999999999993</v>
      </c>
      <c r="Y42">
        <v>-9.2100000000000009</v>
      </c>
      <c r="Z42" s="2">
        <v>1.5998999999999999E-4</v>
      </c>
      <c r="AA42" s="2">
        <v>4.2059499999999996</v>
      </c>
      <c r="AB42">
        <v>-1.07</v>
      </c>
      <c r="AC42">
        <v>0</v>
      </c>
      <c r="AD42" s="3">
        <f t="shared" si="0"/>
        <v>0.75072164491281224</v>
      </c>
      <c r="AE42" s="3">
        <f t="shared" si="1"/>
        <v>0.39195030835970757</v>
      </c>
      <c r="AF42" s="3">
        <f t="shared" si="2"/>
        <v>-1.1824525413745477</v>
      </c>
      <c r="AG42" s="5">
        <f t="shared" si="3"/>
        <v>0.43996285129923018</v>
      </c>
      <c r="AH42" s="1">
        <f t="shared" si="4"/>
        <v>2.5555585399353702</v>
      </c>
      <c r="AI42" s="3">
        <f t="shared" si="7"/>
        <v>2.9557408031325725</v>
      </c>
      <c r="AJ42" s="3">
        <v>-2.6244224744586342</v>
      </c>
      <c r="AK42">
        <v>2.97</v>
      </c>
      <c r="AL42" s="3"/>
      <c r="AM42" s="4">
        <v>1</v>
      </c>
      <c r="AN42">
        <v>9</v>
      </c>
    </row>
    <row r="43" spans="1:41" x14ac:dyDescent="0.2">
      <c r="A43" t="s">
        <v>195</v>
      </c>
      <c r="B43" t="s">
        <v>194</v>
      </c>
      <c r="C43" s="1">
        <v>-3.365046</v>
      </c>
      <c r="D43" s="1">
        <v>-2.2665820000000001</v>
      </c>
      <c r="E43" s="1">
        <v>-2.4944459999999999</v>
      </c>
      <c r="F43" s="1">
        <v>0.47258721706898799</v>
      </c>
      <c r="G43" s="1">
        <v>-31.500409999999999</v>
      </c>
      <c r="H43" s="1">
        <v>156.39233400000001</v>
      </c>
      <c r="I43" s="1">
        <v>129.95301799999999</v>
      </c>
      <c r="J43" s="1">
        <v>72.893201830195693</v>
      </c>
      <c r="K43" s="1">
        <v>-36.326271666666599</v>
      </c>
      <c r="L43" s="1">
        <v>-21.6698843333333</v>
      </c>
      <c r="M43" s="1">
        <v>11.335060064565001</v>
      </c>
      <c r="N43">
        <v>7.4729999999999999</v>
      </c>
      <c r="O43">
        <v>156</v>
      </c>
      <c r="P43">
        <v>142.1</v>
      </c>
      <c r="Q43">
        <v>298.10000000000002</v>
      </c>
      <c r="R43" t="s">
        <v>196</v>
      </c>
      <c r="S43" t="s">
        <v>197</v>
      </c>
      <c r="T43">
        <v>12.14</v>
      </c>
      <c r="U43">
        <v>-10.56</v>
      </c>
      <c r="V43">
        <v>2.2200000000000002</v>
      </c>
      <c r="W43">
        <v>2.48</v>
      </c>
      <c r="X43">
        <v>-12.14</v>
      </c>
      <c r="Y43">
        <v>-10.25</v>
      </c>
      <c r="Z43" s="2">
        <v>6.2700000000000001E-10</v>
      </c>
      <c r="AA43" s="2">
        <v>4.9034700000000003E-4</v>
      </c>
      <c r="AB43">
        <v>1.88</v>
      </c>
      <c r="AC43">
        <v>0</v>
      </c>
      <c r="AD43" s="3">
        <f t="shared" si="0"/>
        <v>0.48265642836229317</v>
      </c>
      <c r="AE43" s="3">
        <f t="shared" si="1"/>
        <v>0.67781178340037007</v>
      </c>
      <c r="AF43" s="3">
        <f t="shared" si="2"/>
        <v>-0.99126956739141026</v>
      </c>
      <c r="AG43" s="5">
        <f t="shared" si="3"/>
        <v>5.129268399434697E-5</v>
      </c>
      <c r="AH43" s="1">
        <f t="shared" si="4"/>
        <v>2.5555585399353702</v>
      </c>
      <c r="AI43" s="3">
        <f t="shared" si="7"/>
        <v>2.7248084769906176</v>
      </c>
      <c r="AJ43" s="3">
        <v>2.6564695228101418</v>
      </c>
      <c r="AK43">
        <v>2.91</v>
      </c>
      <c r="AL43" s="3">
        <f t="shared" ref="AL43:AL49" si="10">AJ43</f>
        <v>2.6564695228101418</v>
      </c>
      <c r="AM43" s="4">
        <v>2</v>
      </c>
      <c r="AN43">
        <v>9</v>
      </c>
      <c r="AO43" s="3">
        <f t="shared" ref="AO43:AO49" si="11">ABS(AK43-AL43)</f>
        <v>0.25353047718985833</v>
      </c>
    </row>
    <row r="44" spans="1:41" x14ac:dyDescent="0.2">
      <c r="A44" t="s">
        <v>199</v>
      </c>
      <c r="B44" t="s">
        <v>198</v>
      </c>
      <c r="C44" s="1">
        <v>-5.7628890000000004</v>
      </c>
      <c r="D44" s="1">
        <v>-4.3798659999999998</v>
      </c>
      <c r="E44" s="1">
        <v>-4.6275079999999997</v>
      </c>
      <c r="F44" s="1">
        <v>0.595270392177769</v>
      </c>
      <c r="G44" s="1">
        <v>-602.003784</v>
      </c>
      <c r="H44" s="1">
        <v>-190.32637</v>
      </c>
      <c r="I44" s="1">
        <v>-280.62332199999997</v>
      </c>
      <c r="J44" s="1">
        <v>168.75393693575899</v>
      </c>
      <c r="K44" s="1">
        <v>-57.9536466666666</v>
      </c>
      <c r="L44" s="1">
        <v>-38.230322666666602</v>
      </c>
      <c r="M44" s="1">
        <v>15.2170698426629</v>
      </c>
      <c r="N44">
        <v>9.4640000000000004</v>
      </c>
      <c r="O44">
        <v>205</v>
      </c>
      <c r="P44">
        <v>104.8</v>
      </c>
      <c r="Q44">
        <v>309.8</v>
      </c>
      <c r="R44" t="s">
        <v>200</v>
      </c>
      <c r="S44" t="s">
        <v>201</v>
      </c>
      <c r="T44">
        <v>22.5</v>
      </c>
      <c r="U44">
        <v>-19.05</v>
      </c>
      <c r="V44">
        <v>4.34</v>
      </c>
      <c r="W44">
        <v>4.91</v>
      </c>
      <c r="X44">
        <v>-22.5</v>
      </c>
      <c r="Y44">
        <v>-18.39</v>
      </c>
      <c r="Z44" s="2">
        <v>9.29E-10</v>
      </c>
      <c r="AA44" s="2">
        <v>8.1200000000000002E-6</v>
      </c>
      <c r="AB44">
        <v>1.63</v>
      </c>
      <c r="AC44">
        <v>0</v>
      </c>
      <c r="AD44" s="3">
        <f t="shared" si="0"/>
        <v>1.2251292290961873</v>
      </c>
      <c r="AE44" s="3">
        <f t="shared" si="1"/>
        <v>0.86762730280580502</v>
      </c>
      <c r="AF44" s="3">
        <f t="shared" si="2"/>
        <v>-2.1788512825777389</v>
      </c>
      <c r="AG44" s="5">
        <f t="shared" si="3"/>
        <v>8.4939154116186576E-7</v>
      </c>
      <c r="AH44" s="1">
        <f t="shared" si="4"/>
        <v>2.5555585399353702</v>
      </c>
      <c r="AI44" s="3">
        <f t="shared" si="7"/>
        <v>2.4694646386511647</v>
      </c>
      <c r="AJ44" s="3">
        <v>2.8340149734135465</v>
      </c>
      <c r="AK44">
        <v>1.97</v>
      </c>
      <c r="AL44" s="3">
        <f t="shared" si="10"/>
        <v>2.8340149734135465</v>
      </c>
      <c r="AM44" s="4">
        <v>3</v>
      </c>
      <c r="AN44">
        <v>9</v>
      </c>
      <c r="AO44" s="3">
        <f t="shared" si="11"/>
        <v>0.86401497341354649</v>
      </c>
    </row>
    <row r="45" spans="1:41" x14ac:dyDescent="0.2">
      <c r="A45" t="s">
        <v>203</v>
      </c>
      <c r="B45" t="s">
        <v>202</v>
      </c>
      <c r="C45" s="1">
        <v>-3.2448250000000001</v>
      </c>
      <c r="D45" s="1">
        <v>-1.9743759999999999</v>
      </c>
      <c r="E45" s="1">
        <v>-2.166906</v>
      </c>
      <c r="F45" s="1">
        <v>0.47825237374230101</v>
      </c>
      <c r="G45" s="1">
        <v>-108.694923</v>
      </c>
      <c r="H45" s="1">
        <v>49.981808000000001</v>
      </c>
      <c r="I45" s="1">
        <v>18.056114000000001</v>
      </c>
      <c r="J45" s="1">
        <v>73.136740578628306</v>
      </c>
      <c r="K45" s="1">
        <v>-34.195396333333299</v>
      </c>
      <c r="L45" s="1">
        <v>-21.0931723333333</v>
      </c>
      <c r="M45" s="1">
        <v>9.5746941270550696</v>
      </c>
      <c r="N45">
        <v>5.8780000000000001</v>
      </c>
      <c r="O45">
        <v>224.5</v>
      </c>
      <c r="P45">
        <v>91.3</v>
      </c>
      <c r="Q45">
        <v>315.8</v>
      </c>
      <c r="R45" t="s">
        <v>204</v>
      </c>
      <c r="S45" t="s">
        <v>205</v>
      </c>
      <c r="T45">
        <v>9.17</v>
      </c>
      <c r="U45">
        <v>-8.23</v>
      </c>
      <c r="V45">
        <v>1.18</v>
      </c>
      <c r="W45">
        <v>1.62</v>
      </c>
      <c r="X45">
        <v>-9.17</v>
      </c>
      <c r="Y45">
        <v>-7.93</v>
      </c>
      <c r="Z45" s="2">
        <v>1.2300000000000001E-6</v>
      </c>
      <c r="AA45" s="2">
        <v>3.81362E-4</v>
      </c>
      <c r="AB45">
        <v>2.19</v>
      </c>
      <c r="AC45">
        <v>0</v>
      </c>
      <c r="AD45" s="3">
        <f t="shared" si="0"/>
        <v>0.50592852658220866</v>
      </c>
      <c r="AE45" s="3">
        <f t="shared" si="1"/>
        <v>0.44847563049221861</v>
      </c>
      <c r="AF45" s="3">
        <f t="shared" si="2"/>
        <v>-1.1252998140943185</v>
      </c>
      <c r="AG45" s="5">
        <f t="shared" si="3"/>
        <v>3.9892322280858552E-5</v>
      </c>
      <c r="AH45" s="1">
        <f t="shared" si="4"/>
        <v>2.5555585399353702</v>
      </c>
      <c r="AI45" s="3">
        <f t="shared" si="7"/>
        <v>2.3847027752377601</v>
      </c>
      <c r="AJ45" s="3">
        <v>2.3772662995081988</v>
      </c>
      <c r="AK45">
        <v>2.85</v>
      </c>
      <c r="AL45" s="3">
        <f t="shared" si="10"/>
        <v>2.3772662995081988</v>
      </c>
      <c r="AM45" s="4">
        <v>4</v>
      </c>
      <c r="AN45">
        <v>9</v>
      </c>
      <c r="AO45" s="3">
        <f t="shared" si="11"/>
        <v>0.4727337004918013</v>
      </c>
    </row>
    <row r="46" spans="1:41" x14ac:dyDescent="0.2">
      <c r="A46" t="s">
        <v>207</v>
      </c>
      <c r="B46" t="s">
        <v>206</v>
      </c>
      <c r="C46" s="1">
        <v>-5.2428059999999999</v>
      </c>
      <c r="D46" s="1">
        <v>-3.6911309999999999</v>
      </c>
      <c r="E46" s="1">
        <v>-3.9701650000000002</v>
      </c>
      <c r="F46" s="1">
        <v>0.60046082138801204</v>
      </c>
      <c r="G46" s="1">
        <v>-176.470947</v>
      </c>
      <c r="H46" s="1">
        <v>60.840564999999998</v>
      </c>
      <c r="I46" s="1">
        <v>26.636675</v>
      </c>
      <c r="J46" s="1">
        <v>92.645210987281004</v>
      </c>
      <c r="K46" s="1">
        <v>-67.152233333333299</v>
      </c>
      <c r="L46" s="1">
        <v>-46.327912666666599</v>
      </c>
      <c r="M46" s="1">
        <v>14.6902551513184</v>
      </c>
      <c r="N46">
        <v>6.282</v>
      </c>
      <c r="O46">
        <v>205</v>
      </c>
      <c r="P46">
        <v>157.19999999999999</v>
      </c>
      <c r="Q46">
        <v>362.2</v>
      </c>
      <c r="R46" t="s">
        <v>208</v>
      </c>
      <c r="S46" t="s">
        <v>209</v>
      </c>
      <c r="T46">
        <v>19.82</v>
      </c>
      <c r="U46">
        <v>-19.3</v>
      </c>
      <c r="V46">
        <v>1.85</v>
      </c>
      <c r="W46">
        <v>1.88</v>
      </c>
      <c r="X46">
        <v>-19.82</v>
      </c>
      <c r="Y46">
        <v>-18.96</v>
      </c>
      <c r="Z46" s="2">
        <v>4.2800000000000002E-10</v>
      </c>
      <c r="AA46" s="2">
        <v>2.3800000000000001E-6</v>
      </c>
      <c r="AB46">
        <v>1.97</v>
      </c>
      <c r="AC46">
        <v>0</v>
      </c>
      <c r="AD46" s="3">
        <f t="shared" si="0"/>
        <v>0.79871018736073829</v>
      </c>
      <c r="AE46" s="3">
        <f t="shared" si="1"/>
        <v>0.52140312979818315</v>
      </c>
      <c r="AF46" s="3">
        <f t="shared" si="2"/>
        <v>-1.2956658932950837</v>
      </c>
      <c r="AG46" s="5">
        <f t="shared" si="3"/>
        <v>2.4895958965089169E-7</v>
      </c>
      <c r="AH46" s="1">
        <f t="shared" si="4"/>
        <v>2.5555585399353702</v>
      </c>
      <c r="AI46" s="3">
        <f t="shared" si="7"/>
        <v>2.5800062127587977</v>
      </c>
      <c r="AJ46" s="3">
        <v>2.2889605024444681</v>
      </c>
      <c r="AK46">
        <v>2.85</v>
      </c>
      <c r="AL46" s="3">
        <f t="shared" si="10"/>
        <v>2.2889605024444681</v>
      </c>
      <c r="AM46" s="4">
        <v>5</v>
      </c>
      <c r="AN46">
        <v>9</v>
      </c>
      <c r="AO46" s="3">
        <f t="shared" si="11"/>
        <v>0.56103949755553195</v>
      </c>
    </row>
    <row r="47" spans="1:41" x14ac:dyDescent="0.2">
      <c r="A47" t="s">
        <v>211</v>
      </c>
      <c r="B47" t="s">
        <v>210</v>
      </c>
      <c r="C47" s="1">
        <v>-2.5084780000000002</v>
      </c>
      <c r="D47" s="1">
        <v>-1.490985</v>
      </c>
      <c r="E47" s="1">
        <v>-1.6600950000000001</v>
      </c>
      <c r="F47" s="1">
        <v>0.40644524511892999</v>
      </c>
      <c r="G47" s="1">
        <v>-189.77271999999999</v>
      </c>
      <c r="H47" s="1">
        <v>54.615307000000001</v>
      </c>
      <c r="I47" s="1">
        <v>30.177235</v>
      </c>
      <c r="J47" s="1">
        <v>80.691349717500302</v>
      </c>
      <c r="K47" s="1">
        <v>-45.794967666666601</v>
      </c>
      <c r="L47" s="1">
        <v>-28.939101666666598</v>
      </c>
      <c r="M47" s="1">
        <v>11.146535103149599</v>
      </c>
      <c r="N47">
        <v>3.0760000000000001</v>
      </c>
      <c r="O47">
        <v>292</v>
      </c>
      <c r="P47">
        <v>106.3</v>
      </c>
      <c r="Q47">
        <v>398.3</v>
      </c>
      <c r="R47" t="s">
        <v>212</v>
      </c>
      <c r="S47" t="s">
        <v>213</v>
      </c>
      <c r="T47">
        <v>9.9700000000000006</v>
      </c>
      <c r="U47">
        <v>-10.25</v>
      </c>
      <c r="V47">
        <v>-0.28000000000000003</v>
      </c>
      <c r="W47">
        <v>0.11</v>
      </c>
      <c r="X47">
        <v>-9.9700000000000006</v>
      </c>
      <c r="Y47">
        <v>-10.130000000000001</v>
      </c>
      <c r="Z47" s="2">
        <v>4.58E-7</v>
      </c>
      <c r="AA47" s="2">
        <v>0.195741</v>
      </c>
      <c r="AB47">
        <v>-0.69</v>
      </c>
      <c r="AC47">
        <v>1</v>
      </c>
      <c r="AD47" s="3">
        <f t="shared" si="0"/>
        <v>0.38648420295976105</v>
      </c>
      <c r="AE47" s="3">
        <f t="shared" si="1"/>
        <v>0.25358803893072146</v>
      </c>
      <c r="AF47" s="3">
        <f t="shared" si="2"/>
        <v>-0.97742945139434911</v>
      </c>
      <c r="AG47" s="5">
        <f t="shared" si="3"/>
        <v>2.0475461780611423E-2</v>
      </c>
      <c r="AH47" s="1">
        <f t="shared" si="4"/>
        <v>2.5555585399353702</v>
      </c>
      <c r="AI47" s="3">
        <f t="shared" si="7"/>
        <v>2.2386767922121149</v>
      </c>
      <c r="AJ47" s="3">
        <v>2.2386767922121149</v>
      </c>
      <c r="AK47">
        <v>1.9</v>
      </c>
      <c r="AL47" s="3">
        <f t="shared" si="10"/>
        <v>2.2386767922121149</v>
      </c>
      <c r="AM47" s="4">
        <v>1</v>
      </c>
      <c r="AN47">
        <v>10</v>
      </c>
      <c r="AO47" s="3">
        <f t="shared" si="11"/>
        <v>0.338676792212115</v>
      </c>
    </row>
    <row r="48" spans="1:41" x14ac:dyDescent="0.2">
      <c r="A48" t="s">
        <v>215</v>
      </c>
      <c r="B48" t="s">
        <v>214</v>
      </c>
      <c r="C48" s="1">
        <v>-3.9516140000000002</v>
      </c>
      <c r="D48" s="1">
        <v>-2.4179719999999998</v>
      </c>
      <c r="E48" s="1">
        <v>-2.6894930000000001</v>
      </c>
      <c r="F48" s="1">
        <v>0.58890691185724298</v>
      </c>
      <c r="G48" s="1">
        <v>-291.61691300000001</v>
      </c>
      <c r="H48" s="1">
        <v>-85.407248999999993</v>
      </c>
      <c r="I48" s="1">
        <v>-121.61041299999999</v>
      </c>
      <c r="J48" s="1">
        <v>85.148127856341503</v>
      </c>
      <c r="K48" s="1">
        <v>-58.359499666666601</v>
      </c>
      <c r="L48" s="1">
        <v>-41.6218273333333</v>
      </c>
      <c r="M48" s="1">
        <v>11.5465835634788</v>
      </c>
      <c r="N48">
        <v>3.927</v>
      </c>
      <c r="O48">
        <v>292</v>
      </c>
      <c r="P48">
        <v>106.4</v>
      </c>
      <c r="Q48">
        <v>398.4</v>
      </c>
      <c r="R48" t="s">
        <v>216</v>
      </c>
      <c r="S48" t="s">
        <v>217</v>
      </c>
      <c r="T48">
        <v>11.17</v>
      </c>
      <c r="U48">
        <v>-11.71</v>
      </c>
      <c r="V48">
        <v>-0.09</v>
      </c>
      <c r="W48">
        <v>0.22</v>
      </c>
      <c r="X48">
        <v>-11.17</v>
      </c>
      <c r="Y48">
        <v>-11.43</v>
      </c>
      <c r="Z48" s="2">
        <v>1.5400000000000001E-6</v>
      </c>
      <c r="AA48" s="2">
        <v>1.393E-2</v>
      </c>
      <c r="AB48">
        <v>-1.28</v>
      </c>
      <c r="AC48">
        <v>1</v>
      </c>
      <c r="AD48" s="3">
        <f t="shared" si="0"/>
        <v>0.46040361985847378</v>
      </c>
      <c r="AE48" s="3">
        <f t="shared" si="1"/>
        <v>0.33187492463965995</v>
      </c>
      <c r="AF48" s="3">
        <f t="shared" si="2"/>
        <v>-1.2325599128576668</v>
      </c>
      <c r="AG48" s="5">
        <f t="shared" si="3"/>
        <v>1.4571458335449249E-3</v>
      </c>
      <c r="AH48" s="1">
        <f t="shared" si="4"/>
        <v>2.5555585399353702</v>
      </c>
      <c r="AI48" s="3">
        <f t="shared" si="7"/>
        <v>2.116734317409382</v>
      </c>
      <c r="AJ48" s="3">
        <v>2.116734317409382</v>
      </c>
      <c r="AK48">
        <v>1.87</v>
      </c>
      <c r="AL48" s="3">
        <f t="shared" si="10"/>
        <v>2.116734317409382</v>
      </c>
      <c r="AM48" s="4">
        <v>2</v>
      </c>
      <c r="AN48">
        <v>10</v>
      </c>
      <c r="AO48" s="3">
        <f t="shared" si="11"/>
        <v>0.2467343174093819</v>
      </c>
    </row>
    <row r="49" spans="1:41" x14ac:dyDescent="0.2">
      <c r="A49" t="s">
        <v>219</v>
      </c>
      <c r="B49" t="s">
        <v>218</v>
      </c>
      <c r="C49" s="1">
        <v>-5.1593059999999999</v>
      </c>
      <c r="D49" s="1">
        <v>-3.1976300000000002</v>
      </c>
      <c r="E49" s="1">
        <v>-3.5468769999999998</v>
      </c>
      <c r="F49" s="1">
        <v>0.75287434915253604</v>
      </c>
      <c r="G49" s="1">
        <v>-104.579071</v>
      </c>
      <c r="H49" s="1">
        <v>112.436058</v>
      </c>
      <c r="I49" s="1">
        <v>77.754943999999995</v>
      </c>
      <c r="J49" s="1">
        <v>84.609080454483504</v>
      </c>
      <c r="K49" s="1">
        <v>-33.747827999999998</v>
      </c>
      <c r="L49" s="1">
        <v>-20.3802706666666</v>
      </c>
      <c r="M49" s="1">
        <v>9.2524755926354008</v>
      </c>
      <c r="N49">
        <v>11.491</v>
      </c>
      <c r="O49">
        <v>287.5</v>
      </c>
      <c r="P49">
        <v>117.6</v>
      </c>
      <c r="Q49">
        <v>405.1</v>
      </c>
      <c r="R49" t="s">
        <v>220</v>
      </c>
      <c r="S49" t="s">
        <v>221</v>
      </c>
      <c r="T49">
        <v>14.14</v>
      </c>
      <c r="U49">
        <v>-9.34</v>
      </c>
      <c r="V49">
        <v>6.01</v>
      </c>
      <c r="W49">
        <v>6.56</v>
      </c>
      <c r="X49">
        <v>-14.14</v>
      </c>
      <c r="Y49">
        <v>-8.39</v>
      </c>
      <c r="Z49" s="2">
        <v>2.2399999999999999E-8</v>
      </c>
      <c r="AA49" s="2">
        <v>2.34E-6</v>
      </c>
      <c r="AB49">
        <v>4.25</v>
      </c>
      <c r="AC49">
        <v>0</v>
      </c>
      <c r="AD49" s="3">
        <f t="shared" si="0"/>
        <v>0.60606833433034213</v>
      </c>
      <c r="AE49" s="3">
        <f t="shared" si="1"/>
        <v>0.32243801278604645</v>
      </c>
      <c r="AF49" s="3">
        <f t="shared" si="2"/>
        <v>-1.1203899765906344</v>
      </c>
      <c r="AG49" s="5">
        <f t="shared" si="3"/>
        <v>2.4477539486684311E-7</v>
      </c>
      <c r="AH49" s="1">
        <f t="shared" si="4"/>
        <v>2.5555585399353702</v>
      </c>
      <c r="AI49" s="3">
        <f t="shared" si="7"/>
        <v>2.3636751552365194</v>
      </c>
      <c r="AJ49" s="3">
        <v>2.3636751552365194</v>
      </c>
      <c r="AK49">
        <v>2.25</v>
      </c>
      <c r="AL49" s="3">
        <f t="shared" si="10"/>
        <v>2.3636751552365194</v>
      </c>
      <c r="AM49" s="4">
        <v>3</v>
      </c>
      <c r="AN49">
        <v>10</v>
      </c>
      <c r="AO49" s="3">
        <f t="shared" si="11"/>
        <v>0.11367515523651939</v>
      </c>
    </row>
  </sheetData>
  <phoneticPr fontId="19" type="noConversion"/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BI49"/>
  <sheetViews>
    <sheetView topLeftCell="AN1" workbookViewId="0">
      <selection activeCell="AT28" sqref="AT28"/>
    </sheetView>
  </sheetViews>
  <sheetFormatPr baseColWidth="10" defaultRowHeight="16" x14ac:dyDescent="0.2"/>
  <cols>
    <col min="3" max="13" width="10.83203125" style="1"/>
    <col min="26" max="27" width="10.83203125" style="2"/>
    <col min="36" max="42" width="10.83203125" style="4"/>
    <col min="43" max="43" width="10.83203125" style="3"/>
    <col min="44" max="45" width="10.83203125" style="4"/>
  </cols>
  <sheetData>
    <row r="1" spans="1:61" x14ac:dyDescent="0.2">
      <c r="A1" t="s">
        <v>12</v>
      </c>
      <c r="B1" t="s">
        <v>3</v>
      </c>
      <c r="C1" s="1" t="s">
        <v>223</v>
      </c>
      <c r="D1" s="1" t="s">
        <v>226</v>
      </c>
      <c r="E1" s="1" t="s">
        <v>229</v>
      </c>
      <c r="F1" s="1" t="s">
        <v>6</v>
      </c>
      <c r="G1" s="1" t="s">
        <v>224</v>
      </c>
      <c r="H1" s="1" t="s">
        <v>227</v>
      </c>
      <c r="I1" s="1" t="s">
        <v>230</v>
      </c>
      <c r="J1" s="1" t="s">
        <v>10</v>
      </c>
      <c r="K1" s="1" t="s">
        <v>225</v>
      </c>
      <c r="L1" s="1" t="s">
        <v>228</v>
      </c>
      <c r="M1" s="1" t="s">
        <v>222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21</v>
      </c>
      <c r="U1" t="s">
        <v>22</v>
      </c>
      <c r="V1" t="s">
        <v>24</v>
      </c>
      <c r="W1" t="s">
        <v>25</v>
      </c>
      <c r="X1" t="s">
        <v>26</v>
      </c>
      <c r="Y1" t="s">
        <v>27</v>
      </c>
      <c r="Z1" s="2" t="s">
        <v>19</v>
      </c>
      <c r="AA1" s="2" t="s">
        <v>28</v>
      </c>
      <c r="AB1" t="s">
        <v>29</v>
      </c>
      <c r="AC1" t="s">
        <v>23</v>
      </c>
      <c r="AD1" t="s">
        <v>20</v>
      </c>
      <c r="AE1" s="3" t="s">
        <v>231</v>
      </c>
      <c r="AF1" s="3" t="s">
        <v>232</v>
      </c>
      <c r="AG1" s="3" t="s">
        <v>233</v>
      </c>
      <c r="AH1" s="3" t="s">
        <v>234</v>
      </c>
      <c r="AI1" s="3" t="s">
        <v>235</v>
      </c>
      <c r="AJ1" s="3" t="s">
        <v>237</v>
      </c>
      <c r="AK1" s="3" t="s">
        <v>258</v>
      </c>
      <c r="AL1" s="3" t="s">
        <v>259</v>
      </c>
      <c r="AM1" s="3" t="s">
        <v>260</v>
      </c>
      <c r="AN1" s="3" t="s">
        <v>261</v>
      </c>
      <c r="AO1" s="3" t="s">
        <v>262</v>
      </c>
      <c r="AP1" s="3" t="s">
        <v>263</v>
      </c>
      <c r="AQ1" s="3" t="s">
        <v>238</v>
      </c>
      <c r="AR1" s="3" t="s">
        <v>239</v>
      </c>
      <c r="AS1" s="3" t="s">
        <v>240</v>
      </c>
      <c r="AU1" s="4"/>
      <c r="AV1" s="4" t="s">
        <v>236</v>
      </c>
      <c r="BD1" t="s">
        <v>245</v>
      </c>
      <c r="BE1" t="s">
        <v>246</v>
      </c>
      <c r="BF1" t="s">
        <v>247</v>
      </c>
      <c r="BG1" t="s">
        <v>248</v>
      </c>
      <c r="BH1" t="s">
        <v>249</v>
      </c>
      <c r="BI1" t="s">
        <v>250</v>
      </c>
    </row>
    <row r="2" spans="1:61" x14ac:dyDescent="0.2">
      <c r="A2" t="s">
        <v>31</v>
      </c>
      <c r="B2" t="s">
        <v>30</v>
      </c>
      <c r="C2" s="1">
        <v>-3.2429839999999999</v>
      </c>
      <c r="D2" s="1">
        <v>-2.0734949999999999</v>
      </c>
      <c r="E2" s="1">
        <v>-2.2288060000000001</v>
      </c>
      <c r="F2" s="1">
        <v>0.42767303254514799</v>
      </c>
      <c r="G2" s="1">
        <v>-3.069677</v>
      </c>
      <c r="H2" s="1">
        <v>145.728714</v>
      </c>
      <c r="I2" s="1">
        <v>121.707367</v>
      </c>
      <c r="J2" s="1">
        <v>60.338229633261399</v>
      </c>
      <c r="K2" s="1">
        <v>-20.089430333333301</v>
      </c>
      <c r="L2" s="1">
        <v>-9.8705929999999995</v>
      </c>
      <c r="M2" s="1">
        <v>7.6515784362050097</v>
      </c>
      <c r="N2">
        <v>10.952</v>
      </c>
      <c r="O2">
        <v>0</v>
      </c>
      <c r="P2">
        <v>0</v>
      </c>
      <c r="Q2">
        <v>0</v>
      </c>
      <c r="R2" t="s">
        <v>32</v>
      </c>
      <c r="S2" t="s">
        <v>33</v>
      </c>
      <c r="T2">
        <v>7.91</v>
      </c>
      <c r="U2">
        <v>-4.6500000000000004</v>
      </c>
      <c r="V2">
        <v>3.61</v>
      </c>
      <c r="W2">
        <v>3.57</v>
      </c>
      <c r="X2">
        <v>-7.91</v>
      </c>
      <c r="Y2">
        <v>-4.54</v>
      </c>
      <c r="Z2" s="2">
        <v>2.7234E-3</v>
      </c>
      <c r="AA2" s="2">
        <v>6.6800000000000004E-6</v>
      </c>
      <c r="AB2">
        <v>2.87</v>
      </c>
      <c r="AC2">
        <v>1</v>
      </c>
      <c r="AD2">
        <v>2.58</v>
      </c>
      <c r="AE2" s="3">
        <f>$AV$3*C2+$AV$4*D2+$AV$5*E2+$AV$6*F2</f>
        <v>-4.0140276997427744</v>
      </c>
      <c r="AF2" s="3">
        <f>$AV$11*K2+$AV$12*L2+$AV$13*M2</f>
        <v>2.304089428302448</v>
      </c>
      <c r="AG2" s="3">
        <f>$AV$7*G2+$AV$8*H2+$AV$9*I2+$AV$10*J2</f>
        <v>0.94691277792743511</v>
      </c>
      <c r="AH2" s="5">
        <f>$AV$14*AA2</f>
        <v>-1.0993565768100174E-6</v>
      </c>
      <c r="AI2" s="1">
        <f>$AV$2</f>
        <v>2.3563203353449098</v>
      </c>
      <c r="AJ2" s="3">
        <f>AE2+AF2+AG2+AH2+AI2</f>
        <v>1.5932937424754416</v>
      </c>
      <c r="AK2" s="3">
        <v>-1.6348843466030232</v>
      </c>
      <c r="AL2" s="3">
        <v>0.59174846289200511</v>
      </c>
      <c r="AM2" s="3">
        <v>-2.703299247976755</v>
      </c>
      <c r="AN2" s="3">
        <v>-1.7421613714729549</v>
      </c>
      <c r="AO2" s="3">
        <v>1.5932937424754416</v>
      </c>
      <c r="AP2" s="3">
        <f>AVERAGE(AK2:AO2)</f>
        <v>-0.77906055213705738</v>
      </c>
      <c r="AQ2" s="3">
        <f>ABS(AD2-AP2)</f>
        <v>3.3590605521370573</v>
      </c>
      <c r="AR2" s="3">
        <f>AVERAGE(AQ2:AQ49)</f>
        <v>4.345407828213756</v>
      </c>
      <c r="AS2" s="3">
        <f>CORREL(AD2:AD49,AP2:AP49)^2</f>
        <v>2.8723997436940082E-2</v>
      </c>
      <c r="AU2" s="4" t="s">
        <v>235</v>
      </c>
      <c r="AV2">
        <v>2.3563203353449098</v>
      </c>
      <c r="BD2" t="s">
        <v>235</v>
      </c>
      <c r="BE2">
        <v>2.9182317885415801</v>
      </c>
      <c r="BF2">
        <v>2.0543257170524698</v>
      </c>
      <c r="BG2">
        <v>1.7816114257206499</v>
      </c>
      <c r="BH2">
        <v>2.5261726042807302</v>
      </c>
      <c r="BI2">
        <v>2.3563203353449098</v>
      </c>
    </row>
    <row r="3" spans="1:61" x14ac:dyDescent="0.2">
      <c r="A3" t="s">
        <v>35</v>
      </c>
      <c r="B3" t="s">
        <v>34</v>
      </c>
      <c r="C3" s="1">
        <v>-3.2812549999999998</v>
      </c>
      <c r="D3" s="1">
        <v>-2.084565</v>
      </c>
      <c r="E3" s="1">
        <v>-2.2700800000000001</v>
      </c>
      <c r="F3" s="1">
        <v>0.457439391850816</v>
      </c>
      <c r="G3" s="1">
        <v>-153.700851</v>
      </c>
      <c r="H3" s="1">
        <v>19.233366</v>
      </c>
      <c r="I3" s="1">
        <v>-10.874373</v>
      </c>
      <c r="J3" s="1">
        <v>78.059038271387493</v>
      </c>
      <c r="K3" s="1">
        <v>-40.790725666666603</v>
      </c>
      <c r="L3" s="1">
        <v>-21.891403</v>
      </c>
      <c r="M3" s="1">
        <v>12.527753141627</v>
      </c>
      <c r="N3">
        <v>1.9119999999999999</v>
      </c>
      <c r="O3">
        <v>0</v>
      </c>
      <c r="P3">
        <v>0</v>
      </c>
      <c r="Q3">
        <v>0</v>
      </c>
      <c r="R3" t="s">
        <v>36</v>
      </c>
      <c r="S3" t="s">
        <v>37</v>
      </c>
      <c r="T3">
        <v>13.06</v>
      </c>
      <c r="U3">
        <v>-12.61</v>
      </c>
      <c r="V3">
        <v>0.32</v>
      </c>
      <c r="W3">
        <v>1.21</v>
      </c>
      <c r="X3">
        <v>-13.06</v>
      </c>
      <c r="Y3">
        <v>-12.26</v>
      </c>
      <c r="Z3" s="2">
        <v>2.1600000000000001E-6</v>
      </c>
      <c r="AA3" s="2">
        <v>1.8527299999999999E-3</v>
      </c>
      <c r="AB3">
        <v>1.08</v>
      </c>
      <c r="AC3">
        <v>-1</v>
      </c>
      <c r="AD3">
        <v>1.89</v>
      </c>
      <c r="AE3" s="3">
        <f t="shared" ref="AE3:AE49" si="0">$AV$3*C3+$AV$4*D3+$AV$5*E3+$AV$6*F3</f>
        <v>-4.0798641233539517</v>
      </c>
      <c r="AF3" s="3">
        <f t="shared" ref="AF3:AF49" si="1">$AV$11*K3+$AV$12*L3+$AV$13*M3</f>
        <v>4.7172193261529136</v>
      </c>
      <c r="AG3" s="3">
        <f t="shared" ref="AG3:AG49" si="2">$AV$7*G3+$AV$8*H3+$AV$9*I3+$AV$10*J3</f>
        <v>-0.51689200394636003</v>
      </c>
      <c r="AH3" s="5">
        <f t="shared" ref="AH3:AH49" si="3">$AV$14*AA3</f>
        <v>-3.0491181295706939E-4</v>
      </c>
      <c r="AI3" s="1">
        <f t="shared" ref="AI3:AI49" si="4">$AV$2</f>
        <v>2.3563203353449098</v>
      </c>
      <c r="AJ3" s="3">
        <f t="shared" ref="AJ3:AJ49" si="5">AE3+AF3+AG3+AH3+AI3</f>
        <v>2.4764786223845547</v>
      </c>
      <c r="AK3" s="3">
        <v>-3.9781103251137244</v>
      </c>
      <c r="AL3" s="3">
        <v>-3.2163785835193859</v>
      </c>
      <c r="AM3" s="3">
        <v>-5.0996302681052592</v>
      </c>
      <c r="AN3" s="3">
        <v>0.62398890895354664</v>
      </c>
      <c r="AO3" s="3">
        <v>2.4764786223845547</v>
      </c>
      <c r="AP3" s="3">
        <f t="shared" ref="AP3:AP49" si="6">AVERAGE(AK3:AO3)</f>
        <v>-1.8387303290800538</v>
      </c>
      <c r="AQ3" s="3">
        <f t="shared" ref="AQ3:AQ49" si="7">ABS(AD3-AP3)</f>
        <v>3.7287303290800535</v>
      </c>
      <c r="AU3" s="4" t="s">
        <v>223</v>
      </c>
      <c r="AV3">
        <v>0.23435041110615801</v>
      </c>
      <c r="BD3" t="s">
        <v>4</v>
      </c>
      <c r="BE3">
        <v>-1.88387100438585E-3</v>
      </c>
      <c r="BF3">
        <v>-0.34558430575494398</v>
      </c>
      <c r="BG3">
        <v>-0.39344917034362697</v>
      </c>
      <c r="BH3">
        <v>0.292913447883621</v>
      </c>
      <c r="BI3">
        <v>0.23435041110615801</v>
      </c>
    </row>
    <row r="4" spans="1:61" x14ac:dyDescent="0.2">
      <c r="A4" t="s">
        <v>39</v>
      </c>
      <c r="B4" t="s">
        <v>38</v>
      </c>
      <c r="C4" s="1">
        <v>-3.5469149999999998</v>
      </c>
      <c r="D4" s="1">
        <v>-2.1909179999999999</v>
      </c>
      <c r="E4" s="1">
        <v>-2.4093339999999999</v>
      </c>
      <c r="F4" s="1">
        <v>0.53123317711627405</v>
      </c>
      <c r="G4" s="1">
        <v>-127.005798</v>
      </c>
      <c r="H4" s="1">
        <v>45.306128999999999</v>
      </c>
      <c r="I4" s="1">
        <v>10.247358</v>
      </c>
      <c r="J4" s="1">
        <v>95.255590389921693</v>
      </c>
      <c r="K4" s="1">
        <v>-13.3273816666666</v>
      </c>
      <c r="L4" s="1">
        <v>-0.98850033333333298</v>
      </c>
      <c r="M4" s="1">
        <v>8.5047781240619695</v>
      </c>
      <c r="N4">
        <v>15.657</v>
      </c>
      <c r="O4">
        <v>0.5</v>
      </c>
      <c r="P4">
        <v>0.2</v>
      </c>
      <c r="Q4">
        <v>0.7</v>
      </c>
      <c r="R4" t="s">
        <v>40</v>
      </c>
      <c r="S4" t="s">
        <v>41</v>
      </c>
      <c r="T4">
        <v>12.15</v>
      </c>
      <c r="U4">
        <v>-8.69</v>
      </c>
      <c r="V4">
        <v>3.95</v>
      </c>
      <c r="W4">
        <v>4.03</v>
      </c>
      <c r="X4">
        <v>-12.15</v>
      </c>
      <c r="Y4">
        <v>-8.52</v>
      </c>
      <c r="Z4" s="2">
        <v>3.4999999999999999E-9</v>
      </c>
      <c r="AA4" s="2">
        <v>6.4124500000000003E-4</v>
      </c>
      <c r="AB4">
        <v>3.42</v>
      </c>
      <c r="AC4">
        <v>-1</v>
      </c>
      <c r="AD4">
        <v>1.73</v>
      </c>
      <c r="AE4" s="3">
        <f t="shared" si="0"/>
        <v>-4.3910911878117718</v>
      </c>
      <c r="AF4" s="3">
        <f t="shared" si="1"/>
        <v>1.1522207079854363</v>
      </c>
      <c r="AG4" s="3">
        <f t="shared" si="2"/>
        <v>-0.35232755504221791</v>
      </c>
      <c r="AH4" s="5">
        <f t="shared" si="3"/>
        <v>-1.0553247127193708E-4</v>
      </c>
      <c r="AI4" s="1">
        <f t="shared" si="4"/>
        <v>2.3563203353449098</v>
      </c>
      <c r="AJ4" s="3">
        <f t="shared" si="5"/>
        <v>-1.2349832319949154</v>
      </c>
      <c r="AK4" s="3">
        <v>-3.7454623351711778</v>
      </c>
      <c r="AL4" s="3">
        <v>2.638601621764181</v>
      </c>
      <c r="AM4" s="3">
        <v>-0.52288261883578513</v>
      </c>
      <c r="AN4" s="3">
        <v>-2.5586021652031441</v>
      </c>
      <c r="AO4" s="3">
        <v>-1.2349832319949154</v>
      </c>
      <c r="AP4" s="3">
        <f t="shared" si="6"/>
        <v>-1.0846657458881683</v>
      </c>
      <c r="AQ4" s="3">
        <f t="shared" si="7"/>
        <v>2.8146657458881683</v>
      </c>
      <c r="AU4" s="4" t="s">
        <v>226</v>
      </c>
      <c r="AV4">
        <v>1.4842816279375799</v>
      </c>
      <c r="BD4" t="s">
        <v>5</v>
      </c>
      <c r="BE4">
        <v>2.9767459361412798</v>
      </c>
      <c r="BF4">
        <v>0.54791657067686494</v>
      </c>
      <c r="BG4">
        <v>1.7693554886664999</v>
      </c>
      <c r="BH4">
        <v>2.7160182577241199</v>
      </c>
      <c r="BI4">
        <v>1.4842816279375799</v>
      </c>
    </row>
    <row r="5" spans="1:61" x14ac:dyDescent="0.2">
      <c r="A5" t="s">
        <v>43</v>
      </c>
      <c r="B5" t="s">
        <v>42</v>
      </c>
      <c r="C5" s="1">
        <v>-2.6065670000000001</v>
      </c>
      <c r="D5" s="1">
        <v>-1.6690050000000001</v>
      </c>
      <c r="E5" s="1">
        <v>-1.8107</v>
      </c>
      <c r="F5" s="1">
        <v>0.341422543101978</v>
      </c>
      <c r="G5" s="1">
        <v>24.277231</v>
      </c>
      <c r="H5" s="1">
        <v>158.98594700000001</v>
      </c>
      <c r="I5" s="1">
        <v>135.43066400000001</v>
      </c>
      <c r="J5" s="1">
        <v>52.017394754659001</v>
      </c>
      <c r="K5" s="1">
        <v>-25.2628976666666</v>
      </c>
      <c r="L5" s="1">
        <v>-13.36661</v>
      </c>
      <c r="M5" s="1">
        <v>9.4784862904421896</v>
      </c>
      <c r="N5">
        <v>10.645</v>
      </c>
      <c r="O5">
        <v>0.6</v>
      </c>
      <c r="P5">
        <v>0.51900000000000002</v>
      </c>
      <c r="Q5">
        <v>1.119</v>
      </c>
      <c r="R5" t="s">
        <v>44</v>
      </c>
      <c r="S5" t="s">
        <v>45</v>
      </c>
      <c r="T5">
        <v>8.14</v>
      </c>
      <c r="U5">
        <v>-3.76</v>
      </c>
      <c r="V5">
        <v>4.72</v>
      </c>
      <c r="W5">
        <v>4.92</v>
      </c>
      <c r="X5">
        <v>-8.14</v>
      </c>
      <c r="Y5">
        <v>-3.43</v>
      </c>
      <c r="Z5" s="2">
        <v>9.4390299999999995E-4</v>
      </c>
      <c r="AA5" s="2">
        <v>4.1476799999999999E-3</v>
      </c>
      <c r="AB5">
        <v>2.44</v>
      </c>
      <c r="AC5">
        <v>0</v>
      </c>
      <c r="AD5">
        <v>3.03</v>
      </c>
      <c r="AE5" s="3">
        <f t="shared" si="0"/>
        <v>-3.2211712822867993</v>
      </c>
      <c r="AF5" s="3">
        <f t="shared" si="1"/>
        <v>2.9825866024156213</v>
      </c>
      <c r="AG5" s="3">
        <f t="shared" si="2"/>
        <v>1.1405683643207325</v>
      </c>
      <c r="AH5" s="5">
        <f t="shared" si="3"/>
        <v>-6.8260168959631334E-4</v>
      </c>
      <c r="AI5" s="1">
        <f t="shared" si="4"/>
        <v>2.3563203353449098</v>
      </c>
      <c r="AJ5" s="3">
        <f t="shared" si="5"/>
        <v>3.2576214181048679</v>
      </c>
      <c r="AK5" s="3">
        <v>-0.55611356827445091</v>
      </c>
      <c r="AL5" s="3">
        <v>-0.88167751972157271</v>
      </c>
      <c r="AM5" s="3">
        <v>-3.4784280971287584</v>
      </c>
      <c r="AN5" s="3">
        <v>-0.14395945094147811</v>
      </c>
      <c r="AO5" s="3">
        <v>3.2576214181048679</v>
      </c>
      <c r="AP5" s="3">
        <f t="shared" si="6"/>
        <v>-0.36051144359227838</v>
      </c>
      <c r="AQ5" s="3">
        <f t="shared" si="7"/>
        <v>3.3905114435922781</v>
      </c>
      <c r="AU5" s="4" t="s">
        <v>229</v>
      </c>
      <c r="AV5">
        <v>-0.24733963202569101</v>
      </c>
      <c r="BD5" t="s">
        <v>7</v>
      </c>
      <c r="BE5">
        <v>-1.22085439660567</v>
      </c>
      <c r="BF5">
        <v>-0.93254013804327396</v>
      </c>
      <c r="BG5">
        <v>-0.95408579653792203</v>
      </c>
      <c r="BH5">
        <v>-0.71872140836348397</v>
      </c>
      <c r="BI5">
        <v>-0.24733963202569101</v>
      </c>
    </row>
    <row r="6" spans="1:61" x14ac:dyDescent="0.2">
      <c r="A6" t="s">
        <v>47</v>
      </c>
      <c r="B6" t="s">
        <v>46</v>
      </c>
      <c r="C6" s="1">
        <v>-3.2117610000000001</v>
      </c>
      <c r="D6" s="1">
        <v>-2.0873729999999999</v>
      </c>
      <c r="E6" s="1">
        <v>-2.291401</v>
      </c>
      <c r="F6" s="1">
        <v>0.44781265934390502</v>
      </c>
      <c r="G6" s="1">
        <v>58.060744999999997</v>
      </c>
      <c r="H6" s="1">
        <v>270.73266599999999</v>
      </c>
      <c r="I6" s="1">
        <v>238.87825000000001</v>
      </c>
      <c r="J6" s="1">
        <v>84.831352651091194</v>
      </c>
      <c r="K6" s="1">
        <v>-36.021769999999997</v>
      </c>
      <c r="L6" s="1">
        <v>-20.469353666666599</v>
      </c>
      <c r="M6" s="1">
        <v>10.780377911045401</v>
      </c>
      <c r="N6">
        <v>8.1050000000000004</v>
      </c>
      <c r="O6">
        <v>1</v>
      </c>
      <c r="P6">
        <v>0.6</v>
      </c>
      <c r="Q6">
        <v>1.6</v>
      </c>
      <c r="R6" t="s">
        <v>48</v>
      </c>
      <c r="S6" t="s">
        <v>49</v>
      </c>
      <c r="T6">
        <v>8.35</v>
      </c>
      <c r="U6">
        <v>-6.24</v>
      </c>
      <c r="V6">
        <v>2.41</v>
      </c>
      <c r="W6">
        <v>2.61</v>
      </c>
      <c r="X6">
        <v>-8.35</v>
      </c>
      <c r="Y6">
        <v>-6.01</v>
      </c>
      <c r="Z6" s="2">
        <v>3.8666499999999999E-2</v>
      </c>
      <c r="AA6" s="2">
        <v>4.3122000000000001E-2</v>
      </c>
      <c r="AB6">
        <v>1.69</v>
      </c>
      <c r="AC6">
        <v>0</v>
      </c>
      <c r="AD6">
        <v>1.88</v>
      </c>
      <c r="AE6" s="3">
        <f t="shared" si="0"/>
        <v>-4.046093324569771</v>
      </c>
      <c r="AF6" s="3">
        <f t="shared" si="1"/>
        <v>4.2620504774556771</v>
      </c>
      <c r="AG6" s="3">
        <f t="shared" si="2"/>
        <v>2.0271672655560558</v>
      </c>
      <c r="AH6" s="5">
        <f t="shared" si="3"/>
        <v>-7.096774596587062E-3</v>
      </c>
      <c r="AI6" s="1">
        <f t="shared" si="4"/>
        <v>2.3563203353449098</v>
      </c>
      <c r="AJ6" s="3">
        <f t="shared" si="5"/>
        <v>4.5923479791902846</v>
      </c>
      <c r="AK6" s="3">
        <v>-1.0345583452982199</v>
      </c>
      <c r="AL6" s="3">
        <v>-2.3131779027249588</v>
      </c>
      <c r="AM6" s="3">
        <v>-5.9949016672165527</v>
      </c>
      <c r="AN6" s="3">
        <v>-0.3260638729223162</v>
      </c>
      <c r="AO6" s="3">
        <v>4.5923479791902846</v>
      </c>
      <c r="AP6" s="3">
        <f t="shared" si="6"/>
        <v>-1.0152707617943524</v>
      </c>
      <c r="AQ6" s="3">
        <f t="shared" si="7"/>
        <v>2.8952707617943521</v>
      </c>
      <c r="AU6" s="4" t="s">
        <v>6</v>
      </c>
      <c r="AV6">
        <v>-1.70142733475131</v>
      </c>
      <c r="BD6" t="s">
        <v>6</v>
      </c>
      <c r="BE6">
        <v>-2.85980119334809</v>
      </c>
      <c r="BF6">
        <v>-0.116454522814849</v>
      </c>
      <c r="BG6">
        <v>-1.45772850294524</v>
      </c>
      <c r="BH6">
        <v>-2.9342440966987402</v>
      </c>
      <c r="BI6">
        <v>-1.70142733475131</v>
      </c>
    </row>
    <row r="7" spans="1:61" x14ac:dyDescent="0.2">
      <c r="A7" t="s">
        <v>51</v>
      </c>
      <c r="B7" t="s">
        <v>50</v>
      </c>
      <c r="C7" s="1">
        <v>-3.4583590000000002</v>
      </c>
      <c r="D7" s="1">
        <v>-2.037534</v>
      </c>
      <c r="E7" s="1">
        <v>-2.259341</v>
      </c>
      <c r="F7" s="1">
        <v>0.50053773651549704</v>
      </c>
      <c r="G7" s="1">
        <v>-133.360443</v>
      </c>
      <c r="H7" s="1">
        <v>53.655785000000002</v>
      </c>
      <c r="I7" s="1">
        <v>19.638079000000001</v>
      </c>
      <c r="J7" s="1">
        <v>78.226997860039404</v>
      </c>
      <c r="K7" s="1">
        <v>-33.037544333333301</v>
      </c>
      <c r="L7" s="1">
        <v>-20.248139333333299</v>
      </c>
      <c r="M7" s="1">
        <v>9.1119929106271709</v>
      </c>
      <c r="N7">
        <v>8.4250000000000007</v>
      </c>
      <c r="O7">
        <v>1</v>
      </c>
      <c r="P7">
        <v>0.6</v>
      </c>
      <c r="Q7">
        <v>1.6</v>
      </c>
      <c r="R7" t="s">
        <v>52</v>
      </c>
      <c r="S7" t="s">
        <v>53</v>
      </c>
      <c r="T7">
        <v>10.54</v>
      </c>
      <c r="U7">
        <v>-8.15</v>
      </c>
      <c r="V7">
        <v>2.4</v>
      </c>
      <c r="W7">
        <v>2.56</v>
      </c>
      <c r="X7">
        <v>-10.54</v>
      </c>
      <c r="Y7">
        <v>-8.14</v>
      </c>
      <c r="Z7" s="2">
        <v>6.9199999999999998E-8</v>
      </c>
      <c r="AA7" s="2">
        <v>1.7380299999999999E-4</v>
      </c>
      <c r="AB7">
        <v>2.68</v>
      </c>
      <c r="AC7">
        <v>0</v>
      </c>
      <c r="AD7">
        <v>2.52</v>
      </c>
      <c r="AE7" s="3">
        <f t="shared" si="0"/>
        <v>-4.1275461513223091</v>
      </c>
      <c r="AF7" s="3">
        <f t="shared" si="1"/>
        <v>4.0149679049365821</v>
      </c>
      <c r="AG7" s="3">
        <f t="shared" si="2"/>
        <v>-0.1966934490555477</v>
      </c>
      <c r="AH7" s="5">
        <f t="shared" si="3"/>
        <v>-2.8603513640615487E-5</v>
      </c>
      <c r="AI7" s="1">
        <f t="shared" si="4"/>
        <v>2.3563203353449098</v>
      </c>
      <c r="AJ7" s="3">
        <f t="shared" si="5"/>
        <v>2.0470200363899944</v>
      </c>
      <c r="AK7" s="3">
        <v>-3.1949943587631697</v>
      </c>
      <c r="AL7" s="3">
        <v>-2.0647215629796931</v>
      </c>
      <c r="AM7" s="3">
        <v>-4.3030295097235598</v>
      </c>
      <c r="AN7" s="3">
        <v>-0.1049004659316104</v>
      </c>
      <c r="AO7" s="3">
        <v>2.0470200363899944</v>
      </c>
      <c r="AP7" s="3">
        <f t="shared" si="6"/>
        <v>-1.5241251722016078</v>
      </c>
      <c r="AQ7" s="3">
        <f t="shared" si="7"/>
        <v>4.0441251722016078</v>
      </c>
      <c r="AU7" s="4" t="s">
        <v>224</v>
      </c>
      <c r="AV7">
        <v>1.0351120988478599E-3</v>
      </c>
      <c r="BD7" t="s">
        <v>8</v>
      </c>
      <c r="BE7">
        <v>-2.18890913629285E-3</v>
      </c>
      <c r="BF7">
        <v>1.61816856813751E-3</v>
      </c>
      <c r="BG7">
        <v>-1.91157817419547E-3</v>
      </c>
      <c r="BH7">
        <v>4.62067251287742E-4</v>
      </c>
      <c r="BI7">
        <v>1.0351120988478599E-3</v>
      </c>
    </row>
    <row r="8" spans="1:61" x14ac:dyDescent="0.2">
      <c r="A8" t="s">
        <v>55</v>
      </c>
      <c r="B8" t="s">
        <v>54</v>
      </c>
      <c r="C8" s="1">
        <v>-2.8313649999999999</v>
      </c>
      <c r="D8" s="1">
        <v>-1.713479</v>
      </c>
      <c r="E8" s="1">
        <v>-1.890987</v>
      </c>
      <c r="F8" s="1">
        <v>0.39358778560195301</v>
      </c>
      <c r="G8" s="1">
        <v>-128.56961100000001</v>
      </c>
      <c r="H8" s="1">
        <v>66.619690000000006</v>
      </c>
      <c r="I8" s="1">
        <v>35.121712000000002</v>
      </c>
      <c r="J8" s="1">
        <v>85.297279402822198</v>
      </c>
      <c r="K8" s="1">
        <v>-25.431753666666602</v>
      </c>
      <c r="L8" s="1">
        <v>-11.080200999999899</v>
      </c>
      <c r="M8" s="1">
        <v>9.8913554417373799</v>
      </c>
      <c r="N8">
        <v>5.9530000000000003</v>
      </c>
      <c r="O8">
        <v>1</v>
      </c>
      <c r="P8">
        <v>0.6</v>
      </c>
      <c r="Q8">
        <v>1.6</v>
      </c>
      <c r="R8" t="s">
        <v>56</v>
      </c>
      <c r="S8" t="s">
        <v>57</v>
      </c>
      <c r="T8">
        <v>9.8800000000000008</v>
      </c>
      <c r="U8">
        <v>-8.41</v>
      </c>
      <c r="V8">
        <v>1.44</v>
      </c>
      <c r="W8">
        <v>1.87</v>
      </c>
      <c r="X8">
        <v>-9.8800000000000008</v>
      </c>
      <c r="Y8">
        <v>-8.3000000000000007</v>
      </c>
      <c r="Z8" s="2">
        <v>3.65E-5</v>
      </c>
      <c r="AA8" s="2">
        <v>1.06003E-2</v>
      </c>
      <c r="AB8">
        <v>1.8</v>
      </c>
      <c r="AC8">
        <v>0</v>
      </c>
      <c r="AD8">
        <v>1.88</v>
      </c>
      <c r="AE8" s="3">
        <f t="shared" si="0"/>
        <v>-3.4087619396004789</v>
      </c>
      <c r="AF8" s="3">
        <f t="shared" si="1"/>
        <v>2.7901504636445011</v>
      </c>
      <c r="AG8" s="3">
        <f t="shared" si="2"/>
        <v>-8.6397811831318783E-2</v>
      </c>
      <c r="AH8" s="5">
        <f t="shared" si="3"/>
        <v>-1.7445373534669502E-3</v>
      </c>
      <c r="AI8" s="1">
        <f t="shared" si="4"/>
        <v>2.3563203353449098</v>
      </c>
      <c r="AJ8" s="3">
        <f t="shared" si="5"/>
        <v>1.6495665102041464</v>
      </c>
      <c r="AK8" s="3">
        <v>-2.3502066423371941</v>
      </c>
      <c r="AL8" s="3">
        <v>-0.44507787041074076</v>
      </c>
      <c r="AM8" s="3">
        <v>-2.565570837226848</v>
      </c>
      <c r="AN8" s="3">
        <v>0.10301111777848959</v>
      </c>
      <c r="AO8" s="3">
        <v>1.6495665102041464</v>
      </c>
      <c r="AP8" s="3">
        <f t="shared" si="6"/>
        <v>-0.72165554439842927</v>
      </c>
      <c r="AQ8" s="3">
        <f t="shared" si="7"/>
        <v>2.6016555443984291</v>
      </c>
      <c r="AU8" s="4" t="s">
        <v>227</v>
      </c>
      <c r="AV8">
        <v>3.27916224066999E-3</v>
      </c>
      <c r="BD8" t="s">
        <v>9</v>
      </c>
      <c r="BE8">
        <v>2.6465335441623002E-2</v>
      </c>
      <c r="BF8">
        <v>-9.9327535860501606E-3</v>
      </c>
      <c r="BG8">
        <v>7.5776549933849503E-3</v>
      </c>
      <c r="BH8">
        <v>-1.7619922885454099E-2</v>
      </c>
      <c r="BI8">
        <v>3.27916224066999E-3</v>
      </c>
    </row>
    <row r="9" spans="1:61" x14ac:dyDescent="0.2">
      <c r="A9" t="s">
        <v>59</v>
      </c>
      <c r="B9" t="s">
        <v>58</v>
      </c>
      <c r="C9" s="1">
        <v>-3.3465889999999998</v>
      </c>
      <c r="D9" s="1">
        <v>-1.990157</v>
      </c>
      <c r="E9" s="1">
        <v>-2.1841650000000001</v>
      </c>
      <c r="F9" s="1">
        <v>0.49270952411576302</v>
      </c>
      <c r="G9" s="1">
        <v>-161.476135</v>
      </c>
      <c r="H9" s="1">
        <v>28.681239999999999</v>
      </c>
      <c r="I9" s="1">
        <v>-7.9776990000000003</v>
      </c>
      <c r="J9" s="1">
        <v>88.898137064610495</v>
      </c>
      <c r="K9" s="1">
        <v>-29.1873646666666</v>
      </c>
      <c r="L9" s="1">
        <v>-18.114864000000001</v>
      </c>
      <c r="M9" s="1">
        <v>8.1603397917033895</v>
      </c>
      <c r="N9">
        <v>8.7750000000000004</v>
      </c>
      <c r="O9">
        <v>0.9</v>
      </c>
      <c r="P9">
        <v>0.76600000000000001</v>
      </c>
      <c r="Q9">
        <v>1.6659999999999999</v>
      </c>
      <c r="R9" t="s">
        <v>60</v>
      </c>
      <c r="S9" t="s">
        <v>61</v>
      </c>
      <c r="T9">
        <v>9.06</v>
      </c>
      <c r="U9">
        <v>-7.01</v>
      </c>
      <c r="V9">
        <v>2.35</v>
      </c>
      <c r="W9">
        <v>2.64</v>
      </c>
      <c r="X9">
        <v>-9.06</v>
      </c>
      <c r="Y9">
        <v>-6.71</v>
      </c>
      <c r="Z9" s="2">
        <v>9.1800000000000004E-7</v>
      </c>
      <c r="AA9" s="2">
        <v>6.6995500000000003E-3</v>
      </c>
      <c r="AB9">
        <v>2.5099999999999998</v>
      </c>
      <c r="AC9">
        <v>0</v>
      </c>
      <c r="AD9">
        <v>2.4500000000000002</v>
      </c>
      <c r="AE9" s="3">
        <f t="shared" si="0"/>
        <v>-4.0363068648041924</v>
      </c>
      <c r="AF9" s="3">
        <f t="shared" si="1"/>
        <v>3.5739422139386701</v>
      </c>
      <c r="AG9" s="3">
        <f t="shared" si="2"/>
        <v>-0.52538822177309252</v>
      </c>
      <c r="AH9" s="5">
        <f t="shared" si="3"/>
        <v>-1.1025740051149031E-3</v>
      </c>
      <c r="AI9" s="1">
        <f t="shared" si="4"/>
        <v>2.3563203353449098</v>
      </c>
      <c r="AJ9" s="3">
        <f t="shared" si="5"/>
        <v>1.36746488870118</v>
      </c>
      <c r="AK9" s="3">
        <v>-3.4912566485244128</v>
      </c>
      <c r="AL9" s="3">
        <v>-1.4215545232278157</v>
      </c>
      <c r="AM9" s="3">
        <v>-3.6101561886091398</v>
      </c>
      <c r="AN9" s="3">
        <v>-9.9830728034012939E-2</v>
      </c>
      <c r="AO9" s="3">
        <v>1.36746488870118</v>
      </c>
      <c r="AP9" s="3">
        <f t="shared" si="6"/>
        <v>-1.4510666399388399</v>
      </c>
      <c r="AQ9" s="3">
        <f t="shared" si="7"/>
        <v>3.9010666399388398</v>
      </c>
      <c r="AU9" s="4" t="s">
        <v>230</v>
      </c>
      <c r="AV9">
        <v>6.1296091559732103E-3</v>
      </c>
      <c r="BD9" t="s">
        <v>11</v>
      </c>
      <c r="BE9">
        <v>-1.3286409913005399E-2</v>
      </c>
      <c r="BF9">
        <v>9.1990335920518994E-3</v>
      </c>
      <c r="BG9">
        <v>-1.17343759243758E-2</v>
      </c>
      <c r="BH9">
        <v>1.42223152659683E-2</v>
      </c>
      <c r="BI9">
        <v>6.1296091559732103E-3</v>
      </c>
    </row>
    <row r="10" spans="1:61" x14ac:dyDescent="0.2">
      <c r="A10" t="s">
        <v>63</v>
      </c>
      <c r="B10" t="s">
        <v>62</v>
      </c>
      <c r="C10" s="1">
        <v>-3.9600789999999999</v>
      </c>
      <c r="D10" s="1">
        <v>-2.7001170000000001</v>
      </c>
      <c r="E10" s="1">
        <v>-2.8627639999999999</v>
      </c>
      <c r="F10" s="1">
        <v>0.46869541991598102</v>
      </c>
      <c r="G10" s="1">
        <v>27.650660999999999</v>
      </c>
      <c r="H10" s="1">
        <v>264.523865</v>
      </c>
      <c r="I10" s="1">
        <v>232.13308699999999</v>
      </c>
      <c r="J10" s="1">
        <v>86.617775112442303</v>
      </c>
      <c r="K10" s="1">
        <v>-16.2985963333333</v>
      </c>
      <c r="L10" s="1">
        <v>-7.9817549999999997</v>
      </c>
      <c r="M10" s="1">
        <v>6.4795333141173499</v>
      </c>
      <c r="N10">
        <v>16.89</v>
      </c>
      <c r="O10">
        <v>0.9</v>
      </c>
      <c r="P10">
        <v>1.1000000000000001</v>
      </c>
      <c r="Q10">
        <v>2</v>
      </c>
      <c r="R10" t="s">
        <v>64</v>
      </c>
      <c r="S10" t="s">
        <v>65</v>
      </c>
      <c r="T10">
        <v>10.32</v>
      </c>
      <c r="U10">
        <v>-4.0999999999999996</v>
      </c>
      <c r="V10">
        <v>6.48</v>
      </c>
      <c r="W10">
        <v>6.12</v>
      </c>
      <c r="X10">
        <v>-10.32</v>
      </c>
      <c r="Y10">
        <v>-4.1500000000000004</v>
      </c>
      <c r="Z10" s="2">
        <v>7.0600000000000002E-6</v>
      </c>
      <c r="AA10" s="2">
        <v>3.0345600000000002E-4</v>
      </c>
      <c r="AB10">
        <v>5.73</v>
      </c>
      <c r="AC10">
        <v>0</v>
      </c>
      <c r="AD10">
        <v>2.6</v>
      </c>
      <c r="AE10" s="3">
        <f t="shared" si="0"/>
        <v>-5.0251564028261964</v>
      </c>
      <c r="AF10" s="3">
        <f t="shared" si="1"/>
        <v>1.8793469579141846</v>
      </c>
      <c r="AG10" s="3">
        <f t="shared" si="2"/>
        <v>1.9258783017105729</v>
      </c>
      <c r="AH10" s="5">
        <f t="shared" si="3"/>
        <v>-4.9941070265338424E-5</v>
      </c>
      <c r="AI10" s="1">
        <f t="shared" si="4"/>
        <v>2.3563203353449098</v>
      </c>
      <c r="AJ10" s="3">
        <f t="shared" si="5"/>
        <v>1.1363392510732055</v>
      </c>
      <c r="AK10" s="3">
        <v>-1.7258263672860137</v>
      </c>
      <c r="AL10" s="3">
        <v>1.8454519657674284</v>
      </c>
      <c r="AM10" s="3">
        <v>-3.0219029761784091</v>
      </c>
      <c r="AN10" s="3">
        <v>-3.700485143448538</v>
      </c>
      <c r="AO10" s="3">
        <v>1.1363392510732055</v>
      </c>
      <c r="AP10" s="3">
        <f t="shared" si="6"/>
        <v>-1.0932846540144654</v>
      </c>
      <c r="AQ10" s="3">
        <f t="shared" si="7"/>
        <v>3.6932846540144655</v>
      </c>
      <c r="AU10" s="4" t="s">
        <v>10</v>
      </c>
      <c r="AV10">
        <v>-4.5376944497252502E-3</v>
      </c>
      <c r="BD10" t="s">
        <v>10</v>
      </c>
      <c r="BE10">
        <v>-2.35098084535924E-2</v>
      </c>
      <c r="BF10">
        <v>7.9942758736101707E-3</v>
      </c>
      <c r="BG10">
        <v>-5.0896930196251003E-3</v>
      </c>
      <c r="BH10">
        <v>1.7268149848066201E-2</v>
      </c>
      <c r="BI10">
        <v>-4.5376944497252502E-3</v>
      </c>
    </row>
    <row r="11" spans="1:61" x14ac:dyDescent="0.2">
      <c r="A11" t="s">
        <v>67</v>
      </c>
      <c r="B11" t="s">
        <v>66</v>
      </c>
      <c r="C11" s="1">
        <v>-0.456924</v>
      </c>
      <c r="D11" s="1">
        <v>-6.6270000000000001E-3</v>
      </c>
      <c r="E11" s="1">
        <v>-1.7877000000000001E-2</v>
      </c>
      <c r="F11" s="1">
        <v>8.07381818567392E-2</v>
      </c>
      <c r="G11" s="1">
        <v>-71.376380999999995</v>
      </c>
      <c r="H11" s="1">
        <v>0.72616099999999995</v>
      </c>
      <c r="I11" s="1">
        <v>0.157415</v>
      </c>
      <c r="J11" s="1">
        <v>11.9903501533229</v>
      </c>
      <c r="K11" s="1">
        <v>-28.270703666666599</v>
      </c>
      <c r="L11" s="1">
        <v>-12.0278936666666</v>
      </c>
      <c r="M11" s="1">
        <v>11.2460077333042</v>
      </c>
      <c r="N11">
        <v>5.6</v>
      </c>
      <c r="O11">
        <v>4</v>
      </c>
      <c r="P11">
        <v>3.4</v>
      </c>
      <c r="Q11">
        <v>7.4</v>
      </c>
      <c r="R11" t="s">
        <v>68</v>
      </c>
      <c r="S11" t="s">
        <v>69</v>
      </c>
      <c r="T11">
        <v>11.15</v>
      </c>
      <c r="U11">
        <v>-11.02</v>
      </c>
      <c r="V11">
        <v>0.24</v>
      </c>
      <c r="W11">
        <v>0.87</v>
      </c>
      <c r="X11">
        <v>-11.15</v>
      </c>
      <c r="Y11">
        <v>-10.7</v>
      </c>
      <c r="Z11" s="2">
        <v>4.46E-5</v>
      </c>
      <c r="AA11" s="2">
        <v>0.184424</v>
      </c>
      <c r="AB11">
        <v>0.97</v>
      </c>
      <c r="AC11">
        <v>0</v>
      </c>
      <c r="AD11">
        <v>2.87</v>
      </c>
      <c r="AE11" s="3">
        <f t="shared" si="0"/>
        <v>-0.24986512056006754</v>
      </c>
      <c r="AF11" s="3">
        <f t="shared" si="1"/>
        <v>3.0853746992147246</v>
      </c>
      <c r="AG11" s="3">
        <f t="shared" si="2"/>
        <v>-0.12494500872893544</v>
      </c>
      <c r="AH11" s="5">
        <f t="shared" si="3"/>
        <v>-3.0351457682875848E-2</v>
      </c>
      <c r="AI11" s="1">
        <f t="shared" si="4"/>
        <v>2.3563203353449098</v>
      </c>
      <c r="AJ11" s="3">
        <f t="shared" si="5"/>
        <v>5.0365334475877557</v>
      </c>
      <c r="AK11" s="3">
        <v>1.5515483377979837</v>
      </c>
      <c r="AL11" s="3">
        <v>-2.6846836632759623</v>
      </c>
      <c r="AM11" s="3">
        <v>-2.0075396275568496</v>
      </c>
      <c r="AN11" s="3">
        <v>4.6357364077566778</v>
      </c>
      <c r="AO11" s="3">
        <v>5.0365334475877557</v>
      </c>
      <c r="AP11" s="3">
        <f t="shared" si="6"/>
        <v>1.3063189804619211</v>
      </c>
      <c r="AQ11" s="3">
        <f t="shared" si="7"/>
        <v>1.563681019538079</v>
      </c>
      <c r="AU11" s="4" t="s">
        <v>225</v>
      </c>
      <c r="AV11">
        <v>-4.9825886781508302E-2</v>
      </c>
      <c r="BD11" t="s">
        <v>0</v>
      </c>
      <c r="BE11">
        <v>2.9111835100764899E-2</v>
      </c>
      <c r="BF11">
        <v>7.676166122203E-2</v>
      </c>
      <c r="BG11">
        <v>5.77657275405042E-2</v>
      </c>
      <c r="BH11">
        <v>-3.5188790479612903E-2</v>
      </c>
      <c r="BI11">
        <v>-4.9825886781508302E-2</v>
      </c>
    </row>
    <row r="12" spans="1:61" x14ac:dyDescent="0.2">
      <c r="A12" t="s">
        <v>71</v>
      </c>
      <c r="B12" t="s">
        <v>70</v>
      </c>
      <c r="C12" s="1">
        <v>-3.4602309999999998</v>
      </c>
      <c r="D12" s="1">
        <v>-2.0240140000000002</v>
      </c>
      <c r="E12" s="1">
        <v>-2.2674319999999999</v>
      </c>
      <c r="F12" s="1">
        <v>0.49169051753891402</v>
      </c>
      <c r="G12" s="1">
        <v>-103.881393</v>
      </c>
      <c r="H12" s="1">
        <v>38.022441999999998</v>
      </c>
      <c r="I12" s="1">
        <v>18.337368000000001</v>
      </c>
      <c r="J12" s="1">
        <v>56.766266716620301</v>
      </c>
      <c r="K12" s="1">
        <v>-32.282432666666601</v>
      </c>
      <c r="L12" s="1">
        <v>-21.745901666666601</v>
      </c>
      <c r="M12" s="1">
        <v>8.1872348776256398</v>
      </c>
      <c r="N12">
        <v>7.4809999999999999</v>
      </c>
      <c r="O12">
        <v>4</v>
      </c>
      <c r="P12">
        <v>7.7</v>
      </c>
      <c r="Q12">
        <v>11.7</v>
      </c>
      <c r="R12" t="s">
        <v>72</v>
      </c>
      <c r="S12" t="s">
        <v>73</v>
      </c>
      <c r="T12">
        <v>8.48</v>
      </c>
      <c r="U12">
        <v>-6.39</v>
      </c>
      <c r="V12">
        <v>2.5499999999999998</v>
      </c>
      <c r="W12">
        <v>3.08</v>
      </c>
      <c r="X12">
        <v>-8.48</v>
      </c>
      <c r="Y12">
        <v>-5.83</v>
      </c>
      <c r="Z12" s="2">
        <v>1.9856799999999999E-4</v>
      </c>
      <c r="AA12" s="2">
        <v>1.1193900000000001E-3</v>
      </c>
      <c r="AB12">
        <v>3</v>
      </c>
      <c r="AC12">
        <v>0</v>
      </c>
      <c r="AD12">
        <v>1.97</v>
      </c>
      <c r="AE12" s="3">
        <f t="shared" si="0"/>
        <v>-4.0908632425161757</v>
      </c>
      <c r="AF12" s="3">
        <f t="shared" si="1"/>
        <v>4.0786732699995421</v>
      </c>
      <c r="AG12" s="3">
        <f t="shared" si="2"/>
        <v>-0.12803420525738562</v>
      </c>
      <c r="AH12" s="5">
        <f t="shared" si="3"/>
        <v>-1.8422286804122237E-4</v>
      </c>
      <c r="AI12" s="1">
        <f t="shared" si="4"/>
        <v>2.3563203353449098</v>
      </c>
      <c r="AJ12" s="3">
        <f t="shared" si="5"/>
        <v>2.2159119347028491</v>
      </c>
      <c r="AK12" s="3">
        <v>-3.0001906715413309</v>
      </c>
      <c r="AL12" s="3">
        <v>-2.1266437077547944</v>
      </c>
      <c r="AM12" s="3">
        <v>-4.4372405204955747</v>
      </c>
      <c r="AN12" s="3">
        <v>-6.3696581140972874E-2</v>
      </c>
      <c r="AO12" s="3">
        <v>2.2159119347028491</v>
      </c>
      <c r="AP12" s="3">
        <f t="shared" si="6"/>
        <v>-1.4823719092459648</v>
      </c>
      <c r="AQ12" s="3">
        <f t="shared" si="7"/>
        <v>3.452371909245965</v>
      </c>
      <c r="AU12" s="4" t="s">
        <v>228</v>
      </c>
      <c r="AV12">
        <v>-9.6191089466134902E-2</v>
      </c>
      <c r="BD12" t="s">
        <v>2</v>
      </c>
      <c r="BE12">
        <v>-1.42304959216762E-2</v>
      </c>
      <c r="BF12">
        <v>0.15150404602671999</v>
      </c>
      <c r="BG12">
        <v>0.14548689519571101</v>
      </c>
      <c r="BH12">
        <v>-8.4544557619642399E-2</v>
      </c>
      <c r="BI12">
        <v>-9.6191089466134902E-2</v>
      </c>
    </row>
    <row r="13" spans="1:61" x14ac:dyDescent="0.2">
      <c r="A13" t="s">
        <v>75</v>
      </c>
      <c r="B13" t="s">
        <v>74</v>
      </c>
      <c r="C13" s="1">
        <v>-2.9646330000000001</v>
      </c>
      <c r="D13" s="1">
        <v>-1.873996</v>
      </c>
      <c r="E13" s="1">
        <v>-2.0383629999999999</v>
      </c>
      <c r="F13" s="1">
        <v>0.41192741679801098</v>
      </c>
      <c r="G13" s="1">
        <v>-119.907425</v>
      </c>
      <c r="H13" s="1">
        <v>61.668900000000001</v>
      </c>
      <c r="I13" s="1">
        <v>30.189543</v>
      </c>
      <c r="J13" s="1">
        <v>75.183248930048293</v>
      </c>
      <c r="K13" s="1">
        <v>-36.705958000000003</v>
      </c>
      <c r="L13" s="1">
        <v>-24.233834000000002</v>
      </c>
      <c r="M13" s="1">
        <v>9.0994482791670492</v>
      </c>
      <c r="N13">
        <v>6.0830000000000002</v>
      </c>
      <c r="O13">
        <v>0</v>
      </c>
      <c r="P13">
        <v>27.149000000000001</v>
      </c>
      <c r="Q13">
        <v>27.149000000000001</v>
      </c>
      <c r="R13" t="s">
        <v>76</v>
      </c>
      <c r="S13" t="s">
        <v>77</v>
      </c>
      <c r="T13">
        <v>8.3699999999999992</v>
      </c>
      <c r="U13">
        <v>-6.97</v>
      </c>
      <c r="V13">
        <v>1.52</v>
      </c>
      <c r="W13">
        <v>1.89</v>
      </c>
      <c r="X13">
        <v>-8.3699999999999992</v>
      </c>
      <c r="Y13">
        <v>-6.75</v>
      </c>
      <c r="Z13" s="2">
        <v>3.1099999999999999E-6</v>
      </c>
      <c r="AA13" s="2">
        <v>1.9369000000000001E-2</v>
      </c>
      <c r="AB13">
        <v>1.47</v>
      </c>
      <c r="AC13">
        <v>0</v>
      </c>
      <c r="AD13">
        <v>2.83</v>
      </c>
      <c r="AE13" s="3">
        <f t="shared" si="0"/>
        <v>-3.672997408476244</v>
      </c>
      <c r="AF13" s="3">
        <f t="shared" si="1"/>
        <v>4.5805583737742559</v>
      </c>
      <c r="AG13" s="3">
        <f t="shared" si="2"/>
        <v>-7.8003810250283856E-2</v>
      </c>
      <c r="AH13" s="5">
        <f t="shared" si="3"/>
        <v>-3.1876403497355134E-3</v>
      </c>
      <c r="AI13" s="1">
        <f t="shared" si="4"/>
        <v>2.3563203353449098</v>
      </c>
      <c r="AJ13" s="3">
        <f t="shared" si="5"/>
        <v>3.1826898500429026</v>
      </c>
      <c r="AK13" s="3">
        <v>-2.6594485798637217</v>
      </c>
      <c r="AL13" s="3">
        <v>-3.2130223325905711</v>
      </c>
      <c r="AM13" s="3">
        <v>-5.1544550150237809</v>
      </c>
      <c r="AN13" s="3">
        <v>1.0117714420594459</v>
      </c>
      <c r="AO13" s="3">
        <v>3.1826898500429026</v>
      </c>
      <c r="AP13" s="3">
        <f t="shared" si="6"/>
        <v>-1.3664929270751451</v>
      </c>
      <c r="AQ13" s="3">
        <f t="shared" si="7"/>
        <v>4.1964929270751448</v>
      </c>
      <c r="AU13" s="4" t="s">
        <v>222</v>
      </c>
      <c r="AV13">
        <v>4.6219568368874003E-2</v>
      </c>
      <c r="BD13" t="s">
        <v>1</v>
      </c>
      <c r="BE13">
        <v>-3.5084738832268002E-2</v>
      </c>
      <c r="BF13">
        <v>-7.6821848669399895E-2</v>
      </c>
      <c r="BG13">
        <v>-4.8815472579893403E-2</v>
      </c>
      <c r="BH13">
        <v>2.8891585657938999E-2</v>
      </c>
      <c r="BI13">
        <v>4.6219568368874003E-2</v>
      </c>
    </row>
    <row r="14" spans="1:61" x14ac:dyDescent="0.2">
      <c r="A14" t="s">
        <v>79</v>
      </c>
      <c r="B14" t="s">
        <v>78</v>
      </c>
      <c r="C14" s="1">
        <v>-4.7808830000000002</v>
      </c>
      <c r="D14" s="1">
        <v>-2.832754</v>
      </c>
      <c r="E14" s="1">
        <v>-3.1103239999999999</v>
      </c>
      <c r="F14" s="1">
        <v>0.66461091771158998</v>
      </c>
      <c r="G14" s="1">
        <v>-175.43223599999999</v>
      </c>
      <c r="H14" s="1">
        <v>22.755099999999999</v>
      </c>
      <c r="I14" s="1">
        <v>-12.128239000000001</v>
      </c>
      <c r="J14" s="1">
        <v>85.708930669057594</v>
      </c>
      <c r="K14" s="1">
        <v>-29.437190000000001</v>
      </c>
      <c r="L14" s="1">
        <v>-14.5628936666666</v>
      </c>
      <c r="M14" s="1">
        <v>10.477765866853099</v>
      </c>
      <c r="N14">
        <v>9.4550000000000001</v>
      </c>
      <c r="O14">
        <v>8</v>
      </c>
      <c r="P14">
        <v>29.7</v>
      </c>
      <c r="Q14">
        <v>37.700000000000003</v>
      </c>
      <c r="R14" t="s">
        <v>80</v>
      </c>
      <c r="S14" t="s">
        <v>81</v>
      </c>
      <c r="T14">
        <v>12.96</v>
      </c>
      <c r="U14">
        <v>-10.91</v>
      </c>
      <c r="V14">
        <v>2.75</v>
      </c>
      <c r="W14">
        <v>3.33</v>
      </c>
      <c r="X14">
        <v>-12.96</v>
      </c>
      <c r="Y14">
        <v>-10.27</v>
      </c>
      <c r="Z14" s="2">
        <v>3.3700000000000001E-9</v>
      </c>
      <c r="AA14" s="2">
        <v>8.2899999999999996E-5</v>
      </c>
      <c r="AB14">
        <v>3.18</v>
      </c>
      <c r="AC14">
        <v>0</v>
      </c>
      <c r="AD14">
        <v>2.2599999999999998</v>
      </c>
      <c r="AE14" s="3">
        <f t="shared" si="0"/>
        <v>-5.6864874038951108</v>
      </c>
      <c r="AF14" s="3">
        <f t="shared" si="1"/>
        <v>3.3518325195179557</v>
      </c>
      <c r="AG14" s="3">
        <f t="shared" si="2"/>
        <v>-0.57023666911796367</v>
      </c>
      <c r="AH14" s="5">
        <f t="shared" si="3"/>
        <v>-1.3643212607417731E-5</v>
      </c>
      <c r="AI14" s="1">
        <f t="shared" si="4"/>
        <v>2.3563203353449098</v>
      </c>
      <c r="AJ14" s="3">
        <f t="shared" si="5"/>
        <v>-0.54858486136281615</v>
      </c>
      <c r="AK14" s="3">
        <v>-5.4935219990966084</v>
      </c>
      <c r="AL14" s="3">
        <v>-0.22968567888294888</v>
      </c>
      <c r="AM14" s="3">
        <v>-3.4675910156718253</v>
      </c>
      <c r="AN14" s="3">
        <v>-2.8873745105038262</v>
      </c>
      <c r="AO14" s="3">
        <v>-0.54858486136281615</v>
      </c>
      <c r="AP14" s="3">
        <f t="shared" si="6"/>
        <v>-2.5253516131036049</v>
      </c>
      <c r="AQ14" s="3">
        <f t="shared" si="7"/>
        <v>4.7853516131036047</v>
      </c>
      <c r="AU14" s="4" t="s">
        <v>28</v>
      </c>
      <c r="AV14">
        <v>-0.16457433784581099</v>
      </c>
      <c r="BD14" t="s">
        <v>28</v>
      </c>
      <c r="BE14">
        <v>8.7802118687673805E-2</v>
      </c>
      <c r="BF14">
        <v>-0.10206586547514</v>
      </c>
      <c r="BG14">
        <v>-1.99304563584622E-2</v>
      </c>
      <c r="BH14">
        <v>-7.9573164294805807E-2</v>
      </c>
      <c r="BI14">
        <v>-0.16457433784581099</v>
      </c>
    </row>
    <row r="15" spans="1:61" x14ac:dyDescent="0.2">
      <c r="A15" t="s">
        <v>83</v>
      </c>
      <c r="B15" t="s">
        <v>82</v>
      </c>
      <c r="C15" s="1">
        <v>-3.5520339999999999</v>
      </c>
      <c r="D15" s="1">
        <v>-2.382911</v>
      </c>
      <c r="E15" s="1">
        <v>-2.6021380000000001</v>
      </c>
      <c r="F15" s="1">
        <v>0.41490305072558697</v>
      </c>
      <c r="G15" s="1">
        <v>-91.796988999999996</v>
      </c>
      <c r="H15" s="1">
        <v>109.82811</v>
      </c>
      <c r="I15" s="1">
        <v>76.038978999999998</v>
      </c>
      <c r="J15" s="1">
        <v>73.016960322771098</v>
      </c>
      <c r="K15" s="1">
        <v>-11.7685243333333</v>
      </c>
      <c r="L15" s="1">
        <v>-4.8663053333333304</v>
      </c>
      <c r="M15" s="1">
        <v>6.1199223596632102</v>
      </c>
      <c r="N15">
        <v>19.510999999999999</v>
      </c>
      <c r="O15">
        <v>45</v>
      </c>
      <c r="P15">
        <v>0.5</v>
      </c>
      <c r="Q15">
        <v>45.5</v>
      </c>
      <c r="R15" t="s">
        <v>84</v>
      </c>
      <c r="S15" t="s">
        <v>85</v>
      </c>
      <c r="T15">
        <v>9.61</v>
      </c>
      <c r="U15">
        <v>-5.35</v>
      </c>
      <c r="V15">
        <v>4.53</v>
      </c>
      <c r="W15">
        <v>4.4400000000000004</v>
      </c>
      <c r="X15">
        <v>-9.61</v>
      </c>
      <c r="Y15">
        <v>-5.26</v>
      </c>
      <c r="Z15" s="2">
        <v>2.02E-5</v>
      </c>
      <c r="AA15" s="2">
        <v>4.0099999999999999E-5</v>
      </c>
      <c r="AB15">
        <v>4.6100000000000003</v>
      </c>
      <c r="AC15">
        <v>0</v>
      </c>
      <c r="AD15">
        <v>2.6</v>
      </c>
      <c r="AE15" s="3">
        <f t="shared" si="0"/>
        <v>-4.4316471828495736</v>
      </c>
      <c r="AF15" s="3">
        <f t="shared" si="1"/>
        <v>1.3373325426209408</v>
      </c>
      <c r="AG15" s="3">
        <f t="shared" si="2"/>
        <v>0.39988458362125362</v>
      </c>
      <c r="AH15" s="5">
        <f t="shared" si="3"/>
        <v>-6.5994309476170207E-6</v>
      </c>
      <c r="AI15" s="1">
        <f t="shared" si="4"/>
        <v>2.3563203353449098</v>
      </c>
      <c r="AJ15" s="3">
        <f t="shared" si="5"/>
        <v>-0.33811632069341657</v>
      </c>
      <c r="AK15" s="3">
        <v>-2.2854984085555516</v>
      </c>
      <c r="AL15" s="3">
        <v>2.2874773138674733</v>
      </c>
      <c r="AM15" s="3">
        <v>-1.1019494539114121</v>
      </c>
      <c r="AN15" s="3">
        <v>-2.9664204716041827</v>
      </c>
      <c r="AO15" s="3">
        <v>-0.33811632069341657</v>
      </c>
      <c r="AP15" s="3">
        <f t="shared" si="6"/>
        <v>-0.88090146817941783</v>
      </c>
      <c r="AQ15" s="3">
        <f t="shared" si="7"/>
        <v>3.4809014681794181</v>
      </c>
    </row>
    <row r="16" spans="1:61" x14ac:dyDescent="0.2">
      <c r="A16" t="s">
        <v>87</v>
      </c>
      <c r="B16" t="s">
        <v>86</v>
      </c>
      <c r="C16" s="1">
        <v>-3.391216</v>
      </c>
      <c r="D16" s="1">
        <v>-2.2952189999999999</v>
      </c>
      <c r="E16" s="1">
        <v>-2.420388</v>
      </c>
      <c r="F16" s="1">
        <v>0.42487480627035001</v>
      </c>
      <c r="G16" s="1">
        <v>-96.941528000000005</v>
      </c>
      <c r="H16" s="1">
        <v>91.522057000000004</v>
      </c>
      <c r="I16" s="1">
        <v>60.354412000000004</v>
      </c>
      <c r="J16" s="1">
        <v>78.940092363328702</v>
      </c>
      <c r="K16" s="1">
        <v>-11.480134</v>
      </c>
      <c r="L16" s="1">
        <v>-3.9368423333333298</v>
      </c>
      <c r="M16" s="1">
        <v>6.0892448720403296</v>
      </c>
      <c r="N16">
        <v>19.510999999999999</v>
      </c>
      <c r="O16">
        <v>45</v>
      </c>
      <c r="P16">
        <v>0.5</v>
      </c>
      <c r="Q16">
        <v>45.5</v>
      </c>
      <c r="R16" t="s">
        <v>88</v>
      </c>
      <c r="S16" t="s">
        <v>89</v>
      </c>
      <c r="T16">
        <v>9.0299999999999994</v>
      </c>
      <c r="U16">
        <v>-4.4800000000000004</v>
      </c>
      <c r="V16">
        <v>4.9400000000000004</v>
      </c>
      <c r="W16">
        <v>4.82</v>
      </c>
      <c r="X16">
        <v>-9.0299999999999994</v>
      </c>
      <c r="Y16">
        <v>-4.34</v>
      </c>
      <c r="Z16" s="2">
        <v>3.7200000000000003E-5</v>
      </c>
      <c r="AA16" s="2">
        <v>2.2200000000000001E-5</v>
      </c>
      <c r="AB16">
        <v>4.1100000000000003</v>
      </c>
      <c r="AC16">
        <v>0</v>
      </c>
      <c r="AD16">
        <v>2.6</v>
      </c>
      <c r="AE16" s="3">
        <f t="shared" si="0"/>
        <v>-4.3257199894991869</v>
      </c>
      <c r="AF16" s="3">
        <f t="shared" si="1"/>
        <v>1.232139279698361</v>
      </c>
      <c r="AG16" s="3">
        <f t="shared" si="2"/>
        <v>0.21151326240995222</v>
      </c>
      <c r="AH16" s="5">
        <f t="shared" si="3"/>
        <v>-3.6535503001770042E-6</v>
      </c>
      <c r="AI16" s="1">
        <f t="shared" si="4"/>
        <v>2.3563203353449098</v>
      </c>
      <c r="AJ16" s="3">
        <f t="shared" si="5"/>
        <v>-0.5257507655962641</v>
      </c>
      <c r="AK16" s="3">
        <v>-2.6830035149861047</v>
      </c>
      <c r="AL16" s="3">
        <v>2.351184940400366</v>
      </c>
      <c r="AM16" s="3">
        <v>-1.0196054744453884</v>
      </c>
      <c r="AN16" s="3">
        <v>-2.7312580724095294</v>
      </c>
      <c r="AO16" s="3">
        <v>-0.5257507655962641</v>
      </c>
      <c r="AP16" s="3">
        <f t="shared" si="6"/>
        <v>-0.92168657740738413</v>
      </c>
      <c r="AQ16" s="3">
        <f t="shared" si="7"/>
        <v>3.521686577407384</v>
      </c>
      <c r="AU16" s="19" t="s">
        <v>241</v>
      </c>
      <c r="AV16" s="19" t="s">
        <v>242</v>
      </c>
    </row>
    <row r="17" spans="1:48" x14ac:dyDescent="0.2">
      <c r="A17" t="s">
        <v>91</v>
      </c>
      <c r="B17" t="s">
        <v>90</v>
      </c>
      <c r="C17" s="1">
        <v>-3.986691</v>
      </c>
      <c r="D17" s="1">
        <v>-2.5460660000000002</v>
      </c>
      <c r="E17" s="1">
        <v>-2.7839019999999999</v>
      </c>
      <c r="F17" s="1">
        <v>0.53434765552961205</v>
      </c>
      <c r="G17" s="1">
        <v>-10.550312</v>
      </c>
      <c r="H17" s="1">
        <v>172.976181</v>
      </c>
      <c r="I17" s="1">
        <v>137.21386699999999</v>
      </c>
      <c r="J17" s="1">
        <v>80.441253344773202</v>
      </c>
      <c r="K17" s="1">
        <v>-28.558598999999901</v>
      </c>
      <c r="L17" s="1">
        <v>-17.739723333333298</v>
      </c>
      <c r="M17" s="1">
        <v>8.0834912811515505</v>
      </c>
      <c r="N17">
        <v>11.739000000000001</v>
      </c>
      <c r="O17">
        <v>45</v>
      </c>
      <c r="P17">
        <v>0.8</v>
      </c>
      <c r="Q17">
        <v>45.8</v>
      </c>
      <c r="R17" t="s">
        <v>92</v>
      </c>
      <c r="S17" t="s">
        <v>93</v>
      </c>
      <c r="T17">
        <v>11.87</v>
      </c>
      <c r="U17">
        <v>-6.59</v>
      </c>
      <c r="V17">
        <v>5.75</v>
      </c>
      <c r="W17">
        <v>5.5</v>
      </c>
      <c r="X17">
        <v>-11.87</v>
      </c>
      <c r="Y17">
        <v>-6.53</v>
      </c>
      <c r="Z17" s="2">
        <v>8.7000000000000003E-7</v>
      </c>
      <c r="AA17" s="2">
        <v>1.2E-5</v>
      </c>
      <c r="AB17">
        <v>5.83</v>
      </c>
      <c r="AC17">
        <v>0</v>
      </c>
      <c r="AD17">
        <v>2.14</v>
      </c>
      <c r="AE17" s="3">
        <f t="shared" si="0"/>
        <v>-4.9339460732225167</v>
      </c>
      <c r="AF17" s="3">
        <f t="shared" si="1"/>
        <v>3.5029763126020161</v>
      </c>
      <c r="AG17" s="3">
        <f t="shared" si="2"/>
        <v>1.0323457523308484</v>
      </c>
      <c r="AH17" s="5">
        <f t="shared" si="3"/>
        <v>-1.9748920541497318E-6</v>
      </c>
      <c r="AI17" s="1">
        <f t="shared" si="4"/>
        <v>2.3563203353449098</v>
      </c>
      <c r="AJ17" s="3">
        <f t="shared" si="5"/>
        <v>1.9576943521632035</v>
      </c>
      <c r="AK17" s="3">
        <v>-2.7584645888411616</v>
      </c>
      <c r="AL17" s="3">
        <v>-0.75982779197885542</v>
      </c>
      <c r="AM17" s="3">
        <v>-4.5914006298471186</v>
      </c>
      <c r="AN17" s="3">
        <v>-2.0976489190287095</v>
      </c>
      <c r="AO17" s="3">
        <v>1.9576943521632035</v>
      </c>
      <c r="AP17" s="3">
        <f t="shared" si="6"/>
        <v>-1.6499295155065288</v>
      </c>
      <c r="AQ17" s="3">
        <f t="shared" si="7"/>
        <v>3.7899295155065289</v>
      </c>
      <c r="AU17" s="19">
        <v>-2</v>
      </c>
      <c r="AV17" s="19">
        <f>AU17</f>
        <v>-2</v>
      </c>
    </row>
    <row r="18" spans="1:48" x14ac:dyDescent="0.2">
      <c r="A18" t="s">
        <v>95</v>
      </c>
      <c r="B18" t="s">
        <v>94</v>
      </c>
      <c r="C18" s="1">
        <v>-3.3782559999999999</v>
      </c>
      <c r="D18" s="1">
        <v>-2.2136840000000002</v>
      </c>
      <c r="E18" s="1">
        <v>-2.3942450000000002</v>
      </c>
      <c r="F18" s="1">
        <v>0.42711037354277098</v>
      </c>
      <c r="G18" s="1">
        <v>-179.99648999999999</v>
      </c>
      <c r="H18" s="1">
        <v>37.356762000000003</v>
      </c>
      <c r="I18" s="1">
        <v>3.0341360000000002</v>
      </c>
      <c r="J18" s="1">
        <v>99.998577997508207</v>
      </c>
      <c r="K18" s="1">
        <v>-43.583825333333301</v>
      </c>
      <c r="L18" s="1">
        <v>-21.990324333333302</v>
      </c>
      <c r="M18" s="1">
        <v>14.6075209940583</v>
      </c>
      <c r="N18">
        <v>3.77</v>
      </c>
      <c r="O18">
        <v>20</v>
      </c>
      <c r="P18">
        <v>30.6</v>
      </c>
      <c r="Q18">
        <v>50.6</v>
      </c>
      <c r="R18" t="s">
        <v>96</v>
      </c>
      <c r="S18" t="s">
        <v>97</v>
      </c>
      <c r="T18">
        <v>17.48</v>
      </c>
      <c r="U18">
        <v>-19.600000000000001</v>
      </c>
      <c r="V18">
        <v>-1.95</v>
      </c>
      <c r="W18">
        <v>-1.35</v>
      </c>
      <c r="X18">
        <v>-17.48</v>
      </c>
      <c r="Y18">
        <v>-19.46</v>
      </c>
      <c r="Z18" s="2">
        <v>3.9099999999999999E-10</v>
      </c>
      <c r="AA18" s="2">
        <v>2.1873099999999999E-2</v>
      </c>
      <c r="AB18">
        <v>-0.02</v>
      </c>
      <c r="AC18">
        <v>0</v>
      </c>
      <c r="AD18">
        <v>1.86</v>
      </c>
      <c r="AE18" s="3">
        <f t="shared" si="0"/>
        <v>-4.2119317609033811</v>
      </c>
      <c r="AF18" s="3">
        <f t="shared" si="1"/>
        <v>4.9620293171853254</v>
      </c>
      <c r="AG18" s="3">
        <f t="shared" si="2"/>
        <v>-0.49898258571869486</v>
      </c>
      <c r="AH18" s="5">
        <f t="shared" si="3"/>
        <v>-3.5997509491352084E-3</v>
      </c>
      <c r="AI18" s="1">
        <f t="shared" si="4"/>
        <v>2.3563203353449098</v>
      </c>
      <c r="AJ18" s="3">
        <f t="shared" si="5"/>
        <v>2.6038355549590242</v>
      </c>
      <c r="AK18" s="3">
        <v>-4.4384625451235893</v>
      </c>
      <c r="AL18" s="3">
        <v>-3.4447175911022607</v>
      </c>
      <c r="AM18" s="3">
        <v>-5.4921824203356371</v>
      </c>
      <c r="AN18" s="3">
        <v>0.83344626885520001</v>
      </c>
      <c r="AO18" s="3">
        <v>2.6038355549590242</v>
      </c>
      <c r="AP18" s="3">
        <f t="shared" si="6"/>
        <v>-1.9876161465494526</v>
      </c>
      <c r="AQ18" s="3">
        <f t="shared" si="7"/>
        <v>3.8476161465494529</v>
      </c>
      <c r="AU18" s="19">
        <v>6</v>
      </c>
      <c r="AV18" s="19">
        <f>AU18</f>
        <v>6</v>
      </c>
    </row>
    <row r="19" spans="1:48" x14ac:dyDescent="0.2">
      <c r="A19" t="s">
        <v>99</v>
      </c>
      <c r="B19" t="s">
        <v>98</v>
      </c>
      <c r="C19" s="1">
        <v>-4.3552689999999998</v>
      </c>
      <c r="D19" s="1">
        <v>-2.9567489999999998</v>
      </c>
      <c r="E19" s="1">
        <v>-3.2521520000000002</v>
      </c>
      <c r="F19" s="1">
        <v>0.664766986539018</v>
      </c>
      <c r="G19" s="1">
        <v>-297.89828499999999</v>
      </c>
      <c r="H19" s="1">
        <v>-61.767693000000001</v>
      </c>
      <c r="I19" s="1">
        <v>-111.557732</v>
      </c>
      <c r="J19" s="1">
        <v>108.462472247365</v>
      </c>
      <c r="K19" s="1">
        <v>-49.064999999999998</v>
      </c>
      <c r="L19" s="1">
        <v>-32.596210999999997</v>
      </c>
      <c r="M19" s="1">
        <v>12.9086112402155</v>
      </c>
      <c r="N19">
        <v>6.1680000000000001</v>
      </c>
      <c r="O19">
        <v>30</v>
      </c>
      <c r="P19">
        <v>22.5</v>
      </c>
      <c r="Q19">
        <v>52.5</v>
      </c>
      <c r="R19" t="s">
        <v>100</v>
      </c>
      <c r="S19" t="s">
        <v>101</v>
      </c>
      <c r="T19">
        <v>15.07</v>
      </c>
      <c r="U19">
        <v>-13.12</v>
      </c>
      <c r="V19">
        <v>2.29</v>
      </c>
      <c r="W19">
        <v>2.4</v>
      </c>
      <c r="X19">
        <v>-15.07</v>
      </c>
      <c r="Y19">
        <v>-13.04</v>
      </c>
      <c r="Z19" s="2">
        <v>1.15E-7</v>
      </c>
      <c r="AA19" s="2">
        <v>9.6199999999999994E-5</v>
      </c>
      <c r="AB19">
        <v>2.7</v>
      </c>
      <c r="AC19">
        <v>0</v>
      </c>
      <c r="AD19">
        <v>2.4</v>
      </c>
      <c r="AE19" s="3">
        <f t="shared" si="0"/>
        <v>-5.7359739429168428</v>
      </c>
      <c r="AF19" s="3">
        <f t="shared" si="1"/>
        <v>6.1768026232570712</v>
      </c>
      <c r="AG19" s="3">
        <f t="shared" si="2"/>
        <v>-1.6868792594155766</v>
      </c>
      <c r="AH19" s="5">
        <f t="shared" si="3"/>
        <v>-1.5832051300767017E-5</v>
      </c>
      <c r="AI19" s="1">
        <f t="shared" si="4"/>
        <v>2.3563203353449098</v>
      </c>
      <c r="AJ19" s="3">
        <f t="shared" si="5"/>
        <v>1.1102539242182607</v>
      </c>
      <c r="AK19" s="3">
        <v>-7.2735107467925912</v>
      </c>
      <c r="AL19" s="3">
        <v>-4.8293790124684683</v>
      </c>
      <c r="AM19" s="3">
        <v>-6.9508869856230131</v>
      </c>
      <c r="AN19" s="3">
        <v>-0.30098309181267435</v>
      </c>
      <c r="AO19" s="3">
        <v>1.1102539242182607</v>
      </c>
      <c r="AP19" s="3">
        <f t="shared" si="6"/>
        <v>-3.6489011824956981</v>
      </c>
      <c r="AQ19" s="3">
        <f t="shared" si="7"/>
        <v>6.0489011824956975</v>
      </c>
      <c r="AU19" s="19"/>
      <c r="AV19" s="19"/>
    </row>
    <row r="20" spans="1:48" x14ac:dyDescent="0.2">
      <c r="A20" t="s">
        <v>103</v>
      </c>
      <c r="B20" t="s">
        <v>102</v>
      </c>
      <c r="C20" s="1">
        <v>-2.5757430000000001</v>
      </c>
      <c r="D20" s="1">
        <v>-1.6363479999999999</v>
      </c>
      <c r="E20" s="1">
        <v>-1.806378</v>
      </c>
      <c r="F20" s="1">
        <v>0.37810737357531699</v>
      </c>
      <c r="G20" s="1">
        <v>-28.948696000000002</v>
      </c>
      <c r="H20" s="1">
        <v>87.677925000000002</v>
      </c>
      <c r="I20" s="1">
        <v>66.901955000000001</v>
      </c>
      <c r="J20" s="1">
        <v>49.269485051505697</v>
      </c>
      <c r="K20" s="1">
        <v>-32.273713333333298</v>
      </c>
      <c r="L20" s="1">
        <v>-20.650297333333299</v>
      </c>
      <c r="M20" s="1">
        <v>7.9149691549507697</v>
      </c>
      <c r="N20">
        <v>5.6070000000000002</v>
      </c>
      <c r="O20">
        <v>22</v>
      </c>
      <c r="P20">
        <v>32.4</v>
      </c>
      <c r="Q20">
        <v>54.4</v>
      </c>
      <c r="R20" t="s">
        <v>104</v>
      </c>
      <c r="S20" t="s">
        <v>105</v>
      </c>
      <c r="T20">
        <v>8.7799999999999994</v>
      </c>
      <c r="U20">
        <v>-8.5500000000000007</v>
      </c>
      <c r="V20">
        <v>0.46</v>
      </c>
      <c r="W20">
        <v>0.91</v>
      </c>
      <c r="X20">
        <v>-8.7799999999999994</v>
      </c>
      <c r="Y20">
        <v>-8.26</v>
      </c>
      <c r="Z20" s="2">
        <v>6.17E-9</v>
      </c>
      <c r="AA20" s="2">
        <v>5.7149599999999998E-3</v>
      </c>
      <c r="AB20">
        <v>1.49</v>
      </c>
      <c r="AC20">
        <v>0</v>
      </c>
      <c r="AD20">
        <v>2.21</v>
      </c>
      <c r="AE20" s="3">
        <f t="shared" si="0"/>
        <v>-3.2289610553189778</v>
      </c>
      <c r="AF20" s="3">
        <f t="shared" si="1"/>
        <v>3.9602674428532461</v>
      </c>
      <c r="AG20" s="3">
        <f t="shared" si="2"/>
        <v>0.44405796258629571</v>
      </c>
      <c r="AH20" s="5">
        <f t="shared" si="3"/>
        <v>-9.4053575781529591E-4</v>
      </c>
      <c r="AI20" s="1">
        <f t="shared" si="4"/>
        <v>2.3563203353449098</v>
      </c>
      <c r="AJ20" s="3">
        <f t="shared" si="5"/>
        <v>3.5307441497076582</v>
      </c>
      <c r="AK20" s="3">
        <v>-1.4101825798590193</v>
      </c>
      <c r="AL20" s="3">
        <v>-2.4346656541212135</v>
      </c>
      <c r="AM20" s="3">
        <v>-4.4992217648409367</v>
      </c>
      <c r="AN20" s="3">
        <v>0.86997847485951163</v>
      </c>
      <c r="AO20" s="3">
        <v>3.5307441497076582</v>
      </c>
      <c r="AP20" s="3">
        <f t="shared" si="6"/>
        <v>-0.78866947485079986</v>
      </c>
      <c r="AQ20" s="3">
        <f t="shared" si="7"/>
        <v>2.9986694748508</v>
      </c>
      <c r="AU20" s="19">
        <v>-2</v>
      </c>
      <c r="AV20" s="19">
        <f>AU20+1</f>
        <v>-1</v>
      </c>
    </row>
    <row r="21" spans="1:48" x14ac:dyDescent="0.2">
      <c r="A21" t="s">
        <v>107</v>
      </c>
      <c r="B21" t="s">
        <v>106</v>
      </c>
      <c r="C21" s="1">
        <v>-3.5533190000000001</v>
      </c>
      <c r="D21" s="1">
        <v>-2.1207699999999998</v>
      </c>
      <c r="E21" s="1">
        <v>-2.4636390000000001</v>
      </c>
      <c r="F21" s="1">
        <v>0.59400055934573703</v>
      </c>
      <c r="G21" s="1">
        <v>16.721115000000001</v>
      </c>
      <c r="H21" s="1">
        <v>149.26797500000001</v>
      </c>
      <c r="I21" s="1">
        <v>126.38439200000001</v>
      </c>
      <c r="J21" s="1">
        <v>62.708524137418401</v>
      </c>
      <c r="K21" s="1">
        <v>-29.104759999999999</v>
      </c>
      <c r="L21" s="1">
        <v>-17.3425503333333</v>
      </c>
      <c r="M21" s="1">
        <v>9.0747196680684095</v>
      </c>
      <c r="N21">
        <v>9.1470000000000002</v>
      </c>
      <c r="O21">
        <v>0</v>
      </c>
      <c r="P21">
        <v>59.7</v>
      </c>
      <c r="Q21">
        <v>59.7</v>
      </c>
      <c r="R21" t="s">
        <v>108</v>
      </c>
      <c r="S21" t="s">
        <v>109</v>
      </c>
      <c r="T21">
        <v>9.8800000000000008</v>
      </c>
      <c r="U21">
        <v>-7</v>
      </c>
      <c r="V21">
        <v>2.86</v>
      </c>
      <c r="W21">
        <v>2.86</v>
      </c>
      <c r="X21">
        <v>-9.8800000000000008</v>
      </c>
      <c r="Y21">
        <v>-7.1</v>
      </c>
      <c r="Z21" s="2">
        <v>1.4100000000000001E-6</v>
      </c>
      <c r="AA21" s="2">
        <v>1.6257399999999999E-4</v>
      </c>
      <c r="AB21">
        <v>3.41</v>
      </c>
      <c r="AC21">
        <v>0</v>
      </c>
      <c r="AD21">
        <v>2.13</v>
      </c>
      <c r="AE21" s="3">
        <f t="shared" si="0"/>
        <v>-4.3818349413467672</v>
      </c>
      <c r="AF21" s="3">
        <f t="shared" si="1"/>
        <v>3.5377989133742362</v>
      </c>
      <c r="AG21" s="3">
        <f t="shared" si="2"/>
        <v>0.99691694025048028</v>
      </c>
      <c r="AH21" s="5">
        <f t="shared" si="3"/>
        <v>-2.6755508400944875E-5</v>
      </c>
      <c r="AI21" s="1">
        <f t="shared" si="4"/>
        <v>2.3563203353449098</v>
      </c>
      <c r="AJ21" s="3">
        <f t="shared" si="5"/>
        <v>2.5091744921144583</v>
      </c>
      <c r="AK21" s="3">
        <v>-2.237550678570309</v>
      </c>
      <c r="AL21" s="3">
        <v>-1.0018503547927025</v>
      </c>
      <c r="AM21" s="3">
        <v>-4.4385357848996447</v>
      </c>
      <c r="AN21" s="3">
        <v>-1.236440317022006</v>
      </c>
      <c r="AO21" s="3">
        <v>2.5091744921144583</v>
      </c>
      <c r="AP21" s="3">
        <f t="shared" si="6"/>
        <v>-1.2810405286340409</v>
      </c>
      <c r="AQ21" s="3">
        <f t="shared" si="7"/>
        <v>3.4110405286340408</v>
      </c>
      <c r="AU21" s="19">
        <v>6</v>
      </c>
      <c r="AV21" s="19">
        <f>AU21+1</f>
        <v>7</v>
      </c>
    </row>
    <row r="22" spans="1:48" x14ac:dyDescent="0.2">
      <c r="A22" t="s">
        <v>111</v>
      </c>
      <c r="B22" t="s">
        <v>110</v>
      </c>
      <c r="C22" s="1">
        <v>-3.139453</v>
      </c>
      <c r="D22" s="1">
        <v>-2.1039300000000001</v>
      </c>
      <c r="E22" s="1">
        <v>-2.2447509999999999</v>
      </c>
      <c r="F22" s="1">
        <v>0.39708715113232701</v>
      </c>
      <c r="G22" s="1">
        <v>-223.76808199999999</v>
      </c>
      <c r="H22" s="1">
        <v>16.659832000000002</v>
      </c>
      <c r="I22" s="1">
        <v>-23.120016</v>
      </c>
      <c r="J22" s="1">
        <v>82.368791782346705</v>
      </c>
      <c r="K22" s="1">
        <v>-28.402453666666599</v>
      </c>
      <c r="L22" s="1">
        <v>-16.715937666666601</v>
      </c>
      <c r="M22" s="1">
        <v>8.0928969134145401</v>
      </c>
      <c r="N22">
        <v>10.372999999999999</v>
      </c>
      <c r="O22">
        <v>45</v>
      </c>
      <c r="P22">
        <v>25</v>
      </c>
      <c r="Q22">
        <v>70</v>
      </c>
      <c r="R22" t="s">
        <v>112</v>
      </c>
      <c r="S22" t="s">
        <v>113</v>
      </c>
      <c r="T22">
        <v>8.92</v>
      </c>
      <c r="U22">
        <v>-5.73</v>
      </c>
      <c r="V22">
        <v>3.37</v>
      </c>
      <c r="W22">
        <v>3.42</v>
      </c>
      <c r="X22">
        <v>-8.92</v>
      </c>
      <c r="Y22">
        <v>-5.61</v>
      </c>
      <c r="Z22" s="2">
        <v>2.12E-5</v>
      </c>
      <c r="AA22" s="2">
        <v>2.7689899999999998E-3</v>
      </c>
      <c r="AB22">
        <v>3.22</v>
      </c>
      <c r="AC22">
        <v>0</v>
      </c>
      <c r="AD22">
        <v>2.78</v>
      </c>
      <c r="AE22" s="3">
        <f t="shared" si="0"/>
        <v>-3.9789557935509379</v>
      </c>
      <c r="AF22" s="3">
        <f t="shared" si="1"/>
        <v>3.3971518985088394</v>
      </c>
      <c r="AG22" s="3">
        <f t="shared" si="2"/>
        <v>-0.69247582804505092</v>
      </c>
      <c r="AH22" s="5">
        <f t="shared" si="3"/>
        <v>-4.5570469575167212E-4</v>
      </c>
      <c r="AI22" s="1">
        <f t="shared" si="4"/>
        <v>2.3563203353449098</v>
      </c>
      <c r="AJ22" s="3">
        <f t="shared" si="5"/>
        <v>1.0815849075620088</v>
      </c>
      <c r="AK22" s="3">
        <v>-3.3050371278718229</v>
      </c>
      <c r="AL22" s="3">
        <v>-1.3829499743649616</v>
      </c>
      <c r="AM22" s="3">
        <v>-3.2046260125345762</v>
      </c>
      <c r="AN22" s="3">
        <v>-0.31664626172808674</v>
      </c>
      <c r="AO22" s="3">
        <v>1.0815849075620088</v>
      </c>
      <c r="AP22" s="3">
        <f t="shared" si="6"/>
        <v>-1.4255348937874874</v>
      </c>
      <c r="AQ22" s="3">
        <f t="shared" si="7"/>
        <v>4.2055348937874868</v>
      </c>
      <c r="AU22" s="19"/>
      <c r="AV22" s="19"/>
    </row>
    <row r="23" spans="1:48" x14ac:dyDescent="0.2">
      <c r="A23" t="s">
        <v>115</v>
      </c>
      <c r="B23" t="s">
        <v>114</v>
      </c>
      <c r="C23" s="1">
        <v>-3.7317830000000001</v>
      </c>
      <c r="D23" s="1">
        <v>-2.3101669999999999</v>
      </c>
      <c r="E23" s="1">
        <v>-2.4776479999999999</v>
      </c>
      <c r="F23" s="1">
        <v>0.44020452790818199</v>
      </c>
      <c r="G23" s="1">
        <v>-212.073792</v>
      </c>
      <c r="H23" s="1">
        <v>37.109119</v>
      </c>
      <c r="I23" s="1">
        <v>-6.0898149999999998</v>
      </c>
      <c r="J23" s="1">
        <v>90.475759004453707</v>
      </c>
      <c r="K23" s="1">
        <v>-53.399186666666601</v>
      </c>
      <c r="L23" s="1">
        <v>-37.895468666666602</v>
      </c>
      <c r="M23" s="1">
        <v>11.731148067382</v>
      </c>
      <c r="N23">
        <v>4.0549999999999997</v>
      </c>
      <c r="O23">
        <v>60</v>
      </c>
      <c r="P23">
        <v>13.7</v>
      </c>
      <c r="Q23">
        <v>73.7</v>
      </c>
      <c r="R23" t="s">
        <v>116</v>
      </c>
      <c r="S23" t="s">
        <v>117</v>
      </c>
      <c r="T23">
        <v>14.47</v>
      </c>
      <c r="U23">
        <v>-14.69</v>
      </c>
      <c r="V23">
        <v>0.28999999999999998</v>
      </c>
      <c r="W23">
        <v>1.08</v>
      </c>
      <c r="X23">
        <v>-14.47</v>
      </c>
      <c r="Y23">
        <v>-14.1</v>
      </c>
      <c r="Z23" s="2">
        <v>8.5600000000000004E-10</v>
      </c>
      <c r="AA23" s="2">
        <v>4.3195400000000002E-3</v>
      </c>
      <c r="AB23">
        <v>0.19</v>
      </c>
      <c r="AC23">
        <v>0</v>
      </c>
      <c r="AD23">
        <v>2.61</v>
      </c>
      <c r="AE23" s="3">
        <f t="shared" si="0"/>
        <v>-4.4396387878317345</v>
      </c>
      <c r="AF23" s="3">
        <f t="shared" si="1"/>
        <v>6.8480768461001436</v>
      </c>
      <c r="AG23" s="3">
        <f t="shared" si="2"/>
        <v>-0.54571286138978714</v>
      </c>
      <c r="AH23" s="5">
        <f t="shared" si="3"/>
        <v>-7.1088543529849448E-4</v>
      </c>
      <c r="AI23" s="1">
        <f t="shared" si="4"/>
        <v>2.3563203353449098</v>
      </c>
      <c r="AJ23" s="3">
        <f t="shared" si="5"/>
        <v>4.2183346467882332</v>
      </c>
      <c r="AK23" s="3">
        <v>-4.2118906710910684</v>
      </c>
      <c r="AL23" s="3">
        <v>-6.449040605508868</v>
      </c>
      <c r="AM23" s="3">
        <v>-7.9885607329719281</v>
      </c>
      <c r="AN23" s="3">
        <v>1.7930802526341338</v>
      </c>
      <c r="AO23" s="3">
        <v>4.2183346467882332</v>
      </c>
      <c r="AP23" s="3">
        <f t="shared" si="6"/>
        <v>-2.5276154220298999</v>
      </c>
      <c r="AQ23" s="3">
        <f t="shared" si="7"/>
        <v>5.1376154220298993</v>
      </c>
      <c r="AU23" s="19">
        <v>-2</v>
      </c>
      <c r="AV23" s="19">
        <f>AU23-1</f>
        <v>-3</v>
      </c>
    </row>
    <row r="24" spans="1:48" x14ac:dyDescent="0.2">
      <c r="A24" t="s">
        <v>119</v>
      </c>
      <c r="B24" t="s">
        <v>118</v>
      </c>
      <c r="C24" s="1">
        <v>-3.7698200000000002</v>
      </c>
      <c r="D24" s="1">
        <v>-2.4842840000000002</v>
      </c>
      <c r="E24" s="1">
        <v>-2.7093400000000001</v>
      </c>
      <c r="F24" s="1">
        <v>0.49567442964446001</v>
      </c>
      <c r="G24" s="1">
        <v>87.488524999999996</v>
      </c>
      <c r="H24" s="1">
        <v>237.59700000000001</v>
      </c>
      <c r="I24" s="1">
        <v>208.58429000000001</v>
      </c>
      <c r="J24" s="1">
        <v>69.0459253751565</v>
      </c>
      <c r="K24" s="1">
        <v>-38.1613166666666</v>
      </c>
      <c r="L24" s="1">
        <v>-22.126740333333299</v>
      </c>
      <c r="M24" s="1">
        <v>12.0510814630595</v>
      </c>
      <c r="N24">
        <v>8.2669999999999995</v>
      </c>
      <c r="O24">
        <v>56.6</v>
      </c>
      <c r="P24">
        <v>20.475000000000001</v>
      </c>
      <c r="Q24">
        <v>77.075000000000003</v>
      </c>
      <c r="R24" t="s">
        <v>120</v>
      </c>
      <c r="S24" t="s">
        <v>121</v>
      </c>
      <c r="T24">
        <v>12.15</v>
      </c>
      <c r="U24">
        <v>-11.3</v>
      </c>
      <c r="V24">
        <v>1.75</v>
      </c>
      <c r="W24">
        <v>2.66</v>
      </c>
      <c r="X24">
        <v>-12.15</v>
      </c>
      <c r="Y24">
        <v>-10.39</v>
      </c>
      <c r="Z24" s="2">
        <v>1.3200000000000001E-8</v>
      </c>
      <c r="AA24" s="2">
        <v>3.9489199999999999E-4</v>
      </c>
      <c r="AB24">
        <v>1.44</v>
      </c>
      <c r="AC24">
        <v>1</v>
      </c>
      <c r="AD24">
        <v>3</v>
      </c>
      <c r="AE24" s="3">
        <f t="shared" si="0"/>
        <v>-4.744062831677363</v>
      </c>
      <c r="AF24" s="3">
        <f t="shared" si="1"/>
        <v>4.5868124862649635</v>
      </c>
      <c r="AG24" s="3">
        <f t="shared" si="2"/>
        <v>1.8349104030595011</v>
      </c>
      <c r="AH24" s="5">
        <f t="shared" si="3"/>
        <v>-6.4989089420607987E-5</v>
      </c>
      <c r="AI24" s="1">
        <f t="shared" si="4"/>
        <v>2.3563203353449098</v>
      </c>
      <c r="AJ24" s="3">
        <f t="shared" si="5"/>
        <v>4.0339154039025908</v>
      </c>
      <c r="AK24" s="3">
        <v>-2.0964281611715254</v>
      </c>
      <c r="AL24" s="3">
        <v>-2.4903378726258816</v>
      </c>
      <c r="AM24" s="3">
        <v>-6.4460496627842403</v>
      </c>
      <c r="AN24" s="3">
        <v>-1.2580670183789264</v>
      </c>
      <c r="AO24" s="3">
        <v>4.0339154039025908</v>
      </c>
      <c r="AP24" s="3">
        <f t="shared" si="6"/>
        <v>-1.6513934622115969</v>
      </c>
      <c r="AQ24" s="3">
        <f t="shared" si="7"/>
        <v>4.6513934622115967</v>
      </c>
      <c r="AU24" s="19">
        <v>6</v>
      </c>
      <c r="AV24" s="19">
        <f>AU24-1</f>
        <v>5</v>
      </c>
    </row>
    <row r="25" spans="1:48" x14ac:dyDescent="0.2">
      <c r="A25" t="s">
        <v>123</v>
      </c>
      <c r="B25" t="s">
        <v>122</v>
      </c>
      <c r="C25" s="1">
        <v>-4.6725589999999997</v>
      </c>
      <c r="D25" s="1">
        <v>-3.2753079999999999</v>
      </c>
      <c r="E25" s="1">
        <v>-3.4930189999999999</v>
      </c>
      <c r="F25" s="1">
        <v>0.53129678156375104</v>
      </c>
      <c r="G25" s="1">
        <v>-186.99293499999999</v>
      </c>
      <c r="H25" s="1">
        <v>11.982253999999999</v>
      </c>
      <c r="I25" s="1">
        <v>-28.636322</v>
      </c>
      <c r="J25" s="1">
        <v>81.897281819894602</v>
      </c>
      <c r="K25" s="1">
        <v>-26.672134666666601</v>
      </c>
      <c r="L25" s="1">
        <v>-14.933897999999999</v>
      </c>
      <c r="M25" s="1">
        <v>8.2399622349231301</v>
      </c>
      <c r="N25">
        <v>13.933</v>
      </c>
      <c r="O25">
        <v>45</v>
      </c>
      <c r="P25">
        <v>36.671999999999997</v>
      </c>
      <c r="Q25">
        <v>81.671999999999997</v>
      </c>
      <c r="R25" t="s">
        <v>124</v>
      </c>
      <c r="S25" t="s">
        <v>125</v>
      </c>
      <c r="T25">
        <v>11.27</v>
      </c>
      <c r="U25">
        <v>-7.34</v>
      </c>
      <c r="V25">
        <v>4.62</v>
      </c>
      <c r="W25">
        <v>4.59</v>
      </c>
      <c r="X25">
        <v>-11.27</v>
      </c>
      <c r="Y25">
        <v>-7.02</v>
      </c>
      <c r="Z25" s="2">
        <v>4.1199999999999998E-7</v>
      </c>
      <c r="AA25" s="2">
        <v>2.7599999999999998E-6</v>
      </c>
      <c r="AB25">
        <v>4.5</v>
      </c>
      <c r="AC25">
        <v>0</v>
      </c>
      <c r="AD25">
        <v>2.79</v>
      </c>
      <c r="AE25" s="3">
        <f t="shared" si="0"/>
        <v>-5.9964964457039729</v>
      </c>
      <c r="AF25" s="3">
        <f t="shared" si="1"/>
        <v>3.1463181785925749</v>
      </c>
      <c r="AG25" s="3">
        <f t="shared" si="2"/>
        <v>-0.70142119722897189</v>
      </c>
      <c r="AH25" s="5">
        <f t="shared" si="3"/>
        <v>-4.5422517245443833E-7</v>
      </c>
      <c r="AI25" s="1">
        <f t="shared" si="4"/>
        <v>2.3563203353449098</v>
      </c>
      <c r="AJ25" s="3">
        <f t="shared" si="5"/>
        <v>-1.1952795832206329</v>
      </c>
      <c r="AK25" s="3">
        <v>-5.749206330960118</v>
      </c>
      <c r="AL25" s="3">
        <v>9.6729116185678921E-2</v>
      </c>
      <c r="AM25" s="3">
        <v>-3.3652180251421546</v>
      </c>
      <c r="AN25" s="3">
        <v>-3.6381106547002453</v>
      </c>
      <c r="AO25" s="3">
        <v>-1.1952795832206329</v>
      </c>
      <c r="AP25" s="3">
        <f t="shared" si="6"/>
        <v>-2.7702170955674945</v>
      </c>
      <c r="AQ25" s="3">
        <f t="shared" si="7"/>
        <v>5.560217095567495</v>
      </c>
    </row>
    <row r="26" spans="1:48" x14ac:dyDescent="0.2">
      <c r="A26" t="s">
        <v>127</v>
      </c>
      <c r="B26" t="s">
        <v>126</v>
      </c>
      <c r="C26" s="1">
        <v>-4.3629879999999996</v>
      </c>
      <c r="D26" s="1">
        <v>-2.9620320000000002</v>
      </c>
      <c r="E26" s="1">
        <v>-3.1736810000000002</v>
      </c>
      <c r="F26" s="1">
        <v>0.57082366054829903</v>
      </c>
      <c r="G26" s="1">
        <v>-460.716431</v>
      </c>
      <c r="H26" s="1">
        <v>3.8514189999999999</v>
      </c>
      <c r="I26" s="1">
        <v>-69.429749000000001</v>
      </c>
      <c r="J26" s="1">
        <v>169.50052357010699</v>
      </c>
      <c r="K26" s="1">
        <v>-50.172820999999999</v>
      </c>
      <c r="L26" s="1">
        <v>-28.521266333333301</v>
      </c>
      <c r="M26" s="1">
        <v>15.0768651083779</v>
      </c>
      <c r="N26">
        <v>7.2830000000000004</v>
      </c>
      <c r="O26">
        <v>61</v>
      </c>
      <c r="P26">
        <v>20.8</v>
      </c>
      <c r="Q26">
        <v>81.8</v>
      </c>
      <c r="R26" t="s">
        <v>128</v>
      </c>
      <c r="S26" t="s">
        <v>129</v>
      </c>
      <c r="T26">
        <v>21.1</v>
      </c>
      <c r="U26">
        <v>-19.29</v>
      </c>
      <c r="V26">
        <v>2.66</v>
      </c>
      <c r="W26">
        <v>3.36</v>
      </c>
      <c r="X26">
        <v>-21.1</v>
      </c>
      <c r="Y26">
        <v>-18.600000000000001</v>
      </c>
      <c r="Z26" s="2">
        <v>3.4899999999999998E-10</v>
      </c>
      <c r="AA26" s="2">
        <v>2.5768399999999999E-3</v>
      </c>
      <c r="AB26">
        <v>1.07</v>
      </c>
      <c r="AC26">
        <v>-1</v>
      </c>
      <c r="AD26">
        <v>2.04</v>
      </c>
      <c r="AE26" s="3">
        <f t="shared" si="0"/>
        <v>-5.6051955990871924</v>
      </c>
      <c r="AF26" s="3">
        <f t="shared" si="1"/>
        <v>5.9402431778769706</v>
      </c>
      <c r="AG26" s="3">
        <f t="shared" si="2"/>
        <v>-1.6589825343052265</v>
      </c>
      <c r="AH26" s="5">
        <f t="shared" si="3"/>
        <v>-4.2408173673459958E-4</v>
      </c>
      <c r="AI26" s="1">
        <f t="shared" si="4"/>
        <v>2.3563203353449098</v>
      </c>
      <c r="AJ26" s="3">
        <f t="shared" si="5"/>
        <v>1.0319612980927269</v>
      </c>
      <c r="AK26" s="3">
        <v>-7.1841553926549304</v>
      </c>
      <c r="AL26" s="3">
        <v>-4.5660872819618099</v>
      </c>
      <c r="AM26" s="3">
        <v>-6.4686904022842491</v>
      </c>
      <c r="AN26" s="3">
        <v>8.0311479766786764E-2</v>
      </c>
      <c r="AO26" s="3">
        <v>1.0319612980927269</v>
      </c>
      <c r="AP26" s="3">
        <f t="shared" si="6"/>
        <v>-3.4213320598082944</v>
      </c>
      <c r="AQ26" s="3">
        <f t="shared" si="7"/>
        <v>5.4613320598082939</v>
      </c>
    </row>
    <row r="27" spans="1:48" x14ac:dyDescent="0.2">
      <c r="A27" t="s">
        <v>131</v>
      </c>
      <c r="B27" t="s">
        <v>130</v>
      </c>
      <c r="C27" s="1">
        <v>-2.5520230000000002</v>
      </c>
      <c r="D27" s="1">
        <v>-1.4767269999999999</v>
      </c>
      <c r="E27" s="1">
        <v>-1.7034199999999999</v>
      </c>
      <c r="F27" s="1">
        <v>0.42510860978322801</v>
      </c>
      <c r="G27" s="1">
        <v>-201.37558000000001</v>
      </c>
      <c r="H27" s="1">
        <v>-16.463028000000001</v>
      </c>
      <c r="I27" s="1">
        <v>-47.927914000000001</v>
      </c>
      <c r="J27" s="1">
        <v>71.516482061755099</v>
      </c>
      <c r="K27" s="1">
        <v>-42.242649333333297</v>
      </c>
      <c r="L27" s="1">
        <v>-25.374625333333299</v>
      </c>
      <c r="M27" s="1">
        <v>11.6584548478084</v>
      </c>
      <c r="N27">
        <v>4.0910000000000002</v>
      </c>
      <c r="O27">
        <v>47.5</v>
      </c>
      <c r="P27">
        <v>35.299999999999997</v>
      </c>
      <c r="Q27">
        <v>82.8</v>
      </c>
      <c r="R27" t="s">
        <v>132</v>
      </c>
      <c r="S27" t="s">
        <v>133</v>
      </c>
      <c r="T27">
        <v>9.58</v>
      </c>
      <c r="U27">
        <v>-9.44</v>
      </c>
      <c r="V27">
        <v>0</v>
      </c>
      <c r="W27">
        <v>0.08</v>
      </c>
      <c r="X27">
        <v>-9.58</v>
      </c>
      <c r="Y27">
        <v>-9.59</v>
      </c>
      <c r="Z27" s="2">
        <v>2.0600000000000002E-6</v>
      </c>
      <c r="AA27" s="2">
        <v>0.111749</v>
      </c>
      <c r="AB27">
        <v>-7.0000000000000007E-2</v>
      </c>
      <c r="AC27">
        <v>0</v>
      </c>
      <c r="AD27">
        <v>1.87</v>
      </c>
      <c r="AE27" s="3">
        <f t="shared" si="0"/>
        <v>-3.0919145277198585</v>
      </c>
      <c r="AF27" s="3">
        <f t="shared" si="1"/>
        <v>5.0844390695556489</v>
      </c>
      <c r="AG27" s="3">
        <f t="shared" si="2"/>
        <v>-0.88073056325179611</v>
      </c>
      <c r="AH27" s="5">
        <f t="shared" si="3"/>
        <v>-1.8391017679931534E-2</v>
      </c>
      <c r="AI27" s="1">
        <f t="shared" si="4"/>
        <v>2.3563203353449098</v>
      </c>
      <c r="AJ27" s="3">
        <f t="shared" si="5"/>
        <v>3.4497232962489726</v>
      </c>
      <c r="AK27" s="3">
        <v>-2.9162451168981116</v>
      </c>
      <c r="AL27" s="3">
        <v>-4.3593652696491532</v>
      </c>
      <c r="AM27" s="3">
        <v>-5.0662281569047138</v>
      </c>
      <c r="AN27" s="3">
        <v>2.4547781319183999</v>
      </c>
      <c r="AO27" s="3">
        <v>3.4497232962489726</v>
      </c>
      <c r="AP27" s="3">
        <f t="shared" si="6"/>
        <v>-1.2874674230569212</v>
      </c>
      <c r="AQ27" s="3">
        <f t="shared" si="7"/>
        <v>3.1574674230569215</v>
      </c>
    </row>
    <row r="28" spans="1:48" x14ac:dyDescent="0.2">
      <c r="A28" t="s">
        <v>135</v>
      </c>
      <c r="B28" t="s">
        <v>134</v>
      </c>
      <c r="C28" s="1">
        <v>-4.3370749999999996</v>
      </c>
      <c r="D28" s="1">
        <v>-2.7211820000000002</v>
      </c>
      <c r="E28" s="1">
        <v>-2.9143249999999998</v>
      </c>
      <c r="F28" s="1">
        <v>0.51588962861919097</v>
      </c>
      <c r="G28" s="1">
        <v>-142.327698</v>
      </c>
      <c r="H28" s="1">
        <v>45.491267999999998</v>
      </c>
      <c r="I28" s="1">
        <v>11.280523000000001</v>
      </c>
      <c r="J28" s="1">
        <v>85.020774530941907</v>
      </c>
      <c r="K28" s="1">
        <v>-32.636610666666598</v>
      </c>
      <c r="L28" s="1">
        <v>-21.425839999999901</v>
      </c>
      <c r="M28" s="1">
        <v>8.4029905434169407</v>
      </c>
      <c r="N28">
        <v>9.8019999999999996</v>
      </c>
      <c r="O28">
        <v>55</v>
      </c>
      <c r="P28">
        <v>28.7</v>
      </c>
      <c r="Q28">
        <v>83.7</v>
      </c>
      <c r="R28" t="s">
        <v>136</v>
      </c>
      <c r="S28" t="s">
        <v>137</v>
      </c>
      <c r="T28">
        <v>13.91</v>
      </c>
      <c r="U28">
        <v>-9.65</v>
      </c>
      <c r="V28">
        <v>5.1100000000000003</v>
      </c>
      <c r="W28">
        <v>5.36</v>
      </c>
      <c r="X28">
        <v>-13.91</v>
      </c>
      <c r="Y28">
        <v>-9.16</v>
      </c>
      <c r="Z28" s="2">
        <v>1.1700000000000001E-9</v>
      </c>
      <c r="AA28" s="2">
        <v>1.06E-5</v>
      </c>
      <c r="AB28">
        <v>2.96</v>
      </c>
      <c r="AC28">
        <v>0</v>
      </c>
      <c r="AD28">
        <v>2.2000000000000002</v>
      </c>
      <c r="AE28" s="3">
        <f t="shared" si="0"/>
        <v>-5.2123164008668015</v>
      </c>
      <c r="AF28" s="3">
        <f t="shared" si="1"/>
        <v>4.0755055562610396</v>
      </c>
      <c r="AG28" s="3">
        <f t="shared" si="2"/>
        <v>-0.314804973530596</v>
      </c>
      <c r="AH28" s="5">
        <f t="shared" si="3"/>
        <v>-1.7444879811655965E-6</v>
      </c>
      <c r="AI28" s="1">
        <f t="shared" si="4"/>
        <v>2.3563203353449098</v>
      </c>
      <c r="AJ28" s="3">
        <f t="shared" si="5"/>
        <v>0.90470277272057076</v>
      </c>
      <c r="AK28" s="3">
        <v>-4.6644832755819365</v>
      </c>
      <c r="AL28" s="3">
        <v>-1.5757731592007209</v>
      </c>
      <c r="AM28" s="3">
        <v>-4.6591837970516687</v>
      </c>
      <c r="AN28" s="3">
        <v>-1.5902283874972518</v>
      </c>
      <c r="AO28" s="3">
        <v>0.90470277272057076</v>
      </c>
      <c r="AP28" s="3">
        <f t="shared" si="6"/>
        <v>-2.3169931693222017</v>
      </c>
      <c r="AQ28" s="3">
        <f t="shared" si="7"/>
        <v>4.5169931693222019</v>
      </c>
    </row>
    <row r="29" spans="1:48" x14ac:dyDescent="0.2">
      <c r="A29" t="s">
        <v>139</v>
      </c>
      <c r="B29" t="s">
        <v>138</v>
      </c>
      <c r="C29" s="1">
        <v>-3.8977189999999999</v>
      </c>
      <c r="D29" s="1">
        <v>-2.496213</v>
      </c>
      <c r="E29" s="1">
        <v>-2.7355770000000001</v>
      </c>
      <c r="F29" s="1">
        <v>0.56994747074406904</v>
      </c>
      <c r="G29" s="1">
        <v>-32.277973000000003</v>
      </c>
      <c r="H29" s="1">
        <v>170.63258400000001</v>
      </c>
      <c r="I29" s="1">
        <v>121.390945</v>
      </c>
      <c r="J29" s="1">
        <v>94.334819101301903</v>
      </c>
      <c r="K29" s="1">
        <v>-36.915635000000002</v>
      </c>
      <c r="L29" s="1">
        <v>-17.573069</v>
      </c>
      <c r="M29" s="1">
        <v>13.578043733411899</v>
      </c>
      <c r="N29">
        <v>9.0969999999999995</v>
      </c>
      <c r="O29">
        <v>45</v>
      </c>
      <c r="P29">
        <v>50.8</v>
      </c>
      <c r="Q29">
        <v>95.8</v>
      </c>
      <c r="R29" t="s">
        <v>140</v>
      </c>
      <c r="S29" t="s">
        <v>141</v>
      </c>
      <c r="T29">
        <v>17.260000000000002</v>
      </c>
      <c r="U29">
        <v>-15.73</v>
      </c>
      <c r="V29">
        <v>1.97</v>
      </c>
      <c r="W29">
        <v>2.12</v>
      </c>
      <c r="X29">
        <v>-17.260000000000002</v>
      </c>
      <c r="Y29">
        <v>-15.66</v>
      </c>
      <c r="Z29" s="2">
        <v>4.7E-7</v>
      </c>
      <c r="AA29" s="2">
        <v>2.0800000000000001E-5</v>
      </c>
      <c r="AB29">
        <v>1.1200000000000001</v>
      </c>
      <c r="AC29">
        <v>0</v>
      </c>
      <c r="AD29">
        <v>2.4500000000000002</v>
      </c>
      <c r="AE29" s="3">
        <f t="shared" si="0"/>
        <v>-4.9116227428836208</v>
      </c>
      <c r="AF29" s="3">
        <f t="shared" si="1"/>
        <v>4.15729822300304</v>
      </c>
      <c r="AG29" s="3">
        <f t="shared" si="2"/>
        <v>0.84213706897459306</v>
      </c>
      <c r="AH29" s="5">
        <f t="shared" si="3"/>
        <v>-3.4231462271928689E-6</v>
      </c>
      <c r="AI29" s="1">
        <f t="shared" si="4"/>
        <v>2.3563203353449098</v>
      </c>
      <c r="AJ29" s="3">
        <f t="shared" si="5"/>
        <v>2.4441294612926949</v>
      </c>
      <c r="AK29" s="3">
        <v>-3.3403425081417275</v>
      </c>
      <c r="AL29" s="3">
        <v>-1.8971915713941687</v>
      </c>
      <c r="AM29" s="3">
        <v>-5.2241902814088119</v>
      </c>
      <c r="AN29" s="3">
        <v>-1.5905150725925665</v>
      </c>
      <c r="AO29" s="3">
        <v>2.4441294612926949</v>
      </c>
      <c r="AP29" s="3">
        <f t="shared" si="6"/>
        <v>-1.9216219944489157</v>
      </c>
      <c r="AQ29" s="3">
        <f t="shared" si="7"/>
        <v>4.3716219944489154</v>
      </c>
    </row>
    <row r="30" spans="1:48" x14ac:dyDescent="0.2">
      <c r="A30" t="s">
        <v>143</v>
      </c>
      <c r="B30" t="s">
        <v>142</v>
      </c>
      <c r="C30" s="1">
        <v>-4.7772649999999999</v>
      </c>
      <c r="D30" s="1">
        <v>-3.4813589999999999</v>
      </c>
      <c r="E30" s="1">
        <v>-3.6795439999999999</v>
      </c>
      <c r="F30" s="1">
        <v>0.56999831324103201</v>
      </c>
      <c r="G30" s="1">
        <v>-206.400116</v>
      </c>
      <c r="H30" s="1">
        <v>19.926956000000001</v>
      </c>
      <c r="I30" s="1">
        <v>-31.770479000000002</v>
      </c>
      <c r="J30" s="1">
        <v>98.267140030539196</v>
      </c>
      <c r="K30" s="1">
        <v>-44.091987000000003</v>
      </c>
      <c r="L30" s="1">
        <v>-28.824940666666599</v>
      </c>
      <c r="M30" s="1">
        <v>11.430388311129001</v>
      </c>
      <c r="N30">
        <v>9.3870000000000005</v>
      </c>
      <c r="O30">
        <v>79</v>
      </c>
      <c r="P30">
        <v>32.6</v>
      </c>
      <c r="Q30">
        <v>111.6</v>
      </c>
      <c r="R30" t="s">
        <v>144</v>
      </c>
      <c r="S30" t="s">
        <v>145</v>
      </c>
      <c r="T30">
        <v>16.05</v>
      </c>
      <c r="U30">
        <v>-14.56</v>
      </c>
      <c r="V30">
        <v>2.5499999999999998</v>
      </c>
      <c r="W30">
        <v>2.92</v>
      </c>
      <c r="X30">
        <v>-16.05</v>
      </c>
      <c r="Y30">
        <v>-13.91</v>
      </c>
      <c r="Z30" s="2">
        <v>8.3299999999999998E-13</v>
      </c>
      <c r="AA30" s="2">
        <v>1.5699999999999999E-5</v>
      </c>
      <c r="AB30">
        <v>2.5</v>
      </c>
      <c r="AC30">
        <v>0</v>
      </c>
      <c r="AD30">
        <v>3.08</v>
      </c>
      <c r="AE30" s="3">
        <f t="shared" si="0"/>
        <v>-6.3465848725962974</v>
      </c>
      <c r="AF30" s="3">
        <f t="shared" si="1"/>
        <v>5.4979324127860991</v>
      </c>
      <c r="AG30" s="3">
        <f t="shared" si="2"/>
        <v>-0.78895041046351566</v>
      </c>
      <c r="AH30" s="5">
        <f t="shared" si="3"/>
        <v>-2.5838171041792325E-6</v>
      </c>
      <c r="AI30" s="1">
        <f t="shared" si="4"/>
        <v>2.3563203353449098</v>
      </c>
      <c r="AJ30" s="3">
        <f t="shared" si="5"/>
        <v>0.71871488125409155</v>
      </c>
      <c r="AK30" s="3">
        <v>-6.7571817245752532</v>
      </c>
      <c r="AL30" s="3">
        <v>-3.5056544413329962</v>
      </c>
      <c r="AM30" s="3">
        <v>-6.6992716257901268</v>
      </c>
      <c r="AN30" s="3">
        <v>-2.2391981924391384</v>
      </c>
      <c r="AO30" s="3">
        <v>0.71871488125409155</v>
      </c>
      <c r="AP30" s="3">
        <f t="shared" si="6"/>
        <v>-3.6965182205766842</v>
      </c>
      <c r="AQ30" s="3">
        <f t="shared" si="7"/>
        <v>6.7765182205766843</v>
      </c>
    </row>
    <row r="31" spans="1:48" x14ac:dyDescent="0.2">
      <c r="A31" t="s">
        <v>147</v>
      </c>
      <c r="B31" t="s">
        <v>146</v>
      </c>
      <c r="C31" s="1">
        <v>2.2528609999999998</v>
      </c>
      <c r="D31" s="1">
        <v>19.367369</v>
      </c>
      <c r="E31" s="1">
        <v>16.325899</v>
      </c>
      <c r="F31" s="1">
        <v>9.0816031905868098</v>
      </c>
      <c r="G31" s="1">
        <v>-519.62371800000005</v>
      </c>
      <c r="H31" s="1">
        <v>-270.28988600000002</v>
      </c>
      <c r="I31" s="1">
        <v>-306.24658199999999</v>
      </c>
      <c r="J31" s="1">
        <v>93.050936070201502</v>
      </c>
      <c r="K31" s="1">
        <v>-34.667901666666602</v>
      </c>
      <c r="L31" s="1">
        <v>-22.967571666666601</v>
      </c>
      <c r="M31" s="1">
        <v>8.8554887477781996</v>
      </c>
      <c r="N31">
        <v>9.3620000000000001</v>
      </c>
      <c r="O31">
        <v>66.5</v>
      </c>
      <c r="P31">
        <v>46.3</v>
      </c>
      <c r="Q31">
        <v>112.8</v>
      </c>
      <c r="R31" t="s">
        <v>148</v>
      </c>
      <c r="S31" t="s">
        <v>149</v>
      </c>
      <c r="T31">
        <v>10.72</v>
      </c>
      <c r="U31">
        <v>-9.4</v>
      </c>
      <c r="V31">
        <v>2.34</v>
      </c>
      <c r="W31">
        <v>3.05</v>
      </c>
      <c r="X31">
        <v>-10.72</v>
      </c>
      <c r="Y31">
        <v>-8.4499999999999993</v>
      </c>
      <c r="Z31" s="2">
        <v>5.2300000000000001E-7</v>
      </c>
      <c r="AA31" s="2">
        <v>7.4835899999999998E-4</v>
      </c>
      <c r="AB31">
        <v>2.61</v>
      </c>
      <c r="AC31">
        <v>0</v>
      </c>
      <c r="AD31">
        <v>3</v>
      </c>
      <c r="AE31" s="3">
        <f t="shared" si="0"/>
        <v>9.7848591267251468</v>
      </c>
      <c r="AF31" s="3">
        <f t="shared" si="1"/>
        <v>4.3459315520217139</v>
      </c>
      <c r="AG31" s="3">
        <f t="shared" si="2"/>
        <v>-3.7236017547164977</v>
      </c>
      <c r="AH31" s="5">
        <f t="shared" si="3"/>
        <v>-1.2316068689595326E-4</v>
      </c>
      <c r="AI31" s="1">
        <f t="shared" si="4"/>
        <v>2.3563203353449098</v>
      </c>
      <c r="AJ31" s="3">
        <f t="shared" si="5"/>
        <v>12.763386098688377</v>
      </c>
      <c r="AK31" s="3">
        <v>9.5349708785304337</v>
      </c>
      <c r="AL31" s="3">
        <v>-11.445305986796992</v>
      </c>
      <c r="AM31" s="3">
        <v>2.6369182360208381</v>
      </c>
      <c r="AN31" s="3">
        <v>22.59794221372308</v>
      </c>
      <c r="AO31" s="3">
        <v>12.763386098688377</v>
      </c>
      <c r="AP31" s="3">
        <f t="shared" si="6"/>
        <v>7.2175822880331477</v>
      </c>
      <c r="AQ31" s="3">
        <f t="shared" si="7"/>
        <v>4.2175822880331477</v>
      </c>
    </row>
    <row r="32" spans="1:48" x14ac:dyDescent="0.2">
      <c r="A32" t="s">
        <v>151</v>
      </c>
      <c r="B32" t="s">
        <v>150</v>
      </c>
      <c r="C32" s="1">
        <v>-3.7153770000000002</v>
      </c>
      <c r="D32" s="1">
        <v>-2.5067159999999999</v>
      </c>
      <c r="E32" s="1">
        <v>-2.704129</v>
      </c>
      <c r="F32" s="1">
        <v>0.47304340494095998</v>
      </c>
      <c r="G32" s="1">
        <v>-207.72499099999999</v>
      </c>
      <c r="H32" s="1">
        <v>27.442527999999999</v>
      </c>
      <c r="I32" s="1">
        <v>-12.243895999999999</v>
      </c>
      <c r="J32" s="1">
        <v>88.115956172532705</v>
      </c>
      <c r="K32" s="1">
        <v>-44.044522666666602</v>
      </c>
      <c r="L32" s="1">
        <v>-24.267367666666601</v>
      </c>
      <c r="M32" s="1">
        <v>14.931565773016199</v>
      </c>
      <c r="N32">
        <v>4.6139999999999999</v>
      </c>
      <c r="O32">
        <v>69</v>
      </c>
      <c r="P32">
        <v>53.2</v>
      </c>
      <c r="Q32">
        <v>122.2</v>
      </c>
      <c r="R32" t="s">
        <v>152</v>
      </c>
      <c r="S32" t="s">
        <v>153</v>
      </c>
      <c r="T32">
        <v>15.87</v>
      </c>
      <c r="U32">
        <v>-13.63</v>
      </c>
      <c r="V32">
        <v>2.92</v>
      </c>
      <c r="W32">
        <v>3.52</v>
      </c>
      <c r="X32">
        <v>-15.87</v>
      </c>
      <c r="Y32">
        <v>-13.07</v>
      </c>
      <c r="Z32" s="2">
        <v>1.71E-10</v>
      </c>
      <c r="AA32" s="2">
        <v>3.0136500000000001E-3</v>
      </c>
      <c r="AB32">
        <v>1.1299999999999999</v>
      </c>
      <c r="AC32">
        <v>-1</v>
      </c>
      <c r="AD32">
        <v>3.03</v>
      </c>
      <c r="AE32" s="3">
        <f t="shared" si="0"/>
        <v>-4.727383340501925</v>
      </c>
      <c r="AF32" s="3">
        <f t="shared" si="1"/>
        <v>5.218992459167084</v>
      </c>
      <c r="AG32" s="3">
        <f t="shared" si="2"/>
        <v>-0.59992373209375272</v>
      </c>
      <c r="AH32" s="5">
        <f t="shared" si="3"/>
        <v>-4.9596945324902834E-4</v>
      </c>
      <c r="AI32" s="1">
        <f t="shared" si="4"/>
        <v>2.3563203353449098</v>
      </c>
      <c r="AJ32" s="3">
        <f t="shared" si="5"/>
        <v>2.2475097524630669</v>
      </c>
      <c r="AK32" s="3">
        <v>-4.7765185774472938</v>
      </c>
      <c r="AL32" s="3">
        <v>-3.7903846095083185</v>
      </c>
      <c r="AM32" s="3">
        <v>-5.8050215684928999</v>
      </c>
      <c r="AN32" s="3">
        <v>-1.4258127884443805E-2</v>
      </c>
      <c r="AO32" s="3">
        <v>2.2475097524630669</v>
      </c>
      <c r="AP32" s="3">
        <f t="shared" si="6"/>
        <v>-2.4277346261739776</v>
      </c>
      <c r="AQ32" s="3">
        <f t="shared" si="7"/>
        <v>5.457734626173977</v>
      </c>
    </row>
    <row r="33" spans="1:43" x14ac:dyDescent="0.2">
      <c r="A33" t="s">
        <v>155</v>
      </c>
      <c r="B33" t="s">
        <v>154</v>
      </c>
      <c r="C33" s="1">
        <v>-4.1901799999999998</v>
      </c>
      <c r="D33" s="1">
        <v>-2.8086500000000001</v>
      </c>
      <c r="E33" s="1">
        <v>-3.0163950000000002</v>
      </c>
      <c r="F33" s="1">
        <v>0.48288772077534697</v>
      </c>
      <c r="G33" s="1">
        <v>-62.142192999999999</v>
      </c>
      <c r="H33" s="1">
        <v>222.74179100000001</v>
      </c>
      <c r="I33" s="1">
        <v>186.522583</v>
      </c>
      <c r="J33" s="1">
        <v>88.787980974849503</v>
      </c>
      <c r="K33" s="1">
        <v>-28.509792333333301</v>
      </c>
      <c r="L33" s="1">
        <v>-17.544013666666601</v>
      </c>
      <c r="M33" s="1">
        <v>9.5161795680549606</v>
      </c>
      <c r="N33">
        <v>13.234999999999999</v>
      </c>
      <c r="O33">
        <v>99.5</v>
      </c>
      <c r="P33">
        <v>30.7</v>
      </c>
      <c r="Q33">
        <v>130.19999999999999</v>
      </c>
      <c r="R33" t="s">
        <v>156</v>
      </c>
      <c r="S33" t="s">
        <v>157</v>
      </c>
      <c r="T33">
        <v>13.85</v>
      </c>
      <c r="U33">
        <v>-8.86</v>
      </c>
      <c r="V33">
        <v>5.88</v>
      </c>
      <c r="W33">
        <v>5.65</v>
      </c>
      <c r="X33">
        <v>-13.85</v>
      </c>
      <c r="Y33">
        <v>-8.6199999999999992</v>
      </c>
      <c r="Z33" s="2">
        <v>3.6099999999999999E-10</v>
      </c>
      <c r="AA33" s="2">
        <v>8.1599999999999998E-6</v>
      </c>
      <c r="AB33">
        <v>5.2</v>
      </c>
      <c r="AC33">
        <v>0</v>
      </c>
      <c r="AD33">
        <v>3.14</v>
      </c>
      <c r="AE33" s="3">
        <f t="shared" si="0"/>
        <v>-5.2263223383144846</v>
      </c>
      <c r="AF33" s="3">
        <f t="shared" si="1"/>
        <v>3.5479371853265969</v>
      </c>
      <c r="AG33" s="3">
        <f t="shared" si="2"/>
        <v>1.4065001387238552</v>
      </c>
      <c r="AH33" s="5">
        <f t="shared" si="3"/>
        <v>-1.3429265968218176E-6</v>
      </c>
      <c r="AI33" s="1">
        <f t="shared" si="4"/>
        <v>2.3563203353449098</v>
      </c>
      <c r="AJ33" s="3">
        <f t="shared" si="5"/>
        <v>2.0844339781542804</v>
      </c>
      <c r="AK33" s="3">
        <v>-2.5817241172468224</v>
      </c>
      <c r="AL33" s="3">
        <v>-0.74471692240822707</v>
      </c>
      <c r="AM33" s="3">
        <v>-4.863115099840706</v>
      </c>
      <c r="AN33" s="3">
        <v>-2.5845019899026589</v>
      </c>
      <c r="AO33" s="3">
        <v>2.0844339781542804</v>
      </c>
      <c r="AP33" s="3">
        <f t="shared" si="6"/>
        <v>-1.7379248302488268</v>
      </c>
      <c r="AQ33" s="3">
        <f t="shared" si="7"/>
        <v>4.8779248302488272</v>
      </c>
    </row>
    <row r="34" spans="1:43" x14ac:dyDescent="0.2">
      <c r="A34" t="s">
        <v>159</v>
      </c>
      <c r="B34" t="s">
        <v>158</v>
      </c>
      <c r="C34" s="1">
        <v>-3.3584800000000001</v>
      </c>
      <c r="D34" s="1">
        <v>-1.9442349999999999</v>
      </c>
      <c r="E34" s="1">
        <v>-2.2076210000000001</v>
      </c>
      <c r="F34" s="1">
        <v>0.580134646222906</v>
      </c>
      <c r="G34" s="1">
        <v>-115.08712</v>
      </c>
      <c r="H34" s="1">
        <v>72.971947</v>
      </c>
      <c r="I34" s="1">
        <v>48.638378000000003</v>
      </c>
      <c r="J34" s="1">
        <v>60.965447974504897</v>
      </c>
      <c r="K34" s="1">
        <v>-33.239880999999997</v>
      </c>
      <c r="L34" s="1">
        <v>-16.714750333333299</v>
      </c>
      <c r="M34" s="1">
        <v>11.7346624749435</v>
      </c>
      <c r="N34">
        <v>6.3550000000000004</v>
      </c>
      <c r="O34">
        <v>95</v>
      </c>
      <c r="P34">
        <v>43</v>
      </c>
      <c r="Q34">
        <v>138</v>
      </c>
      <c r="R34" t="s">
        <v>160</v>
      </c>
      <c r="S34" t="s">
        <v>161</v>
      </c>
      <c r="T34">
        <v>11.24</v>
      </c>
      <c r="U34">
        <v>-10.02</v>
      </c>
      <c r="V34">
        <v>1.48</v>
      </c>
      <c r="W34">
        <v>2.0099999999999998</v>
      </c>
      <c r="X34">
        <v>-11.24</v>
      </c>
      <c r="Y34">
        <v>-9.69</v>
      </c>
      <c r="Z34" s="2">
        <v>4.0400000000000001E-9</v>
      </c>
      <c r="AA34" s="2">
        <v>2.519E-4</v>
      </c>
      <c r="AB34">
        <v>2.35</v>
      </c>
      <c r="AC34">
        <v>0</v>
      </c>
      <c r="AD34">
        <v>3.17</v>
      </c>
      <c r="AE34" s="3">
        <f t="shared" si="0"/>
        <v>-4.1138782387127755</v>
      </c>
      <c r="AF34" s="3">
        <f t="shared" si="1"/>
        <v>3.8063876266008916</v>
      </c>
      <c r="AG34" s="3">
        <f t="shared" si="2"/>
        <v>0.14165045511857782</v>
      </c>
      <c r="AH34" s="5">
        <f t="shared" si="3"/>
        <v>-4.1456275703359791E-5</v>
      </c>
      <c r="AI34" s="1">
        <f t="shared" si="4"/>
        <v>2.3563203353449098</v>
      </c>
      <c r="AJ34" s="3">
        <f t="shared" si="5"/>
        <v>2.1904387220759003</v>
      </c>
      <c r="AK34" s="3">
        <v>-2.864694180217108</v>
      </c>
      <c r="AL34" s="3">
        <v>-1.8208259977652244</v>
      </c>
      <c r="AM34" s="3">
        <v>-4.1092825578457788</v>
      </c>
      <c r="AN34" s="3">
        <v>-0.52634318489732657</v>
      </c>
      <c r="AO34" s="3">
        <v>2.1904387220759003</v>
      </c>
      <c r="AP34" s="3">
        <f t="shared" si="6"/>
        <v>-1.4261414397299075</v>
      </c>
      <c r="AQ34" s="3">
        <f t="shared" si="7"/>
        <v>4.596141439729907</v>
      </c>
    </row>
    <row r="35" spans="1:43" x14ac:dyDescent="0.2">
      <c r="A35" t="s">
        <v>163</v>
      </c>
      <c r="B35" t="s">
        <v>162</v>
      </c>
      <c r="C35" s="1">
        <v>-3.2897189999999998</v>
      </c>
      <c r="D35" s="1">
        <v>-2.1863000000000001</v>
      </c>
      <c r="E35" s="1">
        <v>-2.3222510000000001</v>
      </c>
      <c r="F35" s="1">
        <v>0.42182454168005701</v>
      </c>
      <c r="G35" s="1">
        <v>-198.507172</v>
      </c>
      <c r="H35" s="1">
        <v>65.681624999999997</v>
      </c>
      <c r="I35" s="1">
        <v>25.271384999999999</v>
      </c>
      <c r="J35" s="1">
        <v>100.41097517992</v>
      </c>
      <c r="K35" s="1">
        <v>-35.971270333333301</v>
      </c>
      <c r="L35" s="1">
        <v>-19.117917333333299</v>
      </c>
      <c r="M35" s="1">
        <v>11.4808789532444</v>
      </c>
      <c r="N35">
        <v>8.7959999999999994</v>
      </c>
      <c r="O35">
        <v>98.8</v>
      </c>
      <c r="P35">
        <v>42.7</v>
      </c>
      <c r="Q35">
        <v>141.5</v>
      </c>
      <c r="R35" t="s">
        <v>164</v>
      </c>
      <c r="S35" t="s">
        <v>165</v>
      </c>
      <c r="T35">
        <v>17.46</v>
      </c>
      <c r="U35">
        <v>-16.100000000000001</v>
      </c>
      <c r="V35">
        <v>1.88</v>
      </c>
      <c r="W35">
        <v>2.19</v>
      </c>
      <c r="X35">
        <v>-17.46</v>
      </c>
      <c r="Y35">
        <v>-15.82</v>
      </c>
      <c r="Z35" s="2">
        <v>2.6000000000000001E-9</v>
      </c>
      <c r="AA35" s="2">
        <v>5.7339200000000004E-4</v>
      </c>
      <c r="AB35">
        <v>1.94</v>
      </c>
      <c r="AC35">
        <v>0</v>
      </c>
      <c r="AD35">
        <v>2.2799999999999998</v>
      </c>
      <c r="AE35" s="3">
        <f t="shared" si="0"/>
        <v>-4.1593510211057696</v>
      </c>
      <c r="AF35" s="3">
        <f t="shared" si="1"/>
        <v>4.1619150093467736</v>
      </c>
      <c r="AG35" s="3">
        <f t="shared" si="2"/>
        <v>-0.29082708272472596</v>
      </c>
      <c r="AH35" s="5">
        <f t="shared" si="3"/>
        <v>-9.4365608726085267E-5</v>
      </c>
      <c r="AI35" s="1">
        <f t="shared" si="4"/>
        <v>2.3563203353449098</v>
      </c>
      <c r="AJ35" s="3">
        <f t="shared" si="5"/>
        <v>2.0679628752524617</v>
      </c>
      <c r="AK35" s="3">
        <v>-3.6563283429001316</v>
      </c>
      <c r="AL35" s="3">
        <v>-2.3683694029000804</v>
      </c>
      <c r="AM35" s="3">
        <v>-4.5418715271008558</v>
      </c>
      <c r="AN35" s="3">
        <v>0.1139113599341055</v>
      </c>
      <c r="AO35" s="3">
        <v>2.0679628752524617</v>
      </c>
      <c r="AP35" s="3">
        <f t="shared" si="6"/>
        <v>-1.6769390075429</v>
      </c>
      <c r="AQ35" s="3">
        <f t="shared" si="7"/>
        <v>3.9569390075428998</v>
      </c>
    </row>
    <row r="36" spans="1:43" x14ac:dyDescent="0.2">
      <c r="A36" t="s">
        <v>167</v>
      </c>
      <c r="B36" t="s">
        <v>166</v>
      </c>
      <c r="C36" s="1">
        <v>-3.7748210000000002</v>
      </c>
      <c r="D36" s="1">
        <v>-2.1107659999999999</v>
      </c>
      <c r="E36" s="1">
        <v>-2.3566579999999999</v>
      </c>
      <c r="F36" s="1">
        <v>0.55876909141463604</v>
      </c>
      <c r="G36" s="1">
        <v>-178.71765099999999</v>
      </c>
      <c r="H36" s="1">
        <v>29.608654000000001</v>
      </c>
      <c r="I36" s="1">
        <v>-2.6771250000000002</v>
      </c>
      <c r="J36" s="1">
        <v>79.617988740912594</v>
      </c>
      <c r="K36" s="1">
        <v>-45.298107000000002</v>
      </c>
      <c r="L36" s="1">
        <v>-30.945152666666601</v>
      </c>
      <c r="M36" s="1">
        <v>10.029347872270099</v>
      </c>
      <c r="N36">
        <v>4.2930000000000001</v>
      </c>
      <c r="O36">
        <v>121</v>
      </c>
      <c r="P36">
        <v>23</v>
      </c>
      <c r="Q36">
        <v>144</v>
      </c>
      <c r="R36" t="s">
        <v>168</v>
      </c>
      <c r="S36" t="s">
        <v>169</v>
      </c>
      <c r="T36">
        <v>8.4700000000000006</v>
      </c>
      <c r="U36">
        <v>-9.3699999999999992</v>
      </c>
      <c r="V36">
        <v>-0.78</v>
      </c>
      <c r="W36">
        <v>-0.21</v>
      </c>
      <c r="X36">
        <v>-8.4700000000000006</v>
      </c>
      <c r="Y36">
        <v>-9.02</v>
      </c>
      <c r="Z36" s="2">
        <v>7.83272E-4</v>
      </c>
      <c r="AA36" s="2">
        <v>4.0970299999999998E-3</v>
      </c>
      <c r="AB36">
        <v>0.01</v>
      </c>
      <c r="AC36">
        <v>0</v>
      </c>
      <c r="AD36">
        <v>1.94</v>
      </c>
      <c r="AE36" s="3">
        <f t="shared" si="0"/>
        <v>-4.3854121312940668</v>
      </c>
      <c r="AF36" s="3">
        <f t="shared" si="1"/>
        <v>5.697218429178788</v>
      </c>
      <c r="AG36" s="3">
        <f t="shared" si="2"/>
        <v>-0.4655930581535182</v>
      </c>
      <c r="AH36" s="5">
        <f t="shared" si="3"/>
        <v>-6.7426599938442294E-4</v>
      </c>
      <c r="AI36" s="1">
        <f t="shared" si="4"/>
        <v>2.3563203353449098</v>
      </c>
      <c r="AJ36" s="3">
        <f t="shared" si="5"/>
        <v>3.2018593090767284</v>
      </c>
      <c r="AK36" s="3">
        <v>-3.9700013829421543</v>
      </c>
      <c r="AL36" s="3">
        <v>-4.5728666025796549</v>
      </c>
      <c r="AM36" s="3">
        <v>-6.4502446032296596</v>
      </c>
      <c r="AN36" s="3">
        <v>0.97397968410629665</v>
      </c>
      <c r="AO36" s="3">
        <v>3.2018593090767284</v>
      </c>
      <c r="AP36" s="3">
        <f t="shared" si="6"/>
        <v>-2.1634547191136888</v>
      </c>
      <c r="AQ36" s="3">
        <f t="shared" si="7"/>
        <v>4.1034547191136888</v>
      </c>
    </row>
    <row r="37" spans="1:43" x14ac:dyDescent="0.2">
      <c r="A37" t="s">
        <v>171</v>
      </c>
      <c r="B37" t="s">
        <v>170</v>
      </c>
      <c r="C37" s="1">
        <v>-3.419686</v>
      </c>
      <c r="D37" s="1">
        <v>-2.024661</v>
      </c>
      <c r="E37" s="1">
        <v>-2.1888079999999999</v>
      </c>
      <c r="F37" s="1">
        <v>0.41135391240338098</v>
      </c>
      <c r="G37" s="1">
        <v>-46.410912000000003</v>
      </c>
      <c r="H37" s="1">
        <v>126.83395400000001</v>
      </c>
      <c r="I37" s="1">
        <v>95.882080000000002</v>
      </c>
      <c r="J37" s="1">
        <v>70.161207205133195</v>
      </c>
      <c r="K37" s="1">
        <v>-28.9849453333333</v>
      </c>
      <c r="L37" s="1">
        <v>-15.6336143333333</v>
      </c>
      <c r="M37" s="1">
        <v>10.424918651544299</v>
      </c>
      <c r="N37">
        <v>6.6310000000000002</v>
      </c>
      <c r="O37">
        <v>108</v>
      </c>
      <c r="P37">
        <v>43.1</v>
      </c>
      <c r="Q37">
        <v>151.1</v>
      </c>
      <c r="R37" t="s">
        <v>172</v>
      </c>
      <c r="S37" t="s">
        <v>173</v>
      </c>
      <c r="T37">
        <v>9.43</v>
      </c>
      <c r="U37">
        <v>-6.74</v>
      </c>
      <c r="V37">
        <v>2.94</v>
      </c>
      <c r="W37">
        <v>3.33</v>
      </c>
      <c r="X37">
        <v>-9.43</v>
      </c>
      <c r="Y37">
        <v>-6.45</v>
      </c>
      <c r="Z37" s="2">
        <v>4.8599999999999998E-7</v>
      </c>
      <c r="AA37" s="2">
        <v>3.9221299999999998E-4</v>
      </c>
      <c r="AB37">
        <v>2.65</v>
      </c>
      <c r="AC37">
        <v>0</v>
      </c>
      <c r="AD37">
        <v>2.5499999999999998</v>
      </c>
      <c r="AE37" s="3">
        <f t="shared" si="0"/>
        <v>-3.965081770580821</v>
      </c>
      <c r="AF37" s="3">
        <f t="shared" si="1"/>
        <v>3.4298502399185864</v>
      </c>
      <c r="AG37" s="3">
        <f t="shared" si="2"/>
        <v>0.6372181712029108</v>
      </c>
      <c r="AH37" s="5">
        <f t="shared" si="3"/>
        <v>-6.4548194769519068E-5</v>
      </c>
      <c r="AI37" s="1">
        <f t="shared" si="4"/>
        <v>2.3563203353449098</v>
      </c>
      <c r="AJ37" s="3">
        <f t="shared" si="5"/>
        <v>2.4582424276908164</v>
      </c>
      <c r="AK37" s="3">
        <v>-2.0585666356276073</v>
      </c>
      <c r="AL37" s="3">
        <v>-1.1663729957085485</v>
      </c>
      <c r="AM37" s="3">
        <v>-3.8567136654631851</v>
      </c>
      <c r="AN37" s="3">
        <v>-0.646571919931342</v>
      </c>
      <c r="AO37" s="3">
        <v>2.4582424276908164</v>
      </c>
      <c r="AP37" s="3">
        <f t="shared" si="6"/>
        <v>-1.0539965578079733</v>
      </c>
      <c r="AQ37" s="3">
        <f t="shared" si="7"/>
        <v>3.6039965578079731</v>
      </c>
    </row>
    <row r="38" spans="1:43" x14ac:dyDescent="0.2">
      <c r="A38" t="s">
        <v>175</v>
      </c>
      <c r="B38" t="s">
        <v>174</v>
      </c>
      <c r="C38" s="1">
        <v>-4.4904380000000002</v>
      </c>
      <c r="D38" s="1">
        <v>-3.1168200000000001</v>
      </c>
      <c r="E38" s="1">
        <v>-3.3544860000000001</v>
      </c>
      <c r="F38" s="1">
        <v>0.53147029182547401</v>
      </c>
      <c r="G38" s="1">
        <v>60.060367999999997</v>
      </c>
      <c r="H38" s="1">
        <v>183.666336</v>
      </c>
      <c r="I38" s="1">
        <v>161.79333500000001</v>
      </c>
      <c r="J38" s="1">
        <v>52.125072966552302</v>
      </c>
      <c r="K38" s="1">
        <v>-25.7632506666666</v>
      </c>
      <c r="L38" s="1">
        <v>-16.640857</v>
      </c>
      <c r="M38" s="1">
        <v>6.9262875354268498</v>
      </c>
      <c r="N38">
        <v>14.042</v>
      </c>
      <c r="O38">
        <v>96.5</v>
      </c>
      <c r="P38">
        <v>66.454999999999998</v>
      </c>
      <c r="Q38">
        <v>162.95500000000001</v>
      </c>
      <c r="R38" t="s">
        <v>176</v>
      </c>
      <c r="S38" t="s">
        <v>177</v>
      </c>
      <c r="T38">
        <v>13.92</v>
      </c>
      <c r="U38">
        <v>-10.38</v>
      </c>
      <c r="V38">
        <v>4.2</v>
      </c>
      <c r="W38">
        <v>4.72</v>
      </c>
      <c r="X38">
        <v>-13.92</v>
      </c>
      <c r="Y38">
        <v>-9.73</v>
      </c>
      <c r="Z38" s="2">
        <v>8.9999999999999996E-7</v>
      </c>
      <c r="AA38" s="2">
        <v>7.5299999999999999E-6</v>
      </c>
      <c r="AB38">
        <v>4.59</v>
      </c>
      <c r="AC38">
        <v>0</v>
      </c>
      <c r="AD38">
        <v>2.72</v>
      </c>
      <c r="AE38" s="3">
        <f t="shared" si="0"/>
        <v>-5.7531354041799077</v>
      </c>
      <c r="AF38" s="3">
        <f t="shared" si="1"/>
        <v>3.2045089956072466</v>
      </c>
      <c r="AG38" s="3">
        <f t="shared" si="2"/>
        <v>1.4196431807710552</v>
      </c>
      <c r="AH38" s="5">
        <f t="shared" si="3"/>
        <v>-1.2392447639789568E-6</v>
      </c>
      <c r="AI38" s="1">
        <f t="shared" si="4"/>
        <v>2.3563203353449098</v>
      </c>
      <c r="AJ38" s="3">
        <f t="shared" si="5"/>
        <v>1.22733586829854</v>
      </c>
      <c r="AK38" s="3">
        <v>-3.1778432007859845</v>
      </c>
      <c r="AL38" s="3">
        <v>0.11173582134166637</v>
      </c>
      <c r="AM38" s="3">
        <v>-4.6749280701689075</v>
      </c>
      <c r="AN38" s="3">
        <v>-3.8966727679460549</v>
      </c>
      <c r="AO38" s="3">
        <v>1.22733586829854</v>
      </c>
      <c r="AP38" s="3">
        <f t="shared" si="6"/>
        <v>-2.0820744698521478</v>
      </c>
      <c r="AQ38" s="3">
        <f t="shared" si="7"/>
        <v>4.8020744698521476</v>
      </c>
    </row>
    <row r="39" spans="1:43" x14ac:dyDescent="0.2">
      <c r="A39" t="s">
        <v>179</v>
      </c>
      <c r="B39" t="s">
        <v>178</v>
      </c>
      <c r="C39" s="1">
        <v>-3.959886</v>
      </c>
      <c r="D39" s="1">
        <v>-2.6486740000000002</v>
      </c>
      <c r="E39" s="1">
        <v>-2.9747710000000001</v>
      </c>
      <c r="F39" s="1">
        <v>0.60873640560798503</v>
      </c>
      <c r="G39" s="1">
        <v>-281.146118</v>
      </c>
      <c r="H39" s="1">
        <v>-77.451233000000002</v>
      </c>
      <c r="I39" s="1">
        <v>-103.461563</v>
      </c>
      <c r="J39" s="1">
        <v>77.850856933374502</v>
      </c>
      <c r="K39" s="1">
        <v>-29.679835666666602</v>
      </c>
      <c r="L39" s="1">
        <v>-18.343088999999999</v>
      </c>
      <c r="M39" s="1">
        <v>8.8414852766671892</v>
      </c>
      <c r="N39">
        <v>10.885999999999999</v>
      </c>
      <c r="O39">
        <v>96.3</v>
      </c>
      <c r="P39">
        <v>94.2</v>
      </c>
      <c r="Q39">
        <v>190.5</v>
      </c>
      <c r="R39" t="s">
        <v>180</v>
      </c>
      <c r="S39" t="s">
        <v>181</v>
      </c>
      <c r="T39">
        <v>10.34</v>
      </c>
      <c r="U39">
        <v>-8.43</v>
      </c>
      <c r="V39">
        <v>2.6</v>
      </c>
      <c r="W39">
        <v>3.3</v>
      </c>
      <c r="X39">
        <v>-10.34</v>
      </c>
      <c r="Y39">
        <v>-7.62</v>
      </c>
      <c r="Z39" s="2">
        <v>1.35E-6</v>
      </c>
      <c r="AA39" s="2">
        <v>4.1684300000000002E-4</v>
      </c>
      <c r="AB39">
        <v>3.55</v>
      </c>
      <c r="AC39">
        <v>0</v>
      </c>
      <c r="AD39">
        <v>2.4500000000000002</v>
      </c>
      <c r="AE39" s="3">
        <f t="shared" si="0"/>
        <v>-5.1593210642884504</v>
      </c>
      <c r="AF39" s="3">
        <f t="shared" si="1"/>
        <v>3.6519154799326889</v>
      </c>
      <c r="AG39" s="3">
        <f t="shared" si="2"/>
        <v>-1.5324352523018687</v>
      </c>
      <c r="AH39" s="5">
        <f t="shared" si="3"/>
        <v>-6.8601660710661396E-5</v>
      </c>
      <c r="AI39" s="1">
        <f t="shared" si="4"/>
        <v>2.3563203353449098</v>
      </c>
      <c r="AJ39" s="3">
        <f t="shared" si="5"/>
        <v>-0.68358910297343112</v>
      </c>
      <c r="AK39" s="3">
        <v>-5.8710040918977784</v>
      </c>
      <c r="AL39" s="3">
        <v>-1.0768593974921457</v>
      </c>
      <c r="AM39" s="3">
        <v>-3.442418228828469</v>
      </c>
      <c r="AN39" s="3">
        <v>-1.517456943243511</v>
      </c>
      <c r="AO39" s="3">
        <v>-0.68358910297343112</v>
      </c>
      <c r="AP39" s="3">
        <f t="shared" si="6"/>
        <v>-2.5182655528870668</v>
      </c>
      <c r="AQ39" s="3">
        <f t="shared" si="7"/>
        <v>4.9682655528870665</v>
      </c>
    </row>
    <row r="40" spans="1:43" x14ac:dyDescent="0.2">
      <c r="A40" t="s">
        <v>183</v>
      </c>
      <c r="B40" t="s">
        <v>182</v>
      </c>
      <c r="C40" s="1">
        <v>-4.8265260000000003</v>
      </c>
      <c r="D40" s="1">
        <v>-3.2549260000000002</v>
      </c>
      <c r="E40" s="1">
        <v>-3.5209269999999999</v>
      </c>
      <c r="F40" s="1">
        <v>0.59281245020215101</v>
      </c>
      <c r="G40" s="1">
        <v>-267.82110599999999</v>
      </c>
      <c r="H40" s="1">
        <v>42.027687</v>
      </c>
      <c r="I40" s="1">
        <v>-9.2197490000000002</v>
      </c>
      <c r="J40" s="1">
        <v>105.906458333025</v>
      </c>
      <c r="K40" s="1">
        <v>-21.328377</v>
      </c>
      <c r="L40" s="1">
        <v>-12.015406333333299</v>
      </c>
      <c r="M40" s="1">
        <v>7.3304284582629</v>
      </c>
      <c r="N40">
        <v>10.725</v>
      </c>
      <c r="O40">
        <v>148.4</v>
      </c>
      <c r="P40">
        <v>65.034999999999997</v>
      </c>
      <c r="Q40">
        <v>213.435</v>
      </c>
      <c r="R40" t="s">
        <v>184</v>
      </c>
      <c r="S40" t="s">
        <v>185</v>
      </c>
      <c r="T40">
        <v>15.94</v>
      </c>
      <c r="U40">
        <v>-12.66</v>
      </c>
      <c r="V40">
        <v>4.18</v>
      </c>
      <c r="W40">
        <v>3.44</v>
      </c>
      <c r="X40">
        <v>-15.94</v>
      </c>
      <c r="Y40">
        <v>-12.9</v>
      </c>
      <c r="Z40" s="2">
        <v>1.2999999999999999E-10</v>
      </c>
      <c r="AA40" s="2">
        <v>5.0100000000000003E-6</v>
      </c>
      <c r="AB40">
        <v>4.01</v>
      </c>
      <c r="AC40">
        <v>0</v>
      </c>
      <c r="AD40">
        <v>2.86</v>
      </c>
      <c r="AE40" s="3">
        <f t="shared" si="0"/>
        <v>-6.1000877329964354</v>
      </c>
      <c r="AF40" s="3">
        <f t="shared" si="1"/>
        <v>2.5572895625167749</v>
      </c>
      <c r="AG40" s="3">
        <f t="shared" si="2"/>
        <v>-0.67649386892831909</v>
      </c>
      <c r="AH40" s="5">
        <f t="shared" si="3"/>
        <v>-8.2451743260751313E-7</v>
      </c>
      <c r="AI40" s="1">
        <f t="shared" si="4"/>
        <v>2.3563203353449098</v>
      </c>
      <c r="AJ40" s="3">
        <f t="shared" si="5"/>
        <v>-1.8629725285805026</v>
      </c>
      <c r="AK40" s="3">
        <v>-5.5344889627158969</v>
      </c>
      <c r="AL40" s="3">
        <v>1.0435199305339078</v>
      </c>
      <c r="AM40" s="3">
        <v>-2.5217931452657618</v>
      </c>
      <c r="AN40" s="3">
        <v>-4.1253602767041677</v>
      </c>
      <c r="AO40" s="3">
        <v>-1.8629725285805026</v>
      </c>
      <c r="AP40" s="3">
        <f t="shared" si="6"/>
        <v>-2.6002189965464844</v>
      </c>
      <c r="AQ40" s="3">
        <f t="shared" si="7"/>
        <v>5.4602189965464838</v>
      </c>
    </row>
    <row r="41" spans="1:43" x14ac:dyDescent="0.2">
      <c r="A41" t="s">
        <v>187</v>
      </c>
      <c r="B41" t="s">
        <v>186</v>
      </c>
      <c r="C41" s="1">
        <v>-2.9861740000000001</v>
      </c>
      <c r="D41" s="1">
        <v>-1.831421</v>
      </c>
      <c r="E41" s="1">
        <v>-2.0309789999999999</v>
      </c>
      <c r="F41" s="1">
        <v>0.41968865099573199</v>
      </c>
      <c r="G41" s="1">
        <v>-357.576324</v>
      </c>
      <c r="H41" s="1">
        <v>-100.860062</v>
      </c>
      <c r="I41" s="1">
        <v>-159.377701</v>
      </c>
      <c r="J41" s="1">
        <v>115.51405908460499</v>
      </c>
      <c r="K41" s="1">
        <v>-41.960142666666599</v>
      </c>
      <c r="L41" s="1">
        <v>-25.471513000000002</v>
      </c>
      <c r="M41" s="1">
        <v>11.214500889060799</v>
      </c>
      <c r="N41">
        <v>3.2970000000000002</v>
      </c>
      <c r="O41">
        <v>148</v>
      </c>
      <c r="P41">
        <v>66.599999999999994</v>
      </c>
      <c r="Q41">
        <v>214.6</v>
      </c>
      <c r="R41" t="s">
        <v>188</v>
      </c>
      <c r="S41" t="s">
        <v>189</v>
      </c>
      <c r="T41">
        <v>10.43</v>
      </c>
      <c r="U41">
        <v>-12.06</v>
      </c>
      <c r="V41">
        <v>-1.53</v>
      </c>
      <c r="W41">
        <v>-0.44</v>
      </c>
      <c r="X41">
        <v>-10.43</v>
      </c>
      <c r="Y41">
        <v>-11.36</v>
      </c>
      <c r="Z41" s="2">
        <v>8.7999999999999998E-5</v>
      </c>
      <c r="AA41" s="2">
        <v>2.1024500000000002E-2</v>
      </c>
      <c r="AB41">
        <v>-0.56999999999999995</v>
      </c>
      <c r="AC41">
        <v>0</v>
      </c>
      <c r="AD41">
        <v>1.75</v>
      </c>
      <c r="AE41" s="3">
        <f t="shared" si="0"/>
        <v>-3.6298837922307259</v>
      </c>
      <c r="AF41" s="3">
        <f t="shared" si="1"/>
        <v>5.059163294230828</v>
      </c>
      <c r="AG41" s="3">
        <f t="shared" si="2"/>
        <v>-2.2019586062169836</v>
      </c>
      <c r="AH41" s="5">
        <f t="shared" si="3"/>
        <v>-3.4600931660392535E-3</v>
      </c>
      <c r="AI41" s="1">
        <f t="shared" si="4"/>
        <v>2.3563203353449098</v>
      </c>
      <c r="AJ41" s="3">
        <f t="shared" si="5"/>
        <v>1.580181137961989</v>
      </c>
      <c r="AK41" s="3">
        <v>-4.9839396860466456</v>
      </c>
      <c r="AL41" s="3">
        <v>-4.1351728361664311</v>
      </c>
      <c r="AM41" s="3">
        <v>-4.4339501800911165</v>
      </c>
      <c r="AN41" s="3">
        <v>2.1978009206664644</v>
      </c>
      <c r="AO41" s="3">
        <v>1.580181137961989</v>
      </c>
      <c r="AP41" s="3">
        <f t="shared" si="6"/>
        <v>-1.955016128735148</v>
      </c>
      <c r="AQ41" s="3">
        <f t="shared" si="7"/>
        <v>3.705016128735148</v>
      </c>
    </row>
    <row r="42" spans="1:43" x14ac:dyDescent="0.2">
      <c r="A42" t="s">
        <v>191</v>
      </c>
      <c r="B42" t="s">
        <v>190</v>
      </c>
      <c r="C42" s="1">
        <v>-3.8415940000000002</v>
      </c>
      <c r="D42" s="1">
        <v>-2.369516</v>
      </c>
      <c r="E42" s="1">
        <v>-2.5341330000000002</v>
      </c>
      <c r="F42" s="1">
        <v>0.50935841771136003</v>
      </c>
      <c r="G42" s="1">
        <v>-147.10623200000001</v>
      </c>
      <c r="H42" s="1">
        <v>30.823307</v>
      </c>
      <c r="I42" s="1">
        <v>-5.4258329999999999</v>
      </c>
      <c r="J42" s="1">
        <v>79.689178227953803</v>
      </c>
      <c r="K42" s="1">
        <v>-57.376518333333301</v>
      </c>
      <c r="L42" s="1">
        <v>-40.051749000000001</v>
      </c>
      <c r="M42" s="1">
        <v>12.0880526615821</v>
      </c>
      <c r="N42">
        <v>4.4480000000000004</v>
      </c>
      <c r="O42">
        <v>163.9</v>
      </c>
      <c r="P42">
        <v>57.2</v>
      </c>
      <c r="Q42">
        <v>221.1</v>
      </c>
      <c r="R42" t="s">
        <v>192</v>
      </c>
      <c r="S42" t="s">
        <v>193</v>
      </c>
      <c r="T42">
        <v>9.4499999999999993</v>
      </c>
      <c r="U42">
        <v>-9.4600000000000009</v>
      </c>
      <c r="V42">
        <v>-0.08</v>
      </c>
      <c r="W42">
        <v>0.41</v>
      </c>
      <c r="X42">
        <v>-9.4499999999999993</v>
      </c>
      <c r="Y42">
        <v>-9.2100000000000009</v>
      </c>
      <c r="Z42" s="2">
        <v>1.5998999999999999E-4</v>
      </c>
      <c r="AA42" s="2">
        <v>4.2059499999999996</v>
      </c>
      <c r="AB42">
        <v>-1.07</v>
      </c>
      <c r="AC42">
        <v>0</v>
      </c>
      <c r="AD42">
        <v>2.97</v>
      </c>
      <c r="AE42" s="3">
        <f t="shared" si="0"/>
        <v>-4.6571530104627161</v>
      </c>
      <c r="AF42" s="3">
        <f t="shared" si="1"/>
        <v>7.2701618541665223</v>
      </c>
      <c r="AG42" s="3">
        <f t="shared" si="2"/>
        <v>-0.44606019349587506</v>
      </c>
      <c r="AH42" s="5">
        <f t="shared" si="3"/>
        <v>-0.69219143626258872</v>
      </c>
      <c r="AI42" s="1">
        <f t="shared" si="4"/>
        <v>2.3563203353449098</v>
      </c>
      <c r="AJ42" s="3">
        <f t="shared" si="5"/>
        <v>3.831077549290252</v>
      </c>
      <c r="AK42" s="3">
        <v>-4.3096651430159927</v>
      </c>
      <c r="AL42" s="3">
        <v>-7.3998006267799727</v>
      </c>
      <c r="AM42" s="3">
        <v>-8.8666214062020021</v>
      </c>
      <c r="AN42" s="3">
        <v>1.3995924913134639</v>
      </c>
      <c r="AO42" s="3">
        <v>3.831077549290252</v>
      </c>
      <c r="AP42" s="3">
        <f t="shared" si="6"/>
        <v>-3.0690834270788505</v>
      </c>
      <c r="AQ42" s="3">
        <f t="shared" si="7"/>
        <v>6.0390834270788503</v>
      </c>
    </row>
    <row r="43" spans="1:43" x14ac:dyDescent="0.2">
      <c r="A43" t="s">
        <v>195</v>
      </c>
      <c r="B43" t="s">
        <v>194</v>
      </c>
      <c r="C43" s="1">
        <v>-3.365046</v>
      </c>
      <c r="D43" s="1">
        <v>-2.2665820000000001</v>
      </c>
      <c r="E43" s="1">
        <v>-2.4944459999999999</v>
      </c>
      <c r="F43" s="1">
        <v>0.47258721706898799</v>
      </c>
      <c r="G43" s="1">
        <v>-31.500409999999999</v>
      </c>
      <c r="H43" s="1">
        <v>156.39233400000001</v>
      </c>
      <c r="I43" s="1">
        <v>129.95301799999999</v>
      </c>
      <c r="J43" s="1">
        <v>72.893201830195693</v>
      </c>
      <c r="K43" s="1">
        <v>-36.326271666666599</v>
      </c>
      <c r="L43" s="1">
        <v>-21.6698843333333</v>
      </c>
      <c r="M43" s="1">
        <v>11.335060064565001</v>
      </c>
      <c r="N43">
        <v>7.4729999999999999</v>
      </c>
      <c r="O43">
        <v>156</v>
      </c>
      <c r="P43">
        <v>142.1</v>
      </c>
      <c r="Q43">
        <v>298.10000000000002</v>
      </c>
      <c r="R43" t="s">
        <v>196</v>
      </c>
      <c r="S43" t="s">
        <v>197</v>
      </c>
      <c r="T43">
        <v>12.14</v>
      </c>
      <c r="U43">
        <v>-10.56</v>
      </c>
      <c r="V43">
        <v>2.2200000000000002</v>
      </c>
      <c r="W43">
        <v>2.48</v>
      </c>
      <c r="X43">
        <v>-12.14</v>
      </c>
      <c r="Y43">
        <v>-10.25</v>
      </c>
      <c r="Z43" s="2">
        <v>6.2700000000000001E-10</v>
      </c>
      <c r="AA43" s="2">
        <v>4.9034700000000003E-4</v>
      </c>
      <c r="AB43">
        <v>1.88</v>
      </c>
      <c r="AC43">
        <v>0</v>
      </c>
      <c r="AD43">
        <v>2.91</v>
      </c>
      <c r="AE43" s="3">
        <f t="shared" si="0"/>
        <v>-4.3399433877324185</v>
      </c>
      <c r="AF43" s="3">
        <f t="shared" si="1"/>
        <v>4.4183400655055571</v>
      </c>
      <c r="AG43" s="3">
        <f t="shared" si="2"/>
        <v>0.9460235124849512</v>
      </c>
      <c r="AH43" s="5">
        <f t="shared" si="3"/>
        <v>-8.0698532839679882E-5</v>
      </c>
      <c r="AI43" s="1">
        <f t="shared" si="4"/>
        <v>2.3563203353449098</v>
      </c>
      <c r="AJ43" s="3">
        <f t="shared" si="5"/>
        <v>3.38065982707016</v>
      </c>
      <c r="AK43" s="3">
        <v>-2.5078007400286291</v>
      </c>
      <c r="AL43" s="3">
        <v>-2.5221083116721306</v>
      </c>
      <c r="AM43" s="3">
        <v>-5.6688444057766549</v>
      </c>
      <c r="AN43" s="3">
        <v>-0.43486268755334212</v>
      </c>
      <c r="AO43" s="3">
        <v>3.38065982707016</v>
      </c>
      <c r="AP43" s="3">
        <f t="shared" si="6"/>
        <v>-1.5505912635921195</v>
      </c>
      <c r="AQ43" s="3">
        <f t="shared" si="7"/>
        <v>4.4605912635921197</v>
      </c>
    </row>
    <row r="44" spans="1:43" x14ac:dyDescent="0.2">
      <c r="A44" t="s">
        <v>199</v>
      </c>
      <c r="B44" t="s">
        <v>198</v>
      </c>
      <c r="C44" s="1">
        <v>-5.7628890000000004</v>
      </c>
      <c r="D44" s="1">
        <v>-4.3798659999999998</v>
      </c>
      <c r="E44" s="1">
        <v>-4.6275079999999997</v>
      </c>
      <c r="F44" s="1">
        <v>0.595270392177769</v>
      </c>
      <c r="G44" s="1">
        <v>-602.003784</v>
      </c>
      <c r="H44" s="1">
        <v>-190.32637</v>
      </c>
      <c r="I44" s="1">
        <v>-280.62332199999997</v>
      </c>
      <c r="J44" s="1">
        <v>168.75393693575899</v>
      </c>
      <c r="K44" s="1">
        <v>-57.9536466666666</v>
      </c>
      <c r="L44" s="1">
        <v>-38.230322666666602</v>
      </c>
      <c r="M44" s="1">
        <v>15.2170698426629</v>
      </c>
      <c r="N44">
        <v>9.4640000000000004</v>
      </c>
      <c r="O44">
        <v>205</v>
      </c>
      <c r="P44">
        <v>104.8</v>
      </c>
      <c r="Q44">
        <v>309.8</v>
      </c>
      <c r="R44" t="s">
        <v>200</v>
      </c>
      <c r="S44" t="s">
        <v>201</v>
      </c>
      <c r="T44">
        <v>22.5</v>
      </c>
      <c r="U44">
        <v>-19.05</v>
      </c>
      <c r="V44">
        <v>4.34</v>
      </c>
      <c r="W44">
        <v>4.91</v>
      </c>
      <c r="X44">
        <v>-22.5</v>
      </c>
      <c r="Y44">
        <v>-18.39</v>
      </c>
      <c r="Z44" s="2">
        <v>9.29E-10</v>
      </c>
      <c r="AA44" s="2">
        <v>8.1200000000000002E-6</v>
      </c>
      <c r="AB44">
        <v>1.63</v>
      </c>
      <c r="AC44">
        <v>0</v>
      </c>
      <c r="AD44">
        <v>1.97</v>
      </c>
      <c r="AE44" s="3">
        <f t="shared" si="0"/>
        <v>-7.7197332338410591</v>
      </c>
      <c r="AF44" s="3">
        <f t="shared" si="1"/>
        <v>7.268334625304286</v>
      </c>
      <c r="AG44" s="3">
        <f t="shared" si="2"/>
        <v>-3.7331175331918764</v>
      </c>
      <c r="AH44" s="5">
        <f t="shared" si="3"/>
        <v>-1.3363436233079854E-6</v>
      </c>
      <c r="AI44" s="1">
        <f t="shared" si="4"/>
        <v>2.3563203353449098</v>
      </c>
      <c r="AJ44" s="3">
        <f t="shared" si="5"/>
        <v>-1.8281971427273631</v>
      </c>
      <c r="AK44" s="3">
        <v>-11.796704130288663</v>
      </c>
      <c r="AL44" s="3">
        <v>-5.8336439563690661</v>
      </c>
      <c r="AM44" s="3">
        <v>-7.6632181696439101</v>
      </c>
      <c r="AN44" s="3">
        <v>-1.768976951077275</v>
      </c>
      <c r="AO44" s="3">
        <v>-1.8281971427273631</v>
      </c>
      <c r="AP44" s="3">
        <f t="shared" si="6"/>
        <v>-5.7781480700212544</v>
      </c>
      <c r="AQ44" s="3">
        <f t="shared" si="7"/>
        <v>7.7481480700212542</v>
      </c>
    </row>
    <row r="45" spans="1:43" x14ac:dyDescent="0.2">
      <c r="A45" t="s">
        <v>203</v>
      </c>
      <c r="B45" t="s">
        <v>202</v>
      </c>
      <c r="C45" s="1">
        <v>-3.2448250000000001</v>
      </c>
      <c r="D45" s="1">
        <v>-1.9743759999999999</v>
      </c>
      <c r="E45" s="1">
        <v>-2.166906</v>
      </c>
      <c r="F45" s="1">
        <v>0.47825237374230101</v>
      </c>
      <c r="G45" s="1">
        <v>-108.694923</v>
      </c>
      <c r="H45" s="1">
        <v>49.981808000000001</v>
      </c>
      <c r="I45" s="1">
        <v>18.056114000000001</v>
      </c>
      <c r="J45" s="1">
        <v>73.136740578628306</v>
      </c>
      <c r="K45" s="1">
        <v>-34.195396333333299</v>
      </c>
      <c r="L45" s="1">
        <v>-21.0931723333333</v>
      </c>
      <c r="M45" s="1">
        <v>9.5746941270550696</v>
      </c>
      <c r="N45">
        <v>5.8780000000000001</v>
      </c>
      <c r="O45">
        <v>224.5</v>
      </c>
      <c r="P45">
        <v>91.3</v>
      </c>
      <c r="Q45">
        <v>315.8</v>
      </c>
      <c r="R45" t="s">
        <v>204</v>
      </c>
      <c r="S45" t="s">
        <v>205</v>
      </c>
      <c r="T45">
        <v>9.17</v>
      </c>
      <c r="U45">
        <v>-8.23</v>
      </c>
      <c r="V45">
        <v>1.18</v>
      </c>
      <c r="W45">
        <v>1.62</v>
      </c>
      <c r="X45">
        <v>-9.17</v>
      </c>
      <c r="Y45">
        <v>-7.93</v>
      </c>
      <c r="Z45" s="2">
        <v>1.2300000000000001E-6</v>
      </c>
      <c r="AA45" s="2">
        <v>3.81362E-4</v>
      </c>
      <c r="AB45">
        <v>2.19</v>
      </c>
      <c r="AC45">
        <v>0</v>
      </c>
      <c r="AD45">
        <v>2.85</v>
      </c>
      <c r="AE45" s="3">
        <f t="shared" si="0"/>
        <v>-3.9687060250790145</v>
      </c>
      <c r="AF45" s="3">
        <f t="shared" si="1"/>
        <v>4.1753294030102115</v>
      </c>
      <c r="AG45" s="3">
        <f t="shared" si="2"/>
        <v>-0.16980823246556034</v>
      </c>
      <c r="AH45" s="5">
        <f t="shared" si="3"/>
        <v>-6.2762398629554177E-5</v>
      </c>
      <c r="AI45" s="1">
        <f t="shared" si="4"/>
        <v>2.3563203353449098</v>
      </c>
      <c r="AJ45" s="3">
        <f t="shared" si="5"/>
        <v>2.3930727184119167</v>
      </c>
      <c r="AK45" s="3">
        <v>-3.1049407702530916</v>
      </c>
      <c r="AL45" s="3">
        <v>-2.4188254654874926</v>
      </c>
      <c r="AM45" s="3">
        <v>-4.5739357298458074</v>
      </c>
      <c r="AN45" s="3">
        <v>0.21941227442409517</v>
      </c>
      <c r="AO45" s="3">
        <v>2.3930727184119167</v>
      </c>
      <c r="AP45" s="3">
        <f t="shared" si="6"/>
        <v>-1.4970433945500763</v>
      </c>
      <c r="AQ45" s="3">
        <f t="shared" si="7"/>
        <v>4.3470433945500764</v>
      </c>
    </row>
    <row r="46" spans="1:43" x14ac:dyDescent="0.2">
      <c r="A46" t="s">
        <v>207</v>
      </c>
      <c r="B46" t="s">
        <v>206</v>
      </c>
      <c r="C46" s="1">
        <v>-5.2428059999999999</v>
      </c>
      <c r="D46" s="1">
        <v>-3.6911309999999999</v>
      </c>
      <c r="E46" s="1">
        <v>-3.9701650000000002</v>
      </c>
      <c r="F46" s="1">
        <v>0.60046082138801204</v>
      </c>
      <c r="G46" s="1">
        <v>-176.470947</v>
      </c>
      <c r="H46" s="1">
        <v>60.840564999999998</v>
      </c>
      <c r="I46" s="1">
        <v>26.636675</v>
      </c>
      <c r="J46" s="1">
        <v>92.645210987281004</v>
      </c>
      <c r="K46" s="1">
        <v>-67.152233333333299</v>
      </c>
      <c r="L46" s="1">
        <v>-46.327912666666599</v>
      </c>
      <c r="M46" s="1">
        <v>14.6902551513184</v>
      </c>
      <c r="N46">
        <v>6.282</v>
      </c>
      <c r="O46">
        <v>205</v>
      </c>
      <c r="P46">
        <v>157.19999999999999</v>
      </c>
      <c r="Q46">
        <v>362.2</v>
      </c>
      <c r="R46" t="s">
        <v>208</v>
      </c>
      <c r="S46" t="s">
        <v>209</v>
      </c>
      <c r="T46">
        <v>19.82</v>
      </c>
      <c r="U46">
        <v>-19.3</v>
      </c>
      <c r="V46">
        <v>1.85</v>
      </c>
      <c r="W46">
        <v>1.88</v>
      </c>
      <c r="X46">
        <v>-19.82</v>
      </c>
      <c r="Y46">
        <v>-18.96</v>
      </c>
      <c r="Z46" s="2">
        <v>4.2800000000000002E-10</v>
      </c>
      <c r="AA46" s="2">
        <v>2.3800000000000001E-6</v>
      </c>
      <c r="AB46">
        <v>1.97</v>
      </c>
      <c r="AC46">
        <v>0</v>
      </c>
      <c r="AD46">
        <v>2.85</v>
      </c>
      <c r="AE46" s="3">
        <f t="shared" si="0"/>
        <v>-6.7469929758362079</v>
      </c>
      <c r="AF46" s="3">
        <f t="shared" si="1"/>
        <v>8.4812292196132688</v>
      </c>
      <c r="AG46" s="3">
        <f t="shared" si="2"/>
        <v>-0.24028438161173837</v>
      </c>
      <c r="AH46" s="5">
        <f t="shared" si="3"/>
        <v>-3.9168692407303017E-7</v>
      </c>
      <c r="AI46" s="1">
        <f t="shared" si="4"/>
        <v>2.3563203353449098</v>
      </c>
      <c r="AJ46" s="3">
        <f t="shared" si="5"/>
        <v>3.8502718058233083</v>
      </c>
      <c r="AK46" s="3">
        <v>-7.2762470687741336</v>
      </c>
      <c r="AL46" s="3">
        <v>-7.7301898481119107</v>
      </c>
      <c r="AM46" s="3">
        <v>-11.096011819229107</v>
      </c>
      <c r="AN46" s="3">
        <v>-0.41384861262894779</v>
      </c>
      <c r="AO46" s="3">
        <v>3.8502718058233083</v>
      </c>
      <c r="AP46" s="3">
        <f t="shared" si="6"/>
        <v>-4.5332051085841574</v>
      </c>
      <c r="AQ46" s="3">
        <f t="shared" si="7"/>
        <v>7.383205108584157</v>
      </c>
    </row>
    <row r="47" spans="1:43" x14ac:dyDescent="0.2">
      <c r="A47" t="s">
        <v>211</v>
      </c>
      <c r="B47" t="s">
        <v>210</v>
      </c>
      <c r="C47" s="1">
        <v>-2.5084780000000002</v>
      </c>
      <c r="D47" s="1">
        <v>-1.490985</v>
      </c>
      <c r="E47" s="1">
        <v>-1.6600950000000001</v>
      </c>
      <c r="F47" s="1">
        <v>0.40644524511892999</v>
      </c>
      <c r="G47" s="1">
        <v>-189.77271999999999</v>
      </c>
      <c r="H47" s="1">
        <v>54.615307000000001</v>
      </c>
      <c r="I47" s="1">
        <v>30.177235</v>
      </c>
      <c r="J47" s="1">
        <v>80.691349717500302</v>
      </c>
      <c r="K47" s="1">
        <v>-45.794967666666601</v>
      </c>
      <c r="L47" s="1">
        <v>-28.939101666666598</v>
      </c>
      <c r="M47" s="1">
        <v>11.146535103149599</v>
      </c>
      <c r="N47">
        <v>3.0760000000000001</v>
      </c>
      <c r="O47">
        <v>292</v>
      </c>
      <c r="P47">
        <v>106.3</v>
      </c>
      <c r="Q47">
        <v>398.3</v>
      </c>
      <c r="R47" t="s">
        <v>212</v>
      </c>
      <c r="S47" t="s">
        <v>213</v>
      </c>
      <c r="T47">
        <v>9.9700000000000006</v>
      </c>
      <c r="U47">
        <v>-10.25</v>
      </c>
      <c r="V47">
        <v>-0.28000000000000003</v>
      </c>
      <c r="W47">
        <v>0.11</v>
      </c>
      <c r="X47">
        <v>-9.9700000000000006</v>
      </c>
      <c r="Y47">
        <v>-10.130000000000001</v>
      </c>
      <c r="Z47" s="2">
        <v>4.58E-7</v>
      </c>
      <c r="AA47" s="2">
        <v>0.195741</v>
      </c>
      <c r="AB47">
        <v>-0.69</v>
      </c>
      <c r="AC47">
        <v>1</v>
      </c>
      <c r="AD47">
        <v>1.9</v>
      </c>
      <c r="AE47" s="3">
        <f t="shared" si="0"/>
        <v>-3.0818342572786199</v>
      </c>
      <c r="AF47" s="3">
        <f t="shared" si="1"/>
        <v>5.5806466328861406</v>
      </c>
      <c r="AG47" s="3">
        <f t="shared" si="2"/>
        <v>-0.19852161982225289</v>
      </c>
      <c r="AH47" s="5">
        <f t="shared" si="3"/>
        <v>-3.2213945464276889E-2</v>
      </c>
      <c r="AI47" s="1">
        <f t="shared" si="4"/>
        <v>2.3563203353449098</v>
      </c>
      <c r="AJ47" s="3">
        <f t="shared" si="5"/>
        <v>4.6243971456659008</v>
      </c>
      <c r="AK47" s="3">
        <v>-2.3833666262944195</v>
      </c>
      <c r="AL47" s="3">
        <v>-5.097805229905255</v>
      </c>
      <c r="AM47" s="3">
        <v>-6.2699743760942397</v>
      </c>
      <c r="AN47" s="3">
        <v>2.8795530627787351</v>
      </c>
      <c r="AO47" s="3">
        <v>4.6243971456659008</v>
      </c>
      <c r="AP47" s="3">
        <f t="shared" si="6"/>
        <v>-1.2494392047698557</v>
      </c>
      <c r="AQ47" s="3">
        <f t="shared" si="7"/>
        <v>3.1494392047698554</v>
      </c>
    </row>
    <row r="48" spans="1:43" x14ac:dyDescent="0.2">
      <c r="A48" t="s">
        <v>215</v>
      </c>
      <c r="B48" t="s">
        <v>214</v>
      </c>
      <c r="C48" s="1">
        <v>-3.9516140000000002</v>
      </c>
      <c r="D48" s="1">
        <v>-2.4179719999999998</v>
      </c>
      <c r="E48" s="1">
        <v>-2.6894930000000001</v>
      </c>
      <c r="F48" s="1">
        <v>0.58890691185724298</v>
      </c>
      <c r="G48" s="1">
        <v>-291.61691300000001</v>
      </c>
      <c r="H48" s="1">
        <v>-85.407248999999993</v>
      </c>
      <c r="I48" s="1">
        <v>-121.61041299999999</v>
      </c>
      <c r="J48" s="1">
        <v>85.148127856341503</v>
      </c>
      <c r="K48" s="1">
        <v>-58.359499666666601</v>
      </c>
      <c r="L48" s="1">
        <v>-41.6218273333333</v>
      </c>
      <c r="M48" s="1">
        <v>11.5465835634788</v>
      </c>
      <c r="N48">
        <v>3.927</v>
      </c>
      <c r="O48">
        <v>292</v>
      </c>
      <c r="P48">
        <v>106.4</v>
      </c>
      <c r="Q48">
        <v>398.4</v>
      </c>
      <c r="R48" t="s">
        <v>216</v>
      </c>
      <c r="S48" t="s">
        <v>217</v>
      </c>
      <c r="T48">
        <v>11.17</v>
      </c>
      <c r="U48">
        <v>-11.71</v>
      </c>
      <c r="V48">
        <v>-0.09</v>
      </c>
      <c r="W48">
        <v>0.22</v>
      </c>
      <c r="X48">
        <v>-11.17</v>
      </c>
      <c r="Y48">
        <v>-11.43</v>
      </c>
      <c r="Z48" s="2">
        <v>1.5400000000000001E-6</v>
      </c>
      <c r="AA48" s="2">
        <v>1.393E-2</v>
      </c>
      <c r="AB48">
        <v>-1.28</v>
      </c>
      <c r="AC48">
        <v>1</v>
      </c>
      <c r="AD48">
        <v>1.87</v>
      </c>
      <c r="AE48" s="3">
        <f t="shared" si="0"/>
        <v>-4.8517778904025572</v>
      </c>
      <c r="AF48" s="3">
        <f t="shared" si="1"/>
        <v>7.4451408482206096</v>
      </c>
      <c r="AG48" s="3">
        <f t="shared" si="2"/>
        <v>-1.7137209090399637</v>
      </c>
      <c r="AH48" s="5">
        <f t="shared" si="3"/>
        <v>-2.2925205261921469E-3</v>
      </c>
      <c r="AI48" s="1">
        <f t="shared" si="4"/>
        <v>2.3563203353449098</v>
      </c>
      <c r="AJ48" s="3">
        <f t="shared" si="5"/>
        <v>3.2336698635968064</v>
      </c>
      <c r="AK48" s="3">
        <v>-6.1912871607372368</v>
      </c>
      <c r="AL48" s="3">
        <v>-7.2010820013882899</v>
      </c>
      <c r="AM48" s="3">
        <v>-8.3209732970086048</v>
      </c>
      <c r="AN48" s="3">
        <v>2.0223165442915598</v>
      </c>
      <c r="AO48" s="3">
        <v>3.2336698635968064</v>
      </c>
      <c r="AP48" s="3">
        <f t="shared" si="6"/>
        <v>-3.2914712102491537</v>
      </c>
      <c r="AQ48" s="3">
        <f t="shared" si="7"/>
        <v>5.1614712102491538</v>
      </c>
    </row>
    <row r="49" spans="1:43" x14ac:dyDescent="0.2">
      <c r="A49" t="s">
        <v>219</v>
      </c>
      <c r="B49" t="s">
        <v>218</v>
      </c>
      <c r="C49" s="1">
        <v>-5.1593059999999999</v>
      </c>
      <c r="D49" s="1">
        <v>-3.1976300000000002</v>
      </c>
      <c r="E49" s="1">
        <v>-3.5468769999999998</v>
      </c>
      <c r="F49" s="1">
        <v>0.75287434915253604</v>
      </c>
      <c r="G49" s="1">
        <v>-104.579071</v>
      </c>
      <c r="H49" s="1">
        <v>112.436058</v>
      </c>
      <c r="I49" s="1">
        <v>77.754943999999995</v>
      </c>
      <c r="J49" s="1">
        <v>84.609080454483504</v>
      </c>
      <c r="K49" s="1">
        <v>-33.747827999999998</v>
      </c>
      <c r="L49" s="1">
        <v>-20.3802706666666</v>
      </c>
      <c r="M49" s="1">
        <v>9.2524755926354008</v>
      </c>
      <c r="N49">
        <v>11.491</v>
      </c>
      <c r="O49">
        <v>287.5</v>
      </c>
      <c r="P49">
        <v>117.6</v>
      </c>
      <c r="Q49">
        <v>405.1</v>
      </c>
      <c r="R49" t="s">
        <v>220</v>
      </c>
      <c r="S49" t="s">
        <v>221</v>
      </c>
      <c r="T49">
        <v>14.14</v>
      </c>
      <c r="U49">
        <v>-9.34</v>
      </c>
      <c r="V49">
        <v>6.01</v>
      </c>
      <c r="W49">
        <v>6.56</v>
      </c>
      <c r="X49">
        <v>-14.14</v>
      </c>
      <c r="Y49">
        <v>-8.39</v>
      </c>
      <c r="Z49" s="2">
        <v>2.2399999999999999E-8</v>
      </c>
      <c r="AA49" s="2">
        <v>2.34E-6</v>
      </c>
      <c r="AB49">
        <v>4.25</v>
      </c>
      <c r="AC49">
        <v>0</v>
      </c>
      <c r="AD49">
        <v>2.25</v>
      </c>
      <c r="AE49" s="3">
        <f t="shared" si="0"/>
        <v>-6.3589466893253519</v>
      </c>
      <c r="AF49" s="3">
        <f t="shared" si="1"/>
        <v>4.0695613243263375</v>
      </c>
      <c r="AG49" s="3">
        <f t="shared" si="2"/>
        <v>0.35312227609492886</v>
      </c>
      <c r="AH49" s="5">
        <f t="shared" si="3"/>
        <v>-3.8510395055919771E-7</v>
      </c>
      <c r="AI49" s="1">
        <f t="shared" si="4"/>
        <v>2.3563203353449098</v>
      </c>
      <c r="AJ49" s="3">
        <f t="shared" si="5"/>
        <v>0.42005686133687381</v>
      </c>
      <c r="AK49" s="3">
        <v>-5.2481470231322538</v>
      </c>
      <c r="AL49" s="3">
        <v>-0.97819689569347812</v>
      </c>
      <c r="AM49" s="3">
        <v>-5.2169909486025299</v>
      </c>
      <c r="AN49" s="3">
        <v>-3.6144145554224796</v>
      </c>
      <c r="AO49" s="3">
        <v>0.42005686133687381</v>
      </c>
      <c r="AP49" s="3">
        <f t="shared" si="6"/>
        <v>-2.9275385123027737</v>
      </c>
      <c r="AQ49" s="3">
        <f t="shared" si="7"/>
        <v>5.1775385123027737</v>
      </c>
    </row>
  </sheetData>
  <phoneticPr fontId="19" type="noConversion"/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0860B-DB6C-D747-861E-00F5FCB1D790}">
  <dimension ref="A1:AC42"/>
  <sheetViews>
    <sheetView workbookViewId="0">
      <selection activeCell="N25" sqref="N25"/>
    </sheetView>
  </sheetViews>
  <sheetFormatPr baseColWidth="10" defaultRowHeight="16" x14ac:dyDescent="0.2"/>
  <cols>
    <col min="1" max="25" width="10.83203125" style="4"/>
    <col min="26" max="26" width="10.83203125" style="3"/>
    <col min="27" max="28" width="10.83203125" style="4"/>
    <col min="29" max="29" width="10.83203125" style="10"/>
    <col min="30" max="16384" width="10.83203125" style="4"/>
  </cols>
  <sheetData>
    <row r="1" spans="1:23" x14ac:dyDescent="0.2">
      <c r="A1" s="6" t="s">
        <v>265</v>
      </c>
      <c r="B1" s="6"/>
      <c r="C1" s="6"/>
      <c r="D1" s="6"/>
      <c r="E1" s="6"/>
      <c r="F1" s="6"/>
      <c r="G1" s="6"/>
      <c r="I1" s="7" t="s">
        <v>266</v>
      </c>
      <c r="J1" s="7"/>
      <c r="K1" s="7"/>
      <c r="L1" s="7"/>
      <c r="M1" s="7"/>
      <c r="N1" s="7"/>
      <c r="O1" s="7"/>
      <c r="Q1" s="8" t="s">
        <v>267</v>
      </c>
      <c r="R1" s="8"/>
      <c r="S1" s="8"/>
      <c r="T1" s="8"/>
      <c r="U1" s="8"/>
      <c r="V1" s="8"/>
      <c r="W1" s="8"/>
    </row>
    <row r="2" spans="1:23" x14ac:dyDescent="0.2">
      <c r="A2" s="9" t="s">
        <v>268</v>
      </c>
      <c r="B2" s="9"/>
      <c r="C2" s="9"/>
      <c r="D2" s="9"/>
      <c r="E2" s="9"/>
      <c r="F2" s="9"/>
      <c r="G2" s="9"/>
      <c r="I2" s="9" t="s">
        <v>269</v>
      </c>
      <c r="J2" s="9"/>
      <c r="K2" s="9"/>
      <c r="L2" s="9"/>
      <c r="M2" s="9"/>
      <c r="N2" s="9"/>
      <c r="O2" s="9"/>
    </row>
    <row r="3" spans="1:23" x14ac:dyDescent="0.2">
      <c r="A3" s="4" t="s">
        <v>240</v>
      </c>
      <c r="B3" s="4">
        <v>0.42099999999999999</v>
      </c>
      <c r="I3" s="4" t="s">
        <v>240</v>
      </c>
      <c r="J3" s="4">
        <v>0.70899999999999996</v>
      </c>
      <c r="Q3" s="4" t="s">
        <v>240</v>
      </c>
      <c r="R3" s="4">
        <v>0.82</v>
      </c>
      <c r="U3" s="10"/>
    </row>
    <row r="4" spans="1:23" x14ac:dyDescent="0.2">
      <c r="B4" s="4" t="s">
        <v>236</v>
      </c>
      <c r="C4" s="4" t="s">
        <v>270</v>
      </c>
      <c r="D4" s="4" t="s">
        <v>271</v>
      </c>
      <c r="E4" s="4" t="s">
        <v>272</v>
      </c>
      <c r="F4" s="4" t="s">
        <v>273</v>
      </c>
      <c r="G4" s="4" t="s">
        <v>274</v>
      </c>
      <c r="J4" s="4" t="s">
        <v>236</v>
      </c>
      <c r="K4" s="4" t="s">
        <v>270</v>
      </c>
      <c r="L4" s="4" t="s">
        <v>271</v>
      </c>
      <c r="M4" s="4" t="s">
        <v>272</v>
      </c>
      <c r="N4" s="4" t="s">
        <v>273</v>
      </c>
      <c r="O4" s="4" t="s">
        <v>274</v>
      </c>
      <c r="R4" s="3" t="s">
        <v>236</v>
      </c>
      <c r="S4" s="4" t="s">
        <v>270</v>
      </c>
      <c r="T4" s="4" t="s">
        <v>271</v>
      </c>
      <c r="U4" s="10" t="s">
        <v>272</v>
      </c>
      <c r="V4" s="4" t="s">
        <v>273</v>
      </c>
      <c r="W4" s="4" t="s">
        <v>274</v>
      </c>
    </row>
    <row r="5" spans="1:23" x14ac:dyDescent="0.2">
      <c r="A5" s="4" t="s">
        <v>235</v>
      </c>
      <c r="B5" s="4">
        <v>1.7729999999999999</v>
      </c>
      <c r="C5" s="4">
        <v>0.41699999999999998</v>
      </c>
      <c r="D5" s="4">
        <v>4.2469999999999999</v>
      </c>
      <c r="E5" s="4">
        <v>0</v>
      </c>
      <c r="F5" s="4">
        <v>0.92200000000000004</v>
      </c>
      <c r="G5" s="4">
        <v>2.6240000000000001</v>
      </c>
      <c r="I5" s="4" t="s">
        <v>235</v>
      </c>
      <c r="J5" s="4">
        <v>2.9527000000000001</v>
      </c>
      <c r="K5" s="4">
        <v>0.24099999999999999</v>
      </c>
      <c r="L5" s="4">
        <v>12.250999999999999</v>
      </c>
      <c r="M5" s="4">
        <v>0</v>
      </c>
      <c r="N5" s="4">
        <v>2.4609999999999999</v>
      </c>
      <c r="O5" s="4">
        <v>3.444</v>
      </c>
      <c r="Q5" s="4" t="s">
        <v>235</v>
      </c>
      <c r="R5" s="3">
        <v>2.5141</v>
      </c>
      <c r="S5" s="4">
        <v>0.26200000000000001</v>
      </c>
      <c r="T5" s="4">
        <v>9.6069999999999993</v>
      </c>
      <c r="U5" s="10">
        <v>0</v>
      </c>
      <c r="V5" s="4">
        <v>1.9790000000000001</v>
      </c>
      <c r="W5" s="4">
        <v>3.0489999999999999</v>
      </c>
    </row>
    <row r="6" spans="1:23" x14ac:dyDescent="0.2">
      <c r="A6" s="4" t="s">
        <v>223</v>
      </c>
      <c r="B6" s="4">
        <v>5.5599999999999997E-2</v>
      </c>
      <c r="C6" s="4">
        <v>0.06</v>
      </c>
      <c r="D6" s="4">
        <v>0.92300000000000004</v>
      </c>
      <c r="E6" s="4">
        <v>0.36299999999999999</v>
      </c>
      <c r="F6" s="4">
        <v>-6.7000000000000004E-2</v>
      </c>
      <c r="G6" s="4">
        <v>0.17899999999999999</v>
      </c>
      <c r="I6" s="4" t="s">
        <v>223</v>
      </c>
      <c r="J6" s="4">
        <v>0.84730000000000005</v>
      </c>
      <c r="K6" s="4">
        <v>0.33700000000000002</v>
      </c>
      <c r="L6" s="4">
        <v>2.5169999999999999</v>
      </c>
      <c r="M6" s="4">
        <v>1.7000000000000001E-2</v>
      </c>
      <c r="N6" s="4">
        <v>0.161</v>
      </c>
      <c r="O6" s="4">
        <v>1.534</v>
      </c>
      <c r="Q6" s="4" t="s">
        <v>223</v>
      </c>
      <c r="R6" s="3">
        <v>0.6341</v>
      </c>
      <c r="S6" s="4">
        <v>0.28799999999999998</v>
      </c>
      <c r="T6" s="4">
        <v>2.2040000000000002</v>
      </c>
      <c r="U6" s="10">
        <v>3.5999999999999997E-2</v>
      </c>
      <c r="V6" s="4">
        <v>4.5999999999999999E-2</v>
      </c>
      <c r="W6" s="4">
        <v>1.222</v>
      </c>
    </row>
    <row r="7" spans="1:23" x14ac:dyDescent="0.2">
      <c r="A7" s="4" t="s">
        <v>226</v>
      </c>
      <c r="B7" s="4">
        <v>0.26790000000000003</v>
      </c>
      <c r="C7" s="4">
        <v>8.8999999999999996E-2</v>
      </c>
      <c r="D7" s="4">
        <v>3.0139999999999998</v>
      </c>
      <c r="E7" s="4">
        <v>5.0000000000000001E-3</v>
      </c>
      <c r="F7" s="4">
        <v>8.6999999999999994E-2</v>
      </c>
      <c r="G7" s="4">
        <v>0.44900000000000001</v>
      </c>
      <c r="I7" s="4" t="s">
        <v>226</v>
      </c>
      <c r="J7" s="4">
        <v>-5.0251000000000001</v>
      </c>
      <c r="K7" s="4">
        <v>1.5669999999999999</v>
      </c>
      <c r="L7" s="4">
        <v>-3.206</v>
      </c>
      <c r="M7" s="4">
        <v>3.0000000000000001E-3</v>
      </c>
      <c r="N7" s="4">
        <v>-8.2219999999999995</v>
      </c>
      <c r="O7" s="4">
        <v>-1.829</v>
      </c>
      <c r="Q7" s="4" t="s">
        <v>226</v>
      </c>
      <c r="R7" s="3">
        <v>-5.8029000000000002</v>
      </c>
      <c r="S7" s="4">
        <v>1.3169999999999999</v>
      </c>
      <c r="T7" s="4">
        <v>-4.4059999999999997</v>
      </c>
      <c r="U7" s="10">
        <v>0</v>
      </c>
      <c r="V7" s="4">
        <v>-8.4969999999999999</v>
      </c>
      <c r="W7" s="4">
        <v>-3.109</v>
      </c>
    </row>
    <row r="8" spans="1:23" x14ac:dyDescent="0.2">
      <c r="A8" s="4" t="s">
        <v>229</v>
      </c>
      <c r="B8" s="4">
        <v>-0.32290000000000002</v>
      </c>
      <c r="C8" s="4">
        <v>0.129</v>
      </c>
      <c r="D8" s="4">
        <v>-2.5089999999999999</v>
      </c>
      <c r="E8" s="4">
        <v>1.7999999999999999E-2</v>
      </c>
      <c r="F8" s="4">
        <v>-0.58499999999999996</v>
      </c>
      <c r="G8" s="4">
        <v>-0.06</v>
      </c>
      <c r="I8" s="4" t="s">
        <v>229</v>
      </c>
      <c r="J8" s="4">
        <v>3.9293999999999998</v>
      </c>
      <c r="K8" s="4">
        <v>1.444</v>
      </c>
      <c r="L8" s="4">
        <v>2.7210000000000001</v>
      </c>
      <c r="M8" s="4">
        <v>1.0999999999999999E-2</v>
      </c>
      <c r="N8" s="4">
        <v>0.98399999999999999</v>
      </c>
      <c r="O8" s="4">
        <v>6.875</v>
      </c>
      <c r="Q8" s="4" t="s">
        <v>229</v>
      </c>
      <c r="R8" s="3">
        <v>4.9202000000000004</v>
      </c>
      <c r="S8" s="4">
        <v>1.222</v>
      </c>
      <c r="T8" s="4">
        <v>4.0270000000000001</v>
      </c>
      <c r="U8" s="10">
        <v>0</v>
      </c>
      <c r="V8" s="4">
        <v>2.4209999999999998</v>
      </c>
      <c r="W8" s="4">
        <v>7.4189999999999996</v>
      </c>
    </row>
    <row r="9" spans="1:23" x14ac:dyDescent="0.2">
      <c r="A9" s="4" t="s">
        <v>6</v>
      </c>
      <c r="B9" s="4">
        <v>0.64500000000000002</v>
      </c>
      <c r="C9" s="4">
        <v>0.29399999999999998</v>
      </c>
      <c r="D9" s="4">
        <v>2.1970000000000001</v>
      </c>
      <c r="E9" s="4">
        <v>3.5999999999999997E-2</v>
      </c>
      <c r="F9" s="4">
        <v>4.5999999999999999E-2</v>
      </c>
      <c r="G9" s="4">
        <v>1.244</v>
      </c>
      <c r="I9" s="4" t="s">
        <v>6</v>
      </c>
      <c r="J9" s="4">
        <v>3.5785999999999998</v>
      </c>
      <c r="K9" s="4">
        <v>0.92500000000000004</v>
      </c>
      <c r="L9" s="4">
        <v>3.867</v>
      </c>
      <c r="M9" s="4">
        <v>1E-3</v>
      </c>
      <c r="N9" s="4">
        <v>1.6910000000000001</v>
      </c>
      <c r="O9" s="4">
        <v>5.4660000000000002</v>
      </c>
      <c r="Q9" s="4" t="s">
        <v>6</v>
      </c>
      <c r="R9" s="3">
        <v>3.4931000000000001</v>
      </c>
      <c r="S9" s="4">
        <v>0.77300000000000002</v>
      </c>
      <c r="T9" s="4">
        <v>4.5199999999999996</v>
      </c>
      <c r="U9" s="10">
        <v>0</v>
      </c>
      <c r="V9" s="4">
        <v>1.9119999999999999</v>
      </c>
      <c r="W9" s="4">
        <v>5.0739999999999998</v>
      </c>
    </row>
    <row r="10" spans="1:23" x14ac:dyDescent="0.2">
      <c r="A10" s="4" t="s">
        <v>224</v>
      </c>
      <c r="B10" s="4">
        <v>-2.7400000000000001E-2</v>
      </c>
      <c r="C10" s="4">
        <v>1.9E-2</v>
      </c>
      <c r="D10" s="4">
        <v>-1.419</v>
      </c>
      <c r="E10" s="4">
        <v>0.16600000000000001</v>
      </c>
      <c r="F10" s="4">
        <v>-6.7000000000000004E-2</v>
      </c>
      <c r="G10" s="4">
        <v>1.2E-2</v>
      </c>
      <c r="I10" s="4" t="s">
        <v>224</v>
      </c>
      <c r="J10" s="4">
        <v>-7.1999999999999998E-3</v>
      </c>
      <c r="K10" s="4">
        <v>2E-3</v>
      </c>
      <c r="L10" s="4">
        <v>-4.45</v>
      </c>
      <c r="M10" s="4">
        <v>0</v>
      </c>
      <c r="N10" s="4">
        <v>-0.01</v>
      </c>
      <c r="O10" s="4">
        <v>-4.0000000000000001E-3</v>
      </c>
      <c r="Q10" s="4" t="s">
        <v>224</v>
      </c>
      <c r="R10" s="3">
        <v>-5.7999999999999996E-3</v>
      </c>
      <c r="S10" s="4">
        <v>1E-3</v>
      </c>
      <c r="T10" s="4">
        <v>-4.0720000000000001</v>
      </c>
      <c r="U10" s="10">
        <v>0</v>
      </c>
      <c r="V10" s="4">
        <v>-8.9999999999999993E-3</v>
      </c>
      <c r="W10" s="4">
        <v>-3.0000000000000001E-3</v>
      </c>
    </row>
    <row r="11" spans="1:23" x14ac:dyDescent="0.2">
      <c r="A11" s="4" t="s">
        <v>227</v>
      </c>
      <c r="B11" s="4">
        <v>-1.4999999999999999E-2</v>
      </c>
      <c r="C11" s="4">
        <v>2.1000000000000001E-2</v>
      </c>
      <c r="D11" s="4">
        <v>-0.72699999999999998</v>
      </c>
      <c r="E11" s="4">
        <v>0.47299999999999998</v>
      </c>
      <c r="F11" s="4">
        <v>-5.7000000000000002E-2</v>
      </c>
      <c r="G11" s="4">
        <v>2.7E-2</v>
      </c>
      <c r="I11" s="4" t="s">
        <v>227</v>
      </c>
      <c r="J11" s="4">
        <v>3.6999999999999998E-2</v>
      </c>
      <c r="K11" s="4">
        <v>1.0999999999999999E-2</v>
      </c>
      <c r="L11" s="4">
        <v>3.3889999999999998</v>
      </c>
      <c r="M11" s="4">
        <v>2E-3</v>
      </c>
      <c r="N11" s="4">
        <v>1.4999999999999999E-2</v>
      </c>
      <c r="O11" s="4">
        <v>5.8999999999999997E-2</v>
      </c>
      <c r="Q11" s="4" t="s">
        <v>227</v>
      </c>
      <c r="R11" s="3">
        <v>3.1399999999999997E-2</v>
      </c>
      <c r="S11" s="4">
        <v>8.9999999999999993E-3</v>
      </c>
      <c r="T11" s="4">
        <v>3.3359999999999999</v>
      </c>
      <c r="U11" s="10">
        <v>2E-3</v>
      </c>
      <c r="V11" s="4">
        <v>1.2E-2</v>
      </c>
      <c r="W11" s="4">
        <v>5.0999999999999997E-2</v>
      </c>
    </row>
    <row r="12" spans="1:23" x14ac:dyDescent="0.2">
      <c r="A12" s="4" t="s">
        <v>230</v>
      </c>
      <c r="B12" s="4">
        <v>4.3999999999999997E-2</v>
      </c>
      <c r="C12" s="4">
        <v>3.1E-2</v>
      </c>
      <c r="D12" s="4">
        <v>1.4179999999999999</v>
      </c>
      <c r="E12" s="4">
        <v>0.16600000000000001</v>
      </c>
      <c r="F12" s="4">
        <v>-1.9E-2</v>
      </c>
      <c r="G12" s="4">
        <v>0.107</v>
      </c>
      <c r="I12" s="4" t="s">
        <v>230</v>
      </c>
      <c r="J12" s="4">
        <v>-2.92E-2</v>
      </c>
      <c r="K12" s="4">
        <v>1.0999999999999999E-2</v>
      </c>
      <c r="L12" s="4">
        <v>-2.7010000000000001</v>
      </c>
      <c r="M12" s="4">
        <v>1.0999999999999999E-2</v>
      </c>
      <c r="N12" s="4">
        <v>-5.0999999999999997E-2</v>
      </c>
      <c r="O12" s="4">
        <v>-7.0000000000000001E-3</v>
      </c>
      <c r="Q12" s="4" t="s">
        <v>230</v>
      </c>
      <c r="R12" s="3">
        <v>-2.5700000000000001E-2</v>
      </c>
      <c r="S12" s="4">
        <v>8.9999999999999993E-3</v>
      </c>
      <c r="T12" s="4">
        <v>-2.7789999999999999</v>
      </c>
      <c r="U12" s="10">
        <v>8.9999999999999993E-3</v>
      </c>
      <c r="V12" s="4">
        <v>-4.4999999999999998E-2</v>
      </c>
      <c r="W12" s="4">
        <v>-7.0000000000000001E-3</v>
      </c>
    </row>
    <row r="13" spans="1:23" x14ac:dyDescent="0.2">
      <c r="A13" s="4" t="s">
        <v>10</v>
      </c>
      <c r="B13" s="4">
        <v>-0.1201</v>
      </c>
      <c r="C13" s="4">
        <v>7.0999999999999994E-2</v>
      </c>
      <c r="D13" s="4">
        <v>-1.696</v>
      </c>
      <c r="E13" s="4">
        <v>0.1</v>
      </c>
      <c r="F13" s="4">
        <v>-0.26400000000000001</v>
      </c>
      <c r="G13" s="4">
        <v>2.4E-2</v>
      </c>
      <c r="I13" s="4" t="s">
        <v>10</v>
      </c>
      <c r="J13" s="4">
        <v>-4.1399999999999999E-2</v>
      </c>
      <c r="K13" s="4">
        <v>7.0000000000000001E-3</v>
      </c>
      <c r="L13" s="4">
        <v>-6.3419999999999996</v>
      </c>
      <c r="M13" s="4">
        <v>0</v>
      </c>
      <c r="N13" s="4">
        <v>-5.5E-2</v>
      </c>
      <c r="O13" s="4">
        <v>-2.8000000000000001E-2</v>
      </c>
      <c r="Q13" s="4" t="s">
        <v>10</v>
      </c>
      <c r="R13" s="3">
        <v>-3.73E-2</v>
      </c>
      <c r="S13" s="4">
        <v>6.0000000000000001E-3</v>
      </c>
      <c r="T13" s="4">
        <v>-6.2350000000000003</v>
      </c>
      <c r="U13" s="10">
        <v>0</v>
      </c>
      <c r="V13" s="4">
        <v>-0.05</v>
      </c>
      <c r="W13" s="4">
        <v>-2.5000000000000001E-2</v>
      </c>
    </row>
    <row r="14" spans="1:23" x14ac:dyDescent="0.2">
      <c r="A14" s="4" t="s">
        <v>19</v>
      </c>
      <c r="B14" s="4">
        <v>-6.1729000000000003</v>
      </c>
      <c r="C14" s="4">
        <v>10.638999999999999</v>
      </c>
      <c r="D14" s="4">
        <v>-0.57999999999999996</v>
      </c>
      <c r="E14" s="4">
        <v>0.56599999999999995</v>
      </c>
      <c r="F14" s="4">
        <v>-27.872</v>
      </c>
      <c r="G14" s="4">
        <v>15.526</v>
      </c>
      <c r="I14" s="4" t="s">
        <v>19</v>
      </c>
      <c r="J14" s="4">
        <v>-14.7515</v>
      </c>
      <c r="K14" s="4">
        <v>7.7530000000000001</v>
      </c>
      <c r="L14" s="4">
        <v>-1.903</v>
      </c>
      <c r="M14" s="4">
        <v>6.6000000000000003E-2</v>
      </c>
      <c r="N14" s="4">
        <v>-30.564</v>
      </c>
      <c r="O14" s="4">
        <v>1.0609999999999999</v>
      </c>
      <c r="Q14" s="4" t="s">
        <v>225</v>
      </c>
      <c r="R14" s="3">
        <v>0.21</v>
      </c>
      <c r="S14" s="4">
        <v>5.1999999999999998E-2</v>
      </c>
      <c r="T14" s="4">
        <v>4.0250000000000004</v>
      </c>
      <c r="U14" s="10">
        <v>0</v>
      </c>
      <c r="V14" s="4">
        <v>0.10299999999999999</v>
      </c>
      <c r="W14" s="4">
        <v>0.317</v>
      </c>
    </row>
    <row r="15" spans="1:23" x14ac:dyDescent="0.2">
      <c r="Q15" s="4" t="s">
        <v>228</v>
      </c>
      <c r="R15" s="3">
        <v>-0.2001</v>
      </c>
      <c r="S15" s="4">
        <v>5.1999999999999998E-2</v>
      </c>
      <c r="T15" s="4">
        <v>-3.843</v>
      </c>
      <c r="U15" s="10">
        <v>1E-3</v>
      </c>
      <c r="V15" s="4">
        <v>-0.307</v>
      </c>
      <c r="W15" s="4">
        <v>-9.4E-2</v>
      </c>
    </row>
    <row r="16" spans="1:23" x14ac:dyDescent="0.2">
      <c r="A16" s="9" t="s">
        <v>275</v>
      </c>
      <c r="B16" s="9"/>
      <c r="C16" s="9"/>
      <c r="D16" s="9"/>
      <c r="E16" s="9"/>
      <c r="F16" s="9"/>
      <c r="G16" s="9"/>
      <c r="Q16" s="4" t="s">
        <v>222</v>
      </c>
      <c r="R16" s="3">
        <v>0.3548</v>
      </c>
      <c r="S16" s="4">
        <v>0.08</v>
      </c>
      <c r="T16" s="4">
        <v>4.45</v>
      </c>
      <c r="U16" s="10">
        <v>0</v>
      </c>
      <c r="V16" s="4">
        <v>0.192</v>
      </c>
      <c r="W16" s="4">
        <v>0.51800000000000002</v>
      </c>
    </row>
    <row r="17" spans="1:23" x14ac:dyDescent="0.2">
      <c r="A17" s="4" t="s">
        <v>240</v>
      </c>
      <c r="B17" s="4">
        <v>0.373</v>
      </c>
      <c r="Q17" s="4" t="s">
        <v>28</v>
      </c>
      <c r="R17" s="3">
        <v>0.13619999999999999</v>
      </c>
      <c r="S17" s="4">
        <v>6.3E-2</v>
      </c>
      <c r="T17" s="4">
        <v>2.1629999999999998</v>
      </c>
      <c r="U17" s="10">
        <v>3.9E-2</v>
      </c>
      <c r="V17" s="4">
        <v>7.0000000000000001E-3</v>
      </c>
      <c r="W17" s="4">
        <v>0.26500000000000001</v>
      </c>
    </row>
    <row r="18" spans="1:23" x14ac:dyDescent="0.2">
      <c r="B18" s="4" t="s">
        <v>236</v>
      </c>
      <c r="C18" s="4" t="s">
        <v>270</v>
      </c>
      <c r="D18" s="4" t="s">
        <v>271</v>
      </c>
      <c r="E18" s="4" t="s">
        <v>272</v>
      </c>
      <c r="F18" s="4" t="s">
        <v>273</v>
      </c>
      <c r="G18" s="4" t="s">
        <v>274</v>
      </c>
    </row>
    <row r="19" spans="1:23" x14ac:dyDescent="0.2">
      <c r="A19" s="4" t="s">
        <v>235</v>
      </c>
      <c r="B19" s="4">
        <v>1.5818000000000001</v>
      </c>
      <c r="C19" s="4">
        <v>0.54300000000000004</v>
      </c>
      <c r="D19" s="4">
        <v>2.9119999999999999</v>
      </c>
      <c r="E19" s="4">
        <v>7.0000000000000001E-3</v>
      </c>
      <c r="F19" s="4">
        <v>0.47399999999999998</v>
      </c>
      <c r="G19" s="4">
        <v>2.69</v>
      </c>
    </row>
    <row r="20" spans="1:23" x14ac:dyDescent="0.2">
      <c r="A20" s="4" t="s">
        <v>223</v>
      </c>
      <c r="B20" s="4">
        <v>-0.122</v>
      </c>
      <c r="C20" s="4">
        <v>0.126</v>
      </c>
      <c r="D20" s="4">
        <v>-0.97099999999999997</v>
      </c>
      <c r="E20" s="4">
        <v>0.33900000000000002</v>
      </c>
      <c r="F20" s="4">
        <v>-0.378</v>
      </c>
      <c r="G20" s="4">
        <v>0.13400000000000001</v>
      </c>
      <c r="Q20" s="4" t="s">
        <v>240</v>
      </c>
      <c r="R20" s="4">
        <v>0.74</v>
      </c>
    </row>
    <row r="21" spans="1:23" x14ac:dyDescent="0.2">
      <c r="A21" s="4" t="s">
        <v>226</v>
      </c>
      <c r="B21" s="4">
        <v>6.7599999999999993E-2</v>
      </c>
      <c r="C21" s="4">
        <v>0.11</v>
      </c>
      <c r="D21" s="4">
        <v>0.61399999999999999</v>
      </c>
      <c r="E21" s="4">
        <v>0.54400000000000004</v>
      </c>
      <c r="F21" s="4">
        <v>-0.157</v>
      </c>
      <c r="G21" s="4">
        <v>0.29199999999999998</v>
      </c>
      <c r="R21" s="3" t="s">
        <v>236</v>
      </c>
      <c r="S21" s="4" t="s">
        <v>270</v>
      </c>
      <c r="T21" s="4" t="s">
        <v>271</v>
      </c>
      <c r="U21" s="10" t="s">
        <v>272</v>
      </c>
      <c r="V21" s="4" t="s">
        <v>273</v>
      </c>
      <c r="W21" s="4" t="s">
        <v>274</v>
      </c>
    </row>
    <row r="22" spans="1:23" x14ac:dyDescent="0.2">
      <c r="A22" s="4" t="s">
        <v>229</v>
      </c>
      <c r="B22" s="4">
        <v>4.6100000000000002E-2</v>
      </c>
      <c r="C22" s="4">
        <v>0.11700000000000001</v>
      </c>
      <c r="D22" s="4">
        <v>0.39400000000000002</v>
      </c>
      <c r="E22" s="4">
        <v>0.69599999999999995</v>
      </c>
      <c r="F22" s="4">
        <v>-0.193</v>
      </c>
      <c r="G22" s="4">
        <v>0.28499999999999998</v>
      </c>
      <c r="Q22" s="4" t="s">
        <v>235</v>
      </c>
      <c r="R22" s="3">
        <v>2.5139999999999998</v>
      </c>
      <c r="S22" s="4">
        <v>0.27800000000000002</v>
      </c>
      <c r="T22" s="4">
        <v>9.0489999999999995</v>
      </c>
      <c r="U22" s="10">
        <v>0</v>
      </c>
      <c r="V22" s="4">
        <v>1.95</v>
      </c>
      <c r="W22" s="4">
        <v>3.0779999999999998</v>
      </c>
    </row>
    <row r="23" spans="1:23" x14ac:dyDescent="0.2">
      <c r="A23" s="4" t="s">
        <v>6</v>
      </c>
      <c r="B23" s="4">
        <v>-0.10829999999999999</v>
      </c>
      <c r="C23" s="4">
        <v>0.20399999999999999</v>
      </c>
      <c r="D23" s="4">
        <v>-0.53200000000000003</v>
      </c>
      <c r="E23" s="4">
        <v>0.59799999999999998</v>
      </c>
      <c r="F23" s="4">
        <v>-0.52300000000000002</v>
      </c>
      <c r="G23" s="4">
        <v>0.307</v>
      </c>
      <c r="Q23" s="4" t="s">
        <v>223</v>
      </c>
      <c r="R23" s="3">
        <v>0.52700000000000002</v>
      </c>
      <c r="S23" s="4">
        <v>0.32800000000000001</v>
      </c>
      <c r="T23" s="4">
        <v>1.607</v>
      </c>
      <c r="U23" s="10">
        <v>0.11700000000000001</v>
      </c>
      <c r="V23" s="4">
        <v>-0.13900000000000001</v>
      </c>
      <c r="W23" s="4">
        <v>1.1930000000000001</v>
      </c>
    </row>
    <row r="24" spans="1:23" x14ac:dyDescent="0.2">
      <c r="A24" s="4" t="s">
        <v>224</v>
      </c>
      <c r="B24" s="4">
        <v>-7.4300000000000005E-2</v>
      </c>
      <c r="C24" s="4">
        <v>0.06</v>
      </c>
      <c r="D24" s="4">
        <v>-1.2310000000000001</v>
      </c>
      <c r="E24" s="4">
        <v>0.22800000000000001</v>
      </c>
      <c r="F24" s="4">
        <v>-0.19700000000000001</v>
      </c>
      <c r="G24" s="4">
        <v>4.9000000000000002E-2</v>
      </c>
      <c r="Q24" s="4" t="s">
        <v>226</v>
      </c>
      <c r="R24" s="3">
        <v>-6.0376000000000003</v>
      </c>
      <c r="S24" s="4">
        <v>1.5089999999999999</v>
      </c>
      <c r="T24" s="4">
        <v>-4.0010000000000003</v>
      </c>
      <c r="U24" s="10">
        <v>0</v>
      </c>
      <c r="V24" s="4">
        <v>-9.1010000000000009</v>
      </c>
      <c r="W24" s="4">
        <v>-2.9740000000000002</v>
      </c>
    </row>
    <row r="25" spans="1:23" x14ac:dyDescent="0.2">
      <c r="A25" s="4" t="s">
        <v>227</v>
      </c>
      <c r="B25" s="4">
        <v>0.14050000000000001</v>
      </c>
      <c r="C25" s="4">
        <v>5.8999999999999997E-2</v>
      </c>
      <c r="D25" s="4">
        <v>2.3820000000000001</v>
      </c>
      <c r="E25" s="4">
        <v>2.4E-2</v>
      </c>
      <c r="F25" s="4">
        <v>0.02</v>
      </c>
      <c r="G25" s="4">
        <v>0.26100000000000001</v>
      </c>
      <c r="Q25" s="4" t="s">
        <v>229</v>
      </c>
      <c r="R25" s="3">
        <v>5.2397</v>
      </c>
      <c r="S25" s="4">
        <v>1.407</v>
      </c>
      <c r="T25" s="4">
        <v>3.7250000000000001</v>
      </c>
      <c r="U25" s="10">
        <v>1E-3</v>
      </c>
      <c r="V25" s="4">
        <v>2.3839999999999999</v>
      </c>
      <c r="W25" s="4">
        <v>8.0960000000000001</v>
      </c>
    </row>
    <row r="26" spans="1:23" x14ac:dyDescent="0.2">
      <c r="A26" s="4" t="s">
        <v>230</v>
      </c>
      <c r="B26" s="4">
        <v>-5.4199999999999998E-2</v>
      </c>
      <c r="C26" s="4">
        <v>6.0999999999999999E-2</v>
      </c>
      <c r="D26" s="4">
        <v>-0.88300000000000001</v>
      </c>
      <c r="E26" s="4">
        <v>0.38400000000000001</v>
      </c>
      <c r="F26" s="4">
        <v>-0.17899999999999999</v>
      </c>
      <c r="G26" s="4">
        <v>7.0999999999999994E-2</v>
      </c>
      <c r="Q26" s="4" t="s">
        <v>6</v>
      </c>
      <c r="R26" s="3">
        <v>3.4742999999999999</v>
      </c>
      <c r="S26" s="4">
        <v>0.88300000000000001</v>
      </c>
      <c r="T26" s="4">
        <v>3.9340000000000002</v>
      </c>
      <c r="U26" s="10">
        <v>0</v>
      </c>
      <c r="V26" s="4">
        <v>1.681</v>
      </c>
      <c r="W26" s="4">
        <v>5.2670000000000003</v>
      </c>
    </row>
    <row r="27" spans="1:23" x14ac:dyDescent="0.2">
      <c r="A27" s="4" t="s">
        <v>10</v>
      </c>
      <c r="B27" s="4">
        <v>-2.2499999999999999E-2</v>
      </c>
      <c r="C27" s="4">
        <v>9.0999999999999998E-2</v>
      </c>
      <c r="D27" s="4">
        <v>-0.246</v>
      </c>
      <c r="E27" s="4">
        <v>0.80800000000000005</v>
      </c>
      <c r="F27" s="4">
        <v>-0.20899999999999999</v>
      </c>
      <c r="G27" s="4">
        <v>0.16400000000000001</v>
      </c>
      <c r="Q27" s="4" t="s">
        <v>224</v>
      </c>
      <c r="R27" s="3">
        <v>-5.4000000000000003E-3</v>
      </c>
      <c r="S27" s="4">
        <v>2E-3</v>
      </c>
      <c r="T27" s="4">
        <v>-3.4209999999999998</v>
      </c>
      <c r="U27" s="10">
        <v>2E-3</v>
      </c>
      <c r="V27" s="4">
        <v>-8.9999999999999993E-3</v>
      </c>
      <c r="W27" s="4">
        <v>-2E-3</v>
      </c>
    </row>
    <row r="28" spans="1:23" x14ac:dyDescent="0.2">
      <c r="A28" s="4" t="s">
        <v>19</v>
      </c>
      <c r="B28" s="4">
        <v>-30.375599999999999</v>
      </c>
      <c r="C28" s="4">
        <v>12.057</v>
      </c>
      <c r="D28" s="4">
        <v>-2.5190000000000001</v>
      </c>
      <c r="E28" s="4">
        <v>1.7000000000000001E-2</v>
      </c>
      <c r="F28" s="4">
        <v>-54.966999999999999</v>
      </c>
      <c r="G28" s="4">
        <v>-5.7850000000000001</v>
      </c>
      <c r="Q28" s="4" t="s">
        <v>227</v>
      </c>
      <c r="R28" s="3">
        <v>2.2100000000000002E-2</v>
      </c>
      <c r="S28" s="4">
        <v>0.01</v>
      </c>
      <c r="T28" s="4">
        <v>2.1949999999999998</v>
      </c>
      <c r="U28" s="10">
        <v>3.5000000000000003E-2</v>
      </c>
      <c r="V28" s="4">
        <v>2E-3</v>
      </c>
      <c r="W28" s="4">
        <v>4.2999999999999997E-2</v>
      </c>
    </row>
    <row r="29" spans="1:23" x14ac:dyDescent="0.2">
      <c r="Q29" s="4" t="s">
        <v>230</v>
      </c>
      <c r="R29" s="3">
        <v>-1.6400000000000001E-2</v>
      </c>
      <c r="S29" s="4">
        <v>0.01</v>
      </c>
      <c r="T29" s="4">
        <v>-1.7050000000000001</v>
      </c>
      <c r="U29" s="10">
        <v>9.7000000000000003E-2</v>
      </c>
      <c r="V29" s="4">
        <v>-3.5999999999999997E-2</v>
      </c>
      <c r="W29" s="4">
        <v>3.0000000000000001E-3</v>
      </c>
    </row>
    <row r="30" spans="1:23" x14ac:dyDescent="0.2">
      <c r="A30" s="9" t="s">
        <v>276</v>
      </c>
      <c r="B30" s="9"/>
      <c r="C30" s="9"/>
      <c r="D30" s="9"/>
      <c r="E30" s="9"/>
      <c r="F30" s="9"/>
      <c r="G30" s="9"/>
      <c r="Q30" s="4" t="s">
        <v>10</v>
      </c>
      <c r="R30" s="3">
        <v>-3.44E-2</v>
      </c>
      <c r="S30" s="4">
        <v>7.0000000000000001E-3</v>
      </c>
      <c r="T30" s="4">
        <v>-4.9950000000000001</v>
      </c>
      <c r="U30" s="10">
        <v>0</v>
      </c>
      <c r="V30" s="4">
        <v>-4.8000000000000001E-2</v>
      </c>
      <c r="W30" s="4">
        <v>-0.02</v>
      </c>
    </row>
    <row r="31" spans="1:23" x14ac:dyDescent="0.2">
      <c r="A31" s="4" t="s">
        <v>240</v>
      </c>
      <c r="B31" s="4">
        <v>0.39200000000000002</v>
      </c>
      <c r="Q31" s="4" t="s">
        <v>225</v>
      </c>
      <c r="R31" s="3">
        <v>0.17949999999999999</v>
      </c>
      <c r="S31" s="4">
        <v>5.3999999999999999E-2</v>
      </c>
      <c r="T31" s="4">
        <v>3.3180000000000001</v>
      </c>
      <c r="U31" s="10">
        <v>2E-3</v>
      </c>
      <c r="V31" s="4">
        <v>7.0000000000000007E-2</v>
      </c>
      <c r="W31" s="4">
        <v>0.28899999999999998</v>
      </c>
    </row>
    <row r="32" spans="1:23" x14ac:dyDescent="0.2">
      <c r="B32" s="4" t="s">
        <v>236</v>
      </c>
      <c r="C32" s="4" t="s">
        <v>270</v>
      </c>
      <c r="D32" s="4" t="s">
        <v>271</v>
      </c>
      <c r="E32" s="4" t="s">
        <v>272</v>
      </c>
      <c r="F32" s="4" t="s">
        <v>273</v>
      </c>
      <c r="G32" s="4" t="s">
        <v>274</v>
      </c>
      <c r="Q32" s="4" t="s">
        <v>228</v>
      </c>
      <c r="R32" s="3">
        <v>-0.17249999999999999</v>
      </c>
      <c r="S32" s="4">
        <v>5.5E-2</v>
      </c>
      <c r="T32" s="4">
        <v>-3.145</v>
      </c>
      <c r="U32" s="10">
        <v>3.0000000000000001E-3</v>
      </c>
      <c r="V32" s="4">
        <v>-0.28399999999999997</v>
      </c>
      <c r="W32" s="4">
        <v>-6.0999999999999999E-2</v>
      </c>
    </row>
    <row r="33" spans="1:23" x14ac:dyDescent="0.2">
      <c r="A33" s="4" t="s">
        <v>235</v>
      </c>
      <c r="B33" s="4">
        <v>2.8812000000000002</v>
      </c>
      <c r="C33" s="4">
        <v>0.33200000000000002</v>
      </c>
      <c r="D33" s="4">
        <v>8.68</v>
      </c>
      <c r="E33" s="4">
        <v>0</v>
      </c>
      <c r="F33" s="4">
        <v>2.2040000000000002</v>
      </c>
      <c r="G33" s="4">
        <v>3.5579999999999998</v>
      </c>
      <c r="Q33" s="4" t="s">
        <v>222</v>
      </c>
      <c r="R33" s="3">
        <v>0.30990000000000001</v>
      </c>
      <c r="S33" s="4">
        <v>8.2000000000000003E-2</v>
      </c>
      <c r="T33" s="4">
        <v>3.7610000000000001</v>
      </c>
      <c r="U33" s="10">
        <v>1E-3</v>
      </c>
      <c r="V33" s="4">
        <v>0.14299999999999999</v>
      </c>
      <c r="W33" s="4">
        <v>0.47699999999999998</v>
      </c>
    </row>
    <row r="34" spans="1:23" x14ac:dyDescent="0.2">
      <c r="A34" s="4" t="s">
        <v>223</v>
      </c>
      <c r="B34" s="4">
        <v>-0.3871</v>
      </c>
      <c r="C34" s="4">
        <v>0.21199999999999999</v>
      </c>
      <c r="D34" s="4">
        <v>-1.827</v>
      </c>
      <c r="E34" s="4">
        <v>7.6999999999999999E-2</v>
      </c>
      <c r="F34" s="4">
        <v>-0.81899999999999995</v>
      </c>
      <c r="G34" s="4">
        <v>4.4999999999999998E-2</v>
      </c>
      <c r="Q34" s="4" t="s">
        <v>28</v>
      </c>
      <c r="R34" s="3">
        <v>0.1137</v>
      </c>
      <c r="S34" s="4">
        <v>7.0999999999999994E-2</v>
      </c>
      <c r="T34" s="4">
        <v>1.6</v>
      </c>
      <c r="U34" s="10">
        <v>0.11899999999999999</v>
      </c>
      <c r="V34" s="4">
        <v>-3.1E-2</v>
      </c>
      <c r="W34" s="4">
        <v>0.25800000000000001</v>
      </c>
    </row>
    <row r="35" spans="1:23" x14ac:dyDescent="0.2">
      <c r="A35" s="4" t="s">
        <v>226</v>
      </c>
      <c r="B35" s="4">
        <v>7.5300000000000006E-2</v>
      </c>
      <c r="C35" s="4">
        <v>0.125</v>
      </c>
      <c r="D35" s="4">
        <v>0.60399999999999998</v>
      </c>
      <c r="E35" s="4">
        <v>0.55000000000000004</v>
      </c>
      <c r="F35" s="4">
        <v>-0.17899999999999999</v>
      </c>
      <c r="G35" s="4">
        <v>0.33</v>
      </c>
    </row>
    <row r="36" spans="1:23" x14ac:dyDescent="0.2">
      <c r="A36" s="4" t="s">
        <v>229</v>
      </c>
      <c r="B36" s="4">
        <v>0.35749999999999998</v>
      </c>
      <c r="C36" s="4">
        <v>0.151</v>
      </c>
      <c r="D36" s="4">
        <v>2.36</v>
      </c>
      <c r="E36" s="4">
        <v>2.5000000000000001E-2</v>
      </c>
      <c r="F36" s="4">
        <v>4.9000000000000002E-2</v>
      </c>
      <c r="G36" s="4">
        <v>0.66600000000000004</v>
      </c>
    </row>
    <row r="37" spans="1:23" x14ac:dyDescent="0.2">
      <c r="A37" s="4" t="s">
        <v>6</v>
      </c>
      <c r="B37" s="4">
        <v>-1.0485</v>
      </c>
      <c r="C37" s="4">
        <v>0.53800000000000003</v>
      </c>
      <c r="D37" s="4">
        <v>-1.95</v>
      </c>
      <c r="E37" s="4">
        <v>0.06</v>
      </c>
      <c r="F37" s="4">
        <v>-2.145</v>
      </c>
      <c r="G37" s="4">
        <v>4.8000000000000001E-2</v>
      </c>
    </row>
    <row r="38" spans="1:23" x14ac:dyDescent="0.2">
      <c r="A38" s="4" t="s">
        <v>224</v>
      </c>
      <c r="B38" s="4">
        <v>1.89E-2</v>
      </c>
      <c r="C38" s="4">
        <v>1.0999999999999999E-2</v>
      </c>
      <c r="D38" s="4">
        <v>1.7</v>
      </c>
      <c r="E38" s="4">
        <v>9.9000000000000005E-2</v>
      </c>
      <c r="F38" s="4">
        <v>-4.0000000000000001E-3</v>
      </c>
      <c r="G38" s="4">
        <v>4.2000000000000003E-2</v>
      </c>
    </row>
    <row r="39" spans="1:23" x14ac:dyDescent="0.2">
      <c r="A39" s="4" t="s">
        <v>227</v>
      </c>
      <c r="B39" s="4">
        <v>-3.2000000000000002E-3</v>
      </c>
      <c r="C39" s="4">
        <v>8.0000000000000002E-3</v>
      </c>
      <c r="D39" s="4">
        <v>-0.40600000000000003</v>
      </c>
      <c r="E39" s="4">
        <v>0.68700000000000006</v>
      </c>
      <c r="F39" s="4">
        <v>-1.9E-2</v>
      </c>
      <c r="G39" s="4">
        <v>1.2999999999999999E-2</v>
      </c>
    </row>
    <row r="40" spans="1:23" x14ac:dyDescent="0.2">
      <c r="A40" s="4" t="s">
        <v>230</v>
      </c>
      <c r="B40" s="4">
        <v>-1.0699999999999999E-2</v>
      </c>
      <c r="C40" s="4">
        <v>1.2999999999999999E-2</v>
      </c>
      <c r="D40" s="4">
        <v>-0.82299999999999995</v>
      </c>
      <c r="E40" s="4">
        <v>0.41699999999999998</v>
      </c>
      <c r="F40" s="4">
        <v>-3.6999999999999998E-2</v>
      </c>
      <c r="G40" s="4">
        <v>1.6E-2</v>
      </c>
    </row>
    <row r="41" spans="1:23" x14ac:dyDescent="0.2">
      <c r="A41" s="4" t="s">
        <v>10</v>
      </c>
      <c r="B41" s="4">
        <v>3.3399999999999999E-2</v>
      </c>
      <c r="C41" s="4">
        <v>3.5999999999999997E-2</v>
      </c>
      <c r="D41" s="4">
        <v>0.92900000000000005</v>
      </c>
      <c r="E41" s="4">
        <v>0.36</v>
      </c>
      <c r="F41" s="4">
        <v>-0.04</v>
      </c>
      <c r="G41" s="4">
        <v>0.107</v>
      </c>
    </row>
    <row r="42" spans="1:23" x14ac:dyDescent="0.2">
      <c r="A42" s="4" t="s">
        <v>19</v>
      </c>
      <c r="B42" s="4">
        <v>-18.847799999999999</v>
      </c>
      <c r="C42" s="4">
        <v>16.282</v>
      </c>
      <c r="D42" s="4">
        <v>-1.1579999999999999</v>
      </c>
      <c r="E42" s="4">
        <v>0.25600000000000001</v>
      </c>
      <c r="F42" s="4">
        <v>-52.055</v>
      </c>
      <c r="G42" s="4">
        <v>14.359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57B7F-77E4-0D4E-9286-55FAD771DC4D}">
  <dimension ref="A1:J186"/>
  <sheetViews>
    <sheetView workbookViewId="0">
      <pane ySplit="1" topLeftCell="A2" activePane="bottomLeft" state="frozen"/>
      <selection pane="bottomLeft" activeCell="F35" sqref="F35"/>
    </sheetView>
  </sheetViews>
  <sheetFormatPr baseColWidth="10" defaultColWidth="9.1640625" defaultRowHeight="15" x14ac:dyDescent="0.2"/>
  <cols>
    <col min="1" max="1" width="21.6640625" style="12" bestFit="1" customWidth="1"/>
    <col min="2" max="2" width="19.5" style="12" customWidth="1"/>
    <col min="3" max="3" width="21.5" style="12" bestFit="1" customWidth="1"/>
    <col min="4" max="4" width="26.5" style="12" bestFit="1" customWidth="1"/>
    <col min="5" max="5" width="20.5" style="12" bestFit="1" customWidth="1"/>
    <col min="6" max="6" width="25.5" style="12" bestFit="1" customWidth="1"/>
    <col min="7" max="7" width="15.5" style="12" bestFit="1" customWidth="1"/>
    <col min="8" max="8" width="17.33203125" style="12" customWidth="1"/>
    <col min="9" max="9" width="15.33203125" style="12" customWidth="1"/>
    <col min="10" max="10" width="107.5" style="12" bestFit="1" customWidth="1"/>
    <col min="11" max="16384" width="9.1640625" style="12"/>
  </cols>
  <sheetData>
    <row r="1" spans="1:10" s="11" customFormat="1" x14ac:dyDescent="0.2">
      <c r="A1" s="11" t="s">
        <v>277</v>
      </c>
      <c r="B1" s="11" t="s">
        <v>278</v>
      </c>
      <c r="C1" s="11" t="s">
        <v>279</v>
      </c>
      <c r="D1" s="11" t="s">
        <v>280</v>
      </c>
      <c r="E1" s="11" t="s">
        <v>281</v>
      </c>
      <c r="F1" s="11" t="s">
        <v>282</v>
      </c>
      <c r="G1" s="11" t="s">
        <v>283</v>
      </c>
      <c r="H1" s="11" t="s">
        <v>17</v>
      </c>
      <c r="I1" s="11" t="s">
        <v>284</v>
      </c>
      <c r="J1" s="11" t="s">
        <v>285</v>
      </c>
    </row>
    <row r="2" spans="1:10" x14ac:dyDescent="0.2">
      <c r="A2" s="12" t="s">
        <v>286</v>
      </c>
      <c r="B2" s="12" t="s">
        <v>287</v>
      </c>
      <c r="C2" s="12">
        <v>20</v>
      </c>
      <c r="D2" s="12" t="s">
        <v>288</v>
      </c>
      <c r="E2" s="12">
        <v>20</v>
      </c>
      <c r="F2" s="12" t="s">
        <v>288</v>
      </c>
      <c r="G2" s="12" t="s">
        <v>289</v>
      </c>
      <c r="H2" s="12" t="s">
        <v>290</v>
      </c>
      <c r="I2" s="12" t="s">
        <v>291</v>
      </c>
      <c r="J2" s="12" t="s">
        <v>292</v>
      </c>
    </row>
    <row r="3" spans="1:10" x14ac:dyDescent="0.2">
      <c r="A3" s="12" t="s">
        <v>286</v>
      </c>
      <c r="B3" s="12" t="s">
        <v>287</v>
      </c>
      <c r="C3" s="12">
        <v>20</v>
      </c>
      <c r="D3" s="12" t="s">
        <v>288</v>
      </c>
      <c r="E3" s="12">
        <v>20</v>
      </c>
      <c r="F3" s="12" t="s">
        <v>288</v>
      </c>
      <c r="G3" s="12" t="s">
        <v>289</v>
      </c>
      <c r="H3" s="12" t="s">
        <v>293</v>
      </c>
      <c r="I3" s="12" t="s">
        <v>294</v>
      </c>
      <c r="J3" s="12" t="s">
        <v>295</v>
      </c>
    </row>
    <row r="4" spans="1:10" x14ac:dyDescent="0.2">
      <c r="A4" s="12" t="s">
        <v>286</v>
      </c>
      <c r="B4" s="12" t="s">
        <v>287</v>
      </c>
      <c r="C4" s="12">
        <v>20</v>
      </c>
      <c r="D4" s="12" t="s">
        <v>288</v>
      </c>
      <c r="E4" s="12">
        <v>20</v>
      </c>
      <c r="F4" s="12" t="s">
        <v>288</v>
      </c>
      <c r="G4" s="12" t="s">
        <v>289</v>
      </c>
      <c r="H4" s="12" t="s">
        <v>296</v>
      </c>
      <c r="I4" s="12" t="s">
        <v>297</v>
      </c>
      <c r="J4" s="12" t="s">
        <v>298</v>
      </c>
    </row>
    <row r="5" spans="1:10" x14ac:dyDescent="0.2">
      <c r="A5" s="12" t="s">
        <v>286</v>
      </c>
      <c r="B5" s="12" t="s">
        <v>287</v>
      </c>
      <c r="C5" s="12">
        <v>20</v>
      </c>
      <c r="D5" s="12" t="s">
        <v>288</v>
      </c>
      <c r="E5" s="12">
        <v>20</v>
      </c>
      <c r="F5" s="12" t="s">
        <v>288</v>
      </c>
      <c r="G5" s="12" t="s">
        <v>289</v>
      </c>
      <c r="H5" s="12" t="s">
        <v>192</v>
      </c>
      <c r="I5" s="12" t="s">
        <v>299</v>
      </c>
      <c r="J5" s="12" t="s">
        <v>191</v>
      </c>
    </row>
    <row r="6" spans="1:10" x14ac:dyDescent="0.2">
      <c r="A6" s="12" t="s">
        <v>286</v>
      </c>
      <c r="B6" s="12" t="s">
        <v>287</v>
      </c>
      <c r="C6" s="12">
        <v>20</v>
      </c>
      <c r="D6" s="12" t="s">
        <v>288</v>
      </c>
      <c r="E6" s="12">
        <v>20</v>
      </c>
      <c r="F6" s="12" t="s">
        <v>288</v>
      </c>
      <c r="G6" s="12" t="s">
        <v>289</v>
      </c>
      <c r="H6" s="12" t="s">
        <v>124</v>
      </c>
      <c r="I6" s="12" t="s">
        <v>300</v>
      </c>
      <c r="J6" s="12" t="s">
        <v>123</v>
      </c>
    </row>
    <row r="7" spans="1:10" x14ac:dyDescent="0.2">
      <c r="A7" s="12" t="s">
        <v>286</v>
      </c>
      <c r="B7" s="12" t="s">
        <v>287</v>
      </c>
      <c r="C7" s="12">
        <v>20</v>
      </c>
      <c r="D7" s="12" t="s">
        <v>288</v>
      </c>
      <c r="E7" s="12">
        <v>20</v>
      </c>
      <c r="F7" s="12" t="s">
        <v>288</v>
      </c>
      <c r="G7" s="12" t="s">
        <v>289</v>
      </c>
      <c r="H7" s="12" t="s">
        <v>301</v>
      </c>
      <c r="I7" s="12" t="s">
        <v>302</v>
      </c>
      <c r="J7" s="12" t="s">
        <v>303</v>
      </c>
    </row>
    <row r="8" spans="1:10" x14ac:dyDescent="0.2">
      <c r="A8" s="12" t="s">
        <v>286</v>
      </c>
      <c r="B8" s="12" t="s">
        <v>287</v>
      </c>
      <c r="C8" s="12">
        <v>20</v>
      </c>
      <c r="D8" s="12" t="s">
        <v>288</v>
      </c>
      <c r="E8" s="12">
        <v>20</v>
      </c>
      <c r="F8" s="12" t="s">
        <v>288</v>
      </c>
      <c r="G8" s="12" t="s">
        <v>289</v>
      </c>
      <c r="H8" s="12" t="s">
        <v>52</v>
      </c>
      <c r="I8" s="12" t="s">
        <v>304</v>
      </c>
      <c r="J8" s="12" t="s">
        <v>51</v>
      </c>
    </row>
    <row r="9" spans="1:10" x14ac:dyDescent="0.2">
      <c r="A9" s="12" t="s">
        <v>286</v>
      </c>
      <c r="B9" s="12" t="s">
        <v>287</v>
      </c>
      <c r="C9" s="12">
        <v>20</v>
      </c>
      <c r="D9" s="12" t="s">
        <v>288</v>
      </c>
      <c r="E9" s="12">
        <v>20</v>
      </c>
      <c r="F9" s="12" t="s">
        <v>288</v>
      </c>
      <c r="G9" s="12" t="s">
        <v>289</v>
      </c>
      <c r="H9" s="12" t="s">
        <v>305</v>
      </c>
      <c r="I9" s="12" t="s">
        <v>306</v>
      </c>
      <c r="J9" s="12" t="s">
        <v>307</v>
      </c>
    </row>
    <row r="10" spans="1:10" x14ac:dyDescent="0.2">
      <c r="A10" s="12" t="s">
        <v>286</v>
      </c>
      <c r="B10" s="12" t="s">
        <v>287</v>
      </c>
      <c r="C10" s="12">
        <v>16</v>
      </c>
      <c r="D10" s="12" t="s">
        <v>288</v>
      </c>
      <c r="E10" s="12">
        <v>20</v>
      </c>
      <c r="F10" s="12" t="s">
        <v>288</v>
      </c>
      <c r="G10" s="12" t="s">
        <v>289</v>
      </c>
      <c r="H10" s="12" t="s">
        <v>308</v>
      </c>
      <c r="I10" s="12" t="s">
        <v>309</v>
      </c>
      <c r="J10" s="12" t="s">
        <v>310</v>
      </c>
    </row>
    <row r="11" spans="1:10" x14ac:dyDescent="0.2">
      <c r="A11" s="12" t="s">
        <v>286</v>
      </c>
      <c r="B11" s="12" t="s">
        <v>287</v>
      </c>
      <c r="C11" s="12">
        <v>20</v>
      </c>
      <c r="D11" s="12" t="s">
        <v>288</v>
      </c>
      <c r="E11" s="12">
        <v>20</v>
      </c>
      <c r="F11" s="12" t="s">
        <v>288</v>
      </c>
      <c r="G11" s="12" t="s">
        <v>289</v>
      </c>
      <c r="H11" s="12" t="s">
        <v>311</v>
      </c>
      <c r="I11" s="12" t="s">
        <v>312</v>
      </c>
      <c r="J11" s="12" t="s">
        <v>313</v>
      </c>
    </row>
    <row r="12" spans="1:10" x14ac:dyDescent="0.2">
      <c r="A12" s="12" t="s">
        <v>286</v>
      </c>
      <c r="B12" s="12" t="s">
        <v>287</v>
      </c>
      <c r="C12" s="12">
        <v>20</v>
      </c>
      <c r="D12" s="12" t="s">
        <v>288</v>
      </c>
      <c r="E12" s="12">
        <v>20</v>
      </c>
      <c r="F12" s="12" t="s">
        <v>288</v>
      </c>
      <c r="G12" s="12" t="s">
        <v>289</v>
      </c>
      <c r="H12" s="12" t="s">
        <v>314</v>
      </c>
      <c r="I12" s="12" t="s">
        <v>315</v>
      </c>
      <c r="J12" s="12" t="s">
        <v>316</v>
      </c>
    </row>
    <row r="13" spans="1:10" x14ac:dyDescent="0.2">
      <c r="A13" s="12" t="s">
        <v>286</v>
      </c>
      <c r="B13" s="12" t="s">
        <v>287</v>
      </c>
      <c r="C13" s="12">
        <v>20</v>
      </c>
      <c r="D13" s="12" t="s">
        <v>288</v>
      </c>
      <c r="E13" s="12">
        <v>20</v>
      </c>
      <c r="F13" s="12" t="s">
        <v>288</v>
      </c>
      <c r="G13" s="12" t="s">
        <v>289</v>
      </c>
      <c r="H13" s="12" t="s">
        <v>317</v>
      </c>
      <c r="I13" s="12" t="s">
        <v>318</v>
      </c>
      <c r="J13" s="12" t="s">
        <v>319</v>
      </c>
    </row>
    <row r="14" spans="1:10" x14ac:dyDescent="0.2">
      <c r="A14" s="12" t="s">
        <v>286</v>
      </c>
      <c r="B14" s="12" t="s">
        <v>287</v>
      </c>
      <c r="C14" s="12">
        <v>20</v>
      </c>
      <c r="D14" s="12" t="s">
        <v>288</v>
      </c>
      <c r="E14" s="12">
        <v>20</v>
      </c>
      <c r="F14" s="12" t="s">
        <v>288</v>
      </c>
      <c r="G14" s="12" t="s">
        <v>289</v>
      </c>
      <c r="H14" s="12" t="s">
        <v>56</v>
      </c>
      <c r="I14" s="12" t="s">
        <v>320</v>
      </c>
      <c r="J14" s="12" t="s">
        <v>55</v>
      </c>
    </row>
    <row r="15" spans="1:10" x14ac:dyDescent="0.2">
      <c r="A15" s="12" t="s">
        <v>286</v>
      </c>
      <c r="B15" s="12" t="s">
        <v>287</v>
      </c>
      <c r="C15" s="12">
        <v>20</v>
      </c>
      <c r="D15" s="12" t="s">
        <v>288</v>
      </c>
      <c r="E15" s="12">
        <v>20</v>
      </c>
      <c r="F15" s="12" t="s">
        <v>288</v>
      </c>
      <c r="G15" s="12" t="s">
        <v>289</v>
      </c>
      <c r="H15" s="12" t="s">
        <v>321</v>
      </c>
      <c r="I15" s="12" t="s">
        <v>322</v>
      </c>
      <c r="J15" s="12" t="s">
        <v>323</v>
      </c>
    </row>
    <row r="16" spans="1:10" x14ac:dyDescent="0.2">
      <c r="A16" s="12" t="s">
        <v>286</v>
      </c>
      <c r="B16" s="12" t="s">
        <v>287</v>
      </c>
      <c r="C16" s="12">
        <v>20</v>
      </c>
      <c r="D16" s="12" t="s">
        <v>288</v>
      </c>
      <c r="E16" s="12">
        <v>20</v>
      </c>
      <c r="F16" s="12" t="s">
        <v>288</v>
      </c>
      <c r="G16" s="12" t="s">
        <v>289</v>
      </c>
      <c r="H16" s="12" t="s">
        <v>324</v>
      </c>
      <c r="I16" s="12" t="s">
        <v>325</v>
      </c>
      <c r="J16" s="12" t="s">
        <v>326</v>
      </c>
    </row>
    <row r="17" spans="1:10" x14ac:dyDescent="0.2">
      <c r="A17" s="12" t="s">
        <v>286</v>
      </c>
      <c r="B17" s="12" t="s">
        <v>287</v>
      </c>
      <c r="C17" s="12">
        <v>20</v>
      </c>
      <c r="D17" s="12" t="s">
        <v>288</v>
      </c>
      <c r="E17" s="12">
        <v>20</v>
      </c>
      <c r="F17" s="12" t="s">
        <v>288</v>
      </c>
      <c r="G17" s="12" t="s">
        <v>289</v>
      </c>
      <c r="H17" s="12" t="s">
        <v>184</v>
      </c>
      <c r="I17" s="12" t="s">
        <v>327</v>
      </c>
      <c r="J17" s="12" t="s">
        <v>183</v>
      </c>
    </row>
    <row r="18" spans="1:10" x14ac:dyDescent="0.2">
      <c r="A18" s="12" t="s">
        <v>286</v>
      </c>
      <c r="B18" s="12" t="s">
        <v>287</v>
      </c>
      <c r="C18" s="12">
        <v>20</v>
      </c>
      <c r="D18" s="12" t="s">
        <v>288</v>
      </c>
      <c r="E18" s="12">
        <v>20</v>
      </c>
      <c r="F18" s="12" t="s">
        <v>288</v>
      </c>
      <c r="G18" s="12" t="s">
        <v>289</v>
      </c>
      <c r="H18" s="12" t="s">
        <v>328</v>
      </c>
      <c r="I18" s="12" t="s">
        <v>329</v>
      </c>
      <c r="J18" s="12" t="s">
        <v>330</v>
      </c>
    </row>
    <row r="19" spans="1:10" x14ac:dyDescent="0.2">
      <c r="A19" s="12" t="s">
        <v>286</v>
      </c>
      <c r="B19" s="12" t="s">
        <v>287</v>
      </c>
      <c r="C19" s="12">
        <v>20</v>
      </c>
      <c r="D19" s="12" t="s">
        <v>288</v>
      </c>
      <c r="E19" s="12">
        <v>20</v>
      </c>
      <c r="F19" s="12" t="s">
        <v>288</v>
      </c>
      <c r="G19" s="12" t="s">
        <v>289</v>
      </c>
      <c r="H19" s="12" t="s">
        <v>132</v>
      </c>
      <c r="I19" s="12" t="s">
        <v>331</v>
      </c>
      <c r="J19" s="12" t="s">
        <v>131</v>
      </c>
    </row>
    <row r="20" spans="1:10" x14ac:dyDescent="0.2">
      <c r="A20" s="12" t="s">
        <v>286</v>
      </c>
      <c r="B20" s="12" t="s">
        <v>287</v>
      </c>
      <c r="C20" s="12">
        <v>20</v>
      </c>
      <c r="D20" s="12" t="s">
        <v>288</v>
      </c>
      <c r="E20" s="12">
        <v>20</v>
      </c>
      <c r="F20" s="12" t="s">
        <v>288</v>
      </c>
      <c r="G20" s="12" t="s">
        <v>289</v>
      </c>
      <c r="H20" s="12" t="s">
        <v>332</v>
      </c>
      <c r="I20" s="12" t="s">
        <v>333</v>
      </c>
      <c r="J20" s="12" t="s">
        <v>334</v>
      </c>
    </row>
    <row r="21" spans="1:10" x14ac:dyDescent="0.2">
      <c r="A21" s="12" t="s">
        <v>286</v>
      </c>
      <c r="B21" s="12" t="s">
        <v>287</v>
      </c>
      <c r="C21" s="12">
        <v>20</v>
      </c>
      <c r="D21" s="12" t="s">
        <v>288</v>
      </c>
      <c r="E21" s="12">
        <v>20</v>
      </c>
      <c r="F21" s="12" t="s">
        <v>288</v>
      </c>
      <c r="G21" s="12" t="s">
        <v>289</v>
      </c>
      <c r="H21" s="12" t="s">
        <v>335</v>
      </c>
      <c r="I21" s="12" t="s">
        <v>336</v>
      </c>
      <c r="J21" s="12" t="s">
        <v>337</v>
      </c>
    </row>
    <row r="22" spans="1:10" x14ac:dyDescent="0.2">
      <c r="A22" s="12" t="s">
        <v>286</v>
      </c>
      <c r="B22" s="12" t="s">
        <v>287</v>
      </c>
      <c r="C22" s="12">
        <v>20</v>
      </c>
      <c r="D22" s="12" t="s">
        <v>288</v>
      </c>
      <c r="E22" s="12">
        <v>20</v>
      </c>
      <c r="F22" s="12" t="s">
        <v>288</v>
      </c>
      <c r="G22" s="12" t="s">
        <v>289</v>
      </c>
      <c r="H22" s="12" t="s">
        <v>338</v>
      </c>
      <c r="I22" s="12" t="s">
        <v>339</v>
      </c>
      <c r="J22" s="12" t="s">
        <v>340</v>
      </c>
    </row>
    <row r="23" spans="1:10" x14ac:dyDescent="0.2">
      <c r="A23" s="12" t="s">
        <v>286</v>
      </c>
      <c r="B23" s="12" t="s">
        <v>287</v>
      </c>
      <c r="C23" s="12">
        <v>20</v>
      </c>
      <c r="D23" s="12" t="s">
        <v>288</v>
      </c>
      <c r="E23" s="12">
        <v>20</v>
      </c>
      <c r="F23" s="12" t="s">
        <v>288</v>
      </c>
      <c r="G23" s="12" t="s">
        <v>289</v>
      </c>
      <c r="H23" s="12" t="s">
        <v>341</v>
      </c>
      <c r="I23" s="12" t="s">
        <v>342</v>
      </c>
      <c r="J23" s="12" t="s">
        <v>343</v>
      </c>
    </row>
    <row r="24" spans="1:10" x14ac:dyDescent="0.2">
      <c r="A24" s="12" t="s">
        <v>286</v>
      </c>
      <c r="B24" s="12" t="s">
        <v>287</v>
      </c>
      <c r="C24" s="12">
        <v>20</v>
      </c>
      <c r="D24" s="12" t="s">
        <v>288</v>
      </c>
      <c r="E24" s="12">
        <v>20</v>
      </c>
      <c r="F24" s="12" t="s">
        <v>288</v>
      </c>
      <c r="G24" s="12" t="s">
        <v>289</v>
      </c>
      <c r="H24" s="12" t="s">
        <v>344</v>
      </c>
      <c r="I24" s="12" t="s">
        <v>345</v>
      </c>
      <c r="J24" s="12" t="s">
        <v>346</v>
      </c>
    </row>
    <row r="25" spans="1:10" x14ac:dyDescent="0.2">
      <c r="A25" s="12" t="s">
        <v>286</v>
      </c>
      <c r="B25" s="12" t="s">
        <v>287</v>
      </c>
      <c r="C25" s="12">
        <v>20</v>
      </c>
      <c r="D25" s="12" t="s">
        <v>288</v>
      </c>
      <c r="E25" s="12">
        <v>20</v>
      </c>
      <c r="F25" s="12" t="s">
        <v>288</v>
      </c>
      <c r="G25" s="12" t="s">
        <v>289</v>
      </c>
      <c r="H25" s="12" t="s">
        <v>347</v>
      </c>
      <c r="I25" s="12" t="s">
        <v>348</v>
      </c>
      <c r="J25" s="12" t="s">
        <v>349</v>
      </c>
    </row>
    <row r="26" spans="1:10" x14ac:dyDescent="0.2">
      <c r="A26" s="12" t="s">
        <v>286</v>
      </c>
      <c r="B26" s="12" t="s">
        <v>287</v>
      </c>
      <c r="C26" s="12">
        <v>20</v>
      </c>
      <c r="D26" s="12" t="s">
        <v>288</v>
      </c>
      <c r="E26" s="12">
        <v>20</v>
      </c>
      <c r="F26" s="12" t="s">
        <v>288</v>
      </c>
      <c r="G26" s="12" t="s">
        <v>289</v>
      </c>
      <c r="H26" s="12" t="s">
        <v>144</v>
      </c>
      <c r="I26" s="12" t="s">
        <v>350</v>
      </c>
      <c r="J26" s="12" t="s">
        <v>143</v>
      </c>
    </row>
    <row r="27" spans="1:10" x14ac:dyDescent="0.2">
      <c r="A27" s="12" t="s">
        <v>286</v>
      </c>
      <c r="B27" s="12" t="s">
        <v>287</v>
      </c>
      <c r="C27" s="12">
        <v>20</v>
      </c>
      <c r="D27" s="12" t="s">
        <v>288</v>
      </c>
      <c r="E27" s="12">
        <v>20</v>
      </c>
      <c r="F27" s="12" t="s">
        <v>288</v>
      </c>
      <c r="G27" s="12" t="s">
        <v>289</v>
      </c>
      <c r="H27" s="12" t="s">
        <v>351</v>
      </c>
      <c r="I27" s="12" t="s">
        <v>352</v>
      </c>
      <c r="J27" s="12" t="s">
        <v>353</v>
      </c>
    </row>
    <row r="28" spans="1:10" x14ac:dyDescent="0.2">
      <c r="A28" s="12" t="s">
        <v>286</v>
      </c>
      <c r="B28" s="12" t="s">
        <v>287</v>
      </c>
      <c r="C28" s="12">
        <v>10</v>
      </c>
      <c r="D28" s="12" t="s">
        <v>288</v>
      </c>
      <c r="E28" s="12">
        <v>20</v>
      </c>
      <c r="F28" s="12" t="s">
        <v>288</v>
      </c>
      <c r="G28" s="12" t="s">
        <v>289</v>
      </c>
      <c r="H28" s="12" t="s">
        <v>354</v>
      </c>
      <c r="I28" s="12" t="s">
        <v>355</v>
      </c>
      <c r="J28" s="12" t="s">
        <v>356</v>
      </c>
    </row>
    <row r="29" spans="1:10" x14ac:dyDescent="0.2">
      <c r="A29" s="12" t="s">
        <v>286</v>
      </c>
      <c r="B29" s="12" t="s">
        <v>287</v>
      </c>
      <c r="C29" s="12">
        <v>10</v>
      </c>
      <c r="D29" s="12" t="s">
        <v>288</v>
      </c>
      <c r="E29" s="12">
        <v>20</v>
      </c>
      <c r="F29" s="12" t="s">
        <v>288</v>
      </c>
      <c r="G29" s="12" t="s">
        <v>289</v>
      </c>
      <c r="H29" s="12" t="s">
        <v>357</v>
      </c>
      <c r="I29" s="12" t="s">
        <v>358</v>
      </c>
      <c r="J29" s="12" t="s">
        <v>359</v>
      </c>
    </row>
    <row r="30" spans="1:10" x14ac:dyDescent="0.2">
      <c r="A30" s="12" t="s">
        <v>286</v>
      </c>
      <c r="B30" s="12" t="s">
        <v>287</v>
      </c>
      <c r="C30" s="12">
        <v>20</v>
      </c>
      <c r="D30" s="12" t="s">
        <v>288</v>
      </c>
      <c r="E30" s="12">
        <v>20</v>
      </c>
      <c r="F30" s="12" t="s">
        <v>288</v>
      </c>
      <c r="G30" s="12" t="s">
        <v>289</v>
      </c>
      <c r="H30" s="12" t="s">
        <v>152</v>
      </c>
      <c r="I30" s="12" t="s">
        <v>360</v>
      </c>
      <c r="J30" s="12" t="s">
        <v>151</v>
      </c>
    </row>
    <row r="31" spans="1:10" x14ac:dyDescent="0.2">
      <c r="A31" s="12" t="s">
        <v>286</v>
      </c>
      <c r="B31" s="12" t="s">
        <v>287</v>
      </c>
      <c r="C31" s="12">
        <v>20</v>
      </c>
      <c r="D31" s="12" t="s">
        <v>288</v>
      </c>
      <c r="E31" s="12">
        <v>20</v>
      </c>
      <c r="F31" s="12" t="s">
        <v>288</v>
      </c>
      <c r="G31" s="12" t="s">
        <v>289</v>
      </c>
      <c r="H31" s="12" t="s">
        <v>361</v>
      </c>
      <c r="I31" s="12" t="s">
        <v>362</v>
      </c>
      <c r="J31" s="12" t="s">
        <v>363</v>
      </c>
    </row>
    <row r="32" spans="1:10" x14ac:dyDescent="0.2">
      <c r="A32" s="12" t="s">
        <v>286</v>
      </c>
      <c r="B32" s="12" t="s">
        <v>287</v>
      </c>
      <c r="C32" s="12">
        <v>20</v>
      </c>
      <c r="D32" s="12" t="s">
        <v>288</v>
      </c>
      <c r="E32" s="12">
        <v>20</v>
      </c>
      <c r="F32" s="12" t="s">
        <v>288</v>
      </c>
      <c r="G32" s="12" t="s">
        <v>289</v>
      </c>
      <c r="H32" s="12" t="s">
        <v>364</v>
      </c>
      <c r="I32" s="12" t="s">
        <v>365</v>
      </c>
      <c r="J32" s="12" t="s">
        <v>366</v>
      </c>
    </row>
    <row r="33" spans="1:10" x14ac:dyDescent="0.2">
      <c r="A33" s="12" t="s">
        <v>286</v>
      </c>
      <c r="B33" s="12" t="s">
        <v>287</v>
      </c>
      <c r="C33" s="12">
        <v>20</v>
      </c>
      <c r="D33" s="12" t="s">
        <v>288</v>
      </c>
      <c r="E33" s="12">
        <v>20</v>
      </c>
      <c r="F33" s="12" t="s">
        <v>288</v>
      </c>
      <c r="G33" s="12" t="s">
        <v>289</v>
      </c>
      <c r="H33" s="12" t="s">
        <v>367</v>
      </c>
      <c r="I33" s="12" t="s">
        <v>368</v>
      </c>
      <c r="J33" s="12" t="s">
        <v>369</v>
      </c>
    </row>
    <row r="34" spans="1:10" x14ac:dyDescent="0.2">
      <c r="A34" s="12" t="s">
        <v>286</v>
      </c>
      <c r="B34" s="12" t="s">
        <v>287</v>
      </c>
      <c r="C34" s="12">
        <v>20</v>
      </c>
      <c r="D34" s="12" t="s">
        <v>288</v>
      </c>
      <c r="E34" s="12">
        <v>20</v>
      </c>
      <c r="F34" s="12" t="s">
        <v>288</v>
      </c>
      <c r="G34" s="12" t="s">
        <v>289</v>
      </c>
      <c r="H34" s="12" t="s">
        <v>164</v>
      </c>
      <c r="I34" s="12" t="s">
        <v>370</v>
      </c>
      <c r="J34" s="12" t="s">
        <v>163</v>
      </c>
    </row>
    <row r="35" spans="1:10" x14ac:dyDescent="0.2">
      <c r="A35" s="12" t="s">
        <v>286</v>
      </c>
      <c r="B35" s="12" t="s">
        <v>287</v>
      </c>
      <c r="C35" s="12">
        <v>20</v>
      </c>
      <c r="D35" s="12" t="s">
        <v>288</v>
      </c>
      <c r="E35" s="12">
        <v>20</v>
      </c>
      <c r="F35" s="12" t="s">
        <v>288</v>
      </c>
      <c r="G35" s="12" t="s">
        <v>289</v>
      </c>
      <c r="H35" s="12" t="s">
        <v>371</v>
      </c>
      <c r="I35" s="12" t="s">
        <v>372</v>
      </c>
      <c r="J35" s="12" t="s">
        <v>373</v>
      </c>
    </row>
    <row r="36" spans="1:10" x14ac:dyDescent="0.2">
      <c r="A36" s="12" t="s">
        <v>286</v>
      </c>
      <c r="B36" s="12" t="s">
        <v>287</v>
      </c>
      <c r="C36" s="12">
        <v>20</v>
      </c>
      <c r="D36" s="12" t="s">
        <v>288</v>
      </c>
      <c r="E36" s="12">
        <v>20</v>
      </c>
      <c r="F36" s="12" t="s">
        <v>288</v>
      </c>
      <c r="G36" s="12" t="s">
        <v>289</v>
      </c>
      <c r="H36" s="12" t="s">
        <v>374</v>
      </c>
      <c r="I36" s="12" t="s">
        <v>375</v>
      </c>
      <c r="J36" s="12" t="s">
        <v>376</v>
      </c>
    </row>
    <row r="37" spans="1:10" x14ac:dyDescent="0.2">
      <c r="A37" s="12" t="s">
        <v>286</v>
      </c>
      <c r="B37" s="12" t="s">
        <v>287</v>
      </c>
      <c r="C37" s="12">
        <v>20</v>
      </c>
      <c r="D37" s="12" t="s">
        <v>288</v>
      </c>
      <c r="E37" s="12">
        <v>20</v>
      </c>
      <c r="F37" s="12" t="s">
        <v>288</v>
      </c>
      <c r="G37" s="12" t="s">
        <v>289</v>
      </c>
      <c r="H37" s="12" t="s">
        <v>377</v>
      </c>
      <c r="I37" s="12" t="s">
        <v>378</v>
      </c>
      <c r="J37" s="12" t="s">
        <v>379</v>
      </c>
    </row>
    <row r="38" spans="1:10" x14ac:dyDescent="0.2">
      <c r="A38" s="12" t="s">
        <v>286</v>
      </c>
      <c r="B38" s="12" t="s">
        <v>287</v>
      </c>
      <c r="C38" s="12">
        <v>20</v>
      </c>
      <c r="D38" s="12" t="s">
        <v>288</v>
      </c>
      <c r="E38" s="12">
        <v>20</v>
      </c>
      <c r="F38" s="12" t="s">
        <v>288</v>
      </c>
      <c r="G38" s="12" t="s">
        <v>289</v>
      </c>
      <c r="H38" s="12" t="s">
        <v>380</v>
      </c>
      <c r="I38" s="12" t="s">
        <v>381</v>
      </c>
      <c r="J38" s="12" t="s">
        <v>382</v>
      </c>
    </row>
    <row r="39" spans="1:10" x14ac:dyDescent="0.2">
      <c r="A39" s="12" t="s">
        <v>286</v>
      </c>
      <c r="B39" s="12" t="s">
        <v>287</v>
      </c>
      <c r="C39" s="12">
        <v>19</v>
      </c>
      <c r="D39" s="12" t="s">
        <v>288</v>
      </c>
      <c r="E39" s="12">
        <v>20</v>
      </c>
      <c r="F39" s="12" t="s">
        <v>288</v>
      </c>
      <c r="G39" s="12" t="s">
        <v>289</v>
      </c>
      <c r="H39" s="12" t="s">
        <v>212</v>
      </c>
      <c r="I39" s="12" t="s">
        <v>383</v>
      </c>
      <c r="J39" s="12" t="s">
        <v>211</v>
      </c>
    </row>
    <row r="40" spans="1:10" x14ac:dyDescent="0.2">
      <c r="A40" s="12" t="s">
        <v>286</v>
      </c>
      <c r="B40" s="12" t="s">
        <v>287</v>
      </c>
      <c r="C40" s="12">
        <v>20</v>
      </c>
      <c r="D40" s="12" t="s">
        <v>288</v>
      </c>
      <c r="E40" s="12">
        <v>20</v>
      </c>
      <c r="F40" s="12" t="s">
        <v>288</v>
      </c>
      <c r="G40" s="12" t="s">
        <v>289</v>
      </c>
      <c r="H40" s="12" t="s">
        <v>384</v>
      </c>
      <c r="I40" s="12" t="s">
        <v>385</v>
      </c>
      <c r="J40" s="12" t="s">
        <v>386</v>
      </c>
    </row>
    <row r="41" spans="1:10" x14ac:dyDescent="0.2">
      <c r="A41" s="12" t="s">
        <v>286</v>
      </c>
      <c r="B41" s="12" t="s">
        <v>287</v>
      </c>
      <c r="C41" s="12">
        <v>20</v>
      </c>
      <c r="D41" s="12" t="s">
        <v>288</v>
      </c>
      <c r="E41" s="12">
        <v>20</v>
      </c>
      <c r="F41" s="12" t="s">
        <v>288</v>
      </c>
      <c r="G41" s="12" t="s">
        <v>289</v>
      </c>
      <c r="H41" s="12" t="s">
        <v>387</v>
      </c>
      <c r="I41" s="12" t="s">
        <v>388</v>
      </c>
      <c r="J41" s="12" t="s">
        <v>389</v>
      </c>
    </row>
    <row r="42" spans="1:10" x14ac:dyDescent="0.2">
      <c r="A42" s="12" t="s">
        <v>286</v>
      </c>
      <c r="B42" s="12" t="s">
        <v>287</v>
      </c>
      <c r="C42" s="12">
        <v>20</v>
      </c>
      <c r="D42" s="12" t="s">
        <v>288</v>
      </c>
      <c r="E42" s="12">
        <v>20</v>
      </c>
      <c r="F42" s="12" t="s">
        <v>288</v>
      </c>
      <c r="G42" s="12" t="s">
        <v>289</v>
      </c>
      <c r="H42" s="12" t="s">
        <v>390</v>
      </c>
      <c r="I42" s="12" t="s">
        <v>391</v>
      </c>
      <c r="J42" s="12" t="s">
        <v>392</v>
      </c>
    </row>
    <row r="43" spans="1:10" x14ac:dyDescent="0.2">
      <c r="A43" s="12" t="s">
        <v>286</v>
      </c>
      <c r="B43" s="12" t="s">
        <v>287</v>
      </c>
      <c r="C43" s="12">
        <v>20</v>
      </c>
      <c r="D43" s="12" t="s">
        <v>288</v>
      </c>
      <c r="E43" s="12">
        <v>20</v>
      </c>
      <c r="F43" s="12" t="s">
        <v>288</v>
      </c>
      <c r="G43" s="12" t="s">
        <v>289</v>
      </c>
      <c r="H43" s="12" t="s">
        <v>120</v>
      </c>
      <c r="I43" s="12" t="s">
        <v>393</v>
      </c>
      <c r="J43" s="12" t="s">
        <v>119</v>
      </c>
    </row>
    <row r="44" spans="1:10" x14ac:dyDescent="0.2">
      <c r="A44" s="12" t="s">
        <v>286</v>
      </c>
      <c r="B44" s="12" t="s">
        <v>287</v>
      </c>
      <c r="C44" s="12">
        <v>20</v>
      </c>
      <c r="D44" s="12" t="s">
        <v>288</v>
      </c>
      <c r="E44" s="12">
        <v>20</v>
      </c>
      <c r="F44" s="12" t="s">
        <v>288</v>
      </c>
      <c r="G44" s="12" t="s">
        <v>289</v>
      </c>
      <c r="H44" s="12" t="s">
        <v>160</v>
      </c>
      <c r="I44" s="12" t="s">
        <v>394</v>
      </c>
      <c r="J44" s="12" t="s">
        <v>159</v>
      </c>
    </row>
    <row r="45" spans="1:10" x14ac:dyDescent="0.2">
      <c r="A45" s="12" t="s">
        <v>286</v>
      </c>
      <c r="B45" s="12" t="s">
        <v>287</v>
      </c>
      <c r="C45" s="12">
        <v>20</v>
      </c>
      <c r="D45" s="12" t="s">
        <v>288</v>
      </c>
      <c r="E45" s="12">
        <v>20</v>
      </c>
      <c r="F45" s="12" t="s">
        <v>288</v>
      </c>
      <c r="G45" s="12" t="s">
        <v>289</v>
      </c>
      <c r="H45" s="12" t="s">
        <v>395</v>
      </c>
      <c r="I45" s="12" t="s">
        <v>396</v>
      </c>
      <c r="J45" s="12" t="s">
        <v>397</v>
      </c>
    </row>
    <row r="46" spans="1:10" x14ac:dyDescent="0.2">
      <c r="A46" s="12" t="s">
        <v>286</v>
      </c>
      <c r="B46" s="12" t="s">
        <v>287</v>
      </c>
      <c r="C46" s="12">
        <v>20</v>
      </c>
      <c r="D46" s="12" t="s">
        <v>288</v>
      </c>
      <c r="E46" s="12">
        <v>20</v>
      </c>
      <c r="F46" s="12" t="s">
        <v>288</v>
      </c>
      <c r="G46" s="12" t="s">
        <v>289</v>
      </c>
      <c r="H46" s="12" t="s">
        <v>48</v>
      </c>
      <c r="I46" s="12" t="s">
        <v>398</v>
      </c>
      <c r="J46" s="12" t="s">
        <v>47</v>
      </c>
    </row>
    <row r="47" spans="1:10" x14ac:dyDescent="0.2">
      <c r="A47" s="12" t="s">
        <v>286</v>
      </c>
      <c r="B47" s="12" t="s">
        <v>287</v>
      </c>
      <c r="C47" s="12">
        <v>20</v>
      </c>
      <c r="D47" s="12" t="s">
        <v>288</v>
      </c>
      <c r="E47" s="12">
        <v>20</v>
      </c>
      <c r="F47" s="12" t="s">
        <v>288</v>
      </c>
      <c r="G47" s="12" t="s">
        <v>289</v>
      </c>
      <c r="H47" s="12" t="s">
        <v>399</v>
      </c>
      <c r="I47" s="12" t="s">
        <v>400</v>
      </c>
      <c r="J47" s="12" t="s">
        <v>401</v>
      </c>
    </row>
    <row r="48" spans="1:10" x14ac:dyDescent="0.2">
      <c r="A48" s="12" t="s">
        <v>286</v>
      </c>
      <c r="B48" s="12" t="s">
        <v>287</v>
      </c>
      <c r="C48" s="12">
        <v>20</v>
      </c>
      <c r="D48" s="12" t="s">
        <v>288</v>
      </c>
      <c r="E48" s="12">
        <v>20</v>
      </c>
      <c r="F48" s="12" t="s">
        <v>288</v>
      </c>
      <c r="G48" s="12" t="s">
        <v>289</v>
      </c>
      <c r="H48" s="12" t="s">
        <v>402</v>
      </c>
      <c r="I48" s="12" t="s">
        <v>403</v>
      </c>
      <c r="J48" s="12" t="s">
        <v>404</v>
      </c>
    </row>
    <row r="49" spans="1:10" x14ac:dyDescent="0.2">
      <c r="A49" s="12" t="s">
        <v>286</v>
      </c>
      <c r="B49" s="12" t="s">
        <v>287</v>
      </c>
      <c r="C49" s="12">
        <v>20</v>
      </c>
      <c r="D49" s="12" t="s">
        <v>288</v>
      </c>
      <c r="E49" s="12">
        <v>20</v>
      </c>
      <c r="F49" s="12" t="s">
        <v>288</v>
      </c>
      <c r="G49" s="12" t="s">
        <v>289</v>
      </c>
      <c r="H49" s="12" t="s">
        <v>216</v>
      </c>
      <c r="I49" s="12" t="s">
        <v>405</v>
      </c>
      <c r="J49" s="12" t="s">
        <v>215</v>
      </c>
    </row>
    <row r="50" spans="1:10" x14ac:dyDescent="0.2">
      <c r="A50" s="12" t="s">
        <v>286</v>
      </c>
      <c r="B50" s="12" t="s">
        <v>287</v>
      </c>
      <c r="C50" s="12">
        <v>20</v>
      </c>
      <c r="D50" s="12" t="s">
        <v>288</v>
      </c>
      <c r="E50" s="12">
        <v>20</v>
      </c>
      <c r="F50" s="12" t="s">
        <v>288</v>
      </c>
      <c r="G50" s="12" t="s">
        <v>289</v>
      </c>
      <c r="H50" s="12" t="s">
        <v>136</v>
      </c>
      <c r="I50" s="12" t="s">
        <v>406</v>
      </c>
      <c r="J50" s="12" t="s">
        <v>135</v>
      </c>
    </row>
    <row r="51" spans="1:10" x14ac:dyDescent="0.2">
      <c r="A51" s="12" t="s">
        <v>286</v>
      </c>
      <c r="B51" s="12" t="s">
        <v>287</v>
      </c>
      <c r="C51" s="12">
        <v>20</v>
      </c>
      <c r="D51" s="12" t="s">
        <v>288</v>
      </c>
      <c r="E51" s="12">
        <v>20</v>
      </c>
      <c r="F51" s="12" t="s">
        <v>288</v>
      </c>
      <c r="G51" s="12" t="s">
        <v>289</v>
      </c>
      <c r="H51" s="12" t="s">
        <v>188</v>
      </c>
      <c r="I51" s="12" t="s">
        <v>407</v>
      </c>
      <c r="J51" s="12" t="s">
        <v>187</v>
      </c>
    </row>
    <row r="52" spans="1:10" x14ac:dyDescent="0.2">
      <c r="A52" s="12" t="s">
        <v>286</v>
      </c>
      <c r="B52" s="12" t="s">
        <v>287</v>
      </c>
      <c r="C52" s="12">
        <v>20</v>
      </c>
      <c r="D52" s="12" t="s">
        <v>288</v>
      </c>
      <c r="E52" s="12">
        <v>20</v>
      </c>
      <c r="F52" s="12" t="s">
        <v>288</v>
      </c>
      <c r="G52" s="12" t="s">
        <v>289</v>
      </c>
      <c r="H52" s="12" t="s">
        <v>408</v>
      </c>
      <c r="I52" s="12" t="s">
        <v>409</v>
      </c>
      <c r="J52" s="12" t="s">
        <v>410</v>
      </c>
    </row>
    <row r="53" spans="1:10" x14ac:dyDescent="0.2">
      <c r="A53" s="12" t="s">
        <v>286</v>
      </c>
      <c r="B53" s="12" t="s">
        <v>287</v>
      </c>
      <c r="C53" s="12">
        <v>20</v>
      </c>
      <c r="D53" s="12" t="s">
        <v>288</v>
      </c>
      <c r="E53" s="12">
        <v>20</v>
      </c>
      <c r="F53" s="12" t="s">
        <v>288</v>
      </c>
      <c r="G53" s="12" t="s">
        <v>289</v>
      </c>
      <c r="H53" s="12" t="s">
        <v>104</v>
      </c>
      <c r="I53" s="12" t="s">
        <v>411</v>
      </c>
      <c r="J53" s="12" t="s">
        <v>103</v>
      </c>
    </row>
    <row r="54" spans="1:10" x14ac:dyDescent="0.2">
      <c r="A54" s="12" t="s">
        <v>286</v>
      </c>
      <c r="B54" s="12" t="s">
        <v>287</v>
      </c>
      <c r="C54" s="12">
        <v>20</v>
      </c>
      <c r="D54" s="12" t="s">
        <v>288</v>
      </c>
      <c r="E54" s="12">
        <v>20</v>
      </c>
      <c r="F54" s="12" t="s">
        <v>288</v>
      </c>
      <c r="G54" s="12" t="s">
        <v>289</v>
      </c>
      <c r="H54" s="12" t="s">
        <v>412</v>
      </c>
      <c r="I54" s="12" t="s">
        <v>413</v>
      </c>
      <c r="J54" s="12" t="s">
        <v>414</v>
      </c>
    </row>
    <row r="55" spans="1:10" x14ac:dyDescent="0.2">
      <c r="A55" s="12" t="s">
        <v>286</v>
      </c>
      <c r="B55" s="12" t="s">
        <v>287</v>
      </c>
      <c r="C55" s="12">
        <v>20</v>
      </c>
      <c r="D55" s="12" t="s">
        <v>288</v>
      </c>
      <c r="E55" s="12">
        <v>20</v>
      </c>
      <c r="F55" s="12" t="s">
        <v>288</v>
      </c>
      <c r="G55" s="12" t="s">
        <v>289</v>
      </c>
      <c r="H55" s="12" t="s">
        <v>415</v>
      </c>
      <c r="I55" s="12" t="s">
        <v>416</v>
      </c>
      <c r="J55" s="12" t="s">
        <v>417</v>
      </c>
    </row>
    <row r="56" spans="1:10" x14ac:dyDescent="0.2">
      <c r="A56" s="12" t="s">
        <v>286</v>
      </c>
      <c r="B56" s="12" t="s">
        <v>287</v>
      </c>
      <c r="C56" s="12">
        <v>20</v>
      </c>
      <c r="D56" s="12" t="s">
        <v>288</v>
      </c>
      <c r="E56" s="12">
        <v>20</v>
      </c>
      <c r="F56" s="12" t="s">
        <v>288</v>
      </c>
      <c r="G56" s="12" t="s">
        <v>289</v>
      </c>
      <c r="H56" s="12" t="s">
        <v>418</v>
      </c>
      <c r="I56" s="12" t="s">
        <v>419</v>
      </c>
      <c r="J56" s="12" t="s">
        <v>420</v>
      </c>
    </row>
    <row r="57" spans="1:10" x14ac:dyDescent="0.2">
      <c r="A57" s="12" t="s">
        <v>286</v>
      </c>
      <c r="B57" s="12" t="s">
        <v>287</v>
      </c>
      <c r="C57" s="12">
        <v>20</v>
      </c>
      <c r="D57" s="12" t="s">
        <v>288</v>
      </c>
      <c r="E57" s="12">
        <v>20</v>
      </c>
      <c r="F57" s="12" t="s">
        <v>288</v>
      </c>
      <c r="G57" s="12" t="s">
        <v>289</v>
      </c>
      <c r="H57" s="12" t="s">
        <v>421</v>
      </c>
      <c r="I57" s="12" t="s">
        <v>422</v>
      </c>
      <c r="J57" s="12" t="s">
        <v>423</v>
      </c>
    </row>
    <row r="58" spans="1:10" x14ac:dyDescent="0.2">
      <c r="A58" s="12" t="s">
        <v>286</v>
      </c>
      <c r="B58" s="12" t="s">
        <v>287</v>
      </c>
      <c r="C58" s="12">
        <v>20</v>
      </c>
      <c r="D58" s="12" t="s">
        <v>288</v>
      </c>
      <c r="E58" s="12">
        <v>20</v>
      </c>
      <c r="F58" s="12" t="s">
        <v>288</v>
      </c>
      <c r="G58" s="12" t="s">
        <v>289</v>
      </c>
      <c r="H58" s="12" t="s">
        <v>424</v>
      </c>
      <c r="I58" s="12" t="s">
        <v>425</v>
      </c>
      <c r="J58" s="12" t="s">
        <v>426</v>
      </c>
    </row>
    <row r="59" spans="1:10" x14ac:dyDescent="0.2">
      <c r="A59" s="12" t="s">
        <v>286</v>
      </c>
      <c r="B59" s="12" t="s">
        <v>287</v>
      </c>
      <c r="C59" s="12">
        <v>20</v>
      </c>
      <c r="D59" s="12" t="s">
        <v>288</v>
      </c>
      <c r="E59" s="12">
        <v>20</v>
      </c>
      <c r="F59" s="12" t="s">
        <v>288</v>
      </c>
      <c r="G59" s="12" t="s">
        <v>289</v>
      </c>
      <c r="H59" s="12" t="s">
        <v>427</v>
      </c>
      <c r="I59" s="12" t="s">
        <v>428</v>
      </c>
      <c r="J59" s="12" t="s">
        <v>429</v>
      </c>
    </row>
    <row r="60" spans="1:10" x14ac:dyDescent="0.2">
      <c r="A60" s="12" t="s">
        <v>286</v>
      </c>
      <c r="B60" s="12" t="s">
        <v>287</v>
      </c>
      <c r="C60" s="12">
        <v>20</v>
      </c>
      <c r="D60" s="12" t="s">
        <v>288</v>
      </c>
      <c r="E60" s="12">
        <v>20</v>
      </c>
      <c r="F60" s="12" t="s">
        <v>288</v>
      </c>
      <c r="G60" s="12" t="s">
        <v>289</v>
      </c>
      <c r="H60" s="12" t="s">
        <v>430</v>
      </c>
      <c r="I60" s="12" t="s">
        <v>431</v>
      </c>
      <c r="J60" s="12" t="s">
        <v>432</v>
      </c>
    </row>
    <row r="61" spans="1:10" x14ac:dyDescent="0.2">
      <c r="A61" s="12" t="s">
        <v>286</v>
      </c>
      <c r="B61" s="12" t="s">
        <v>287</v>
      </c>
      <c r="C61" s="12">
        <v>20</v>
      </c>
      <c r="D61" s="12" t="s">
        <v>288</v>
      </c>
      <c r="E61" s="12">
        <v>20</v>
      </c>
      <c r="F61" s="12" t="s">
        <v>288</v>
      </c>
      <c r="G61" s="12" t="s">
        <v>289</v>
      </c>
      <c r="H61" s="12" t="s">
        <v>433</v>
      </c>
      <c r="I61" s="12" t="s">
        <v>434</v>
      </c>
      <c r="J61" s="12" t="s">
        <v>435</v>
      </c>
    </row>
    <row r="62" spans="1:10" x14ac:dyDescent="0.2">
      <c r="A62" s="12" t="s">
        <v>286</v>
      </c>
      <c r="B62" s="12" t="s">
        <v>287</v>
      </c>
      <c r="C62" s="12">
        <v>20</v>
      </c>
      <c r="D62" s="12" t="s">
        <v>288</v>
      </c>
      <c r="E62" s="12">
        <v>20</v>
      </c>
      <c r="F62" s="12" t="s">
        <v>288</v>
      </c>
      <c r="G62" s="12" t="s">
        <v>289</v>
      </c>
      <c r="H62" s="12" t="s">
        <v>436</v>
      </c>
      <c r="I62" s="12" t="s">
        <v>437</v>
      </c>
      <c r="J62" s="12" t="s">
        <v>438</v>
      </c>
    </row>
    <row r="63" spans="1:10" x14ac:dyDescent="0.2">
      <c r="A63" s="12" t="s">
        <v>286</v>
      </c>
      <c r="B63" s="12" t="s">
        <v>287</v>
      </c>
      <c r="C63" s="12">
        <v>20</v>
      </c>
      <c r="D63" s="12" t="s">
        <v>288</v>
      </c>
      <c r="E63" s="12">
        <v>20</v>
      </c>
      <c r="F63" s="12" t="s">
        <v>288</v>
      </c>
      <c r="G63" s="12" t="s">
        <v>289</v>
      </c>
      <c r="H63" s="12" t="s">
        <v>439</v>
      </c>
      <c r="I63" s="12" t="s">
        <v>440</v>
      </c>
      <c r="J63" s="12" t="s">
        <v>441</v>
      </c>
    </row>
    <row r="64" spans="1:10" x14ac:dyDescent="0.2">
      <c r="A64" s="12" t="s">
        <v>286</v>
      </c>
      <c r="B64" s="12" t="s">
        <v>287</v>
      </c>
      <c r="C64" s="12">
        <v>20</v>
      </c>
      <c r="D64" s="12" t="s">
        <v>288</v>
      </c>
      <c r="E64" s="12">
        <v>20</v>
      </c>
      <c r="F64" s="12" t="s">
        <v>288</v>
      </c>
      <c r="G64" s="12" t="s">
        <v>289</v>
      </c>
      <c r="H64" s="12" t="s">
        <v>442</v>
      </c>
      <c r="I64" s="12" t="s">
        <v>443</v>
      </c>
      <c r="J64" s="12" t="s">
        <v>444</v>
      </c>
    </row>
    <row r="65" spans="1:10" x14ac:dyDescent="0.2">
      <c r="A65" s="12" t="s">
        <v>286</v>
      </c>
      <c r="B65" s="12" t="s">
        <v>287</v>
      </c>
      <c r="C65" s="12">
        <v>20</v>
      </c>
      <c r="D65" s="12" t="s">
        <v>288</v>
      </c>
      <c r="E65" s="12">
        <v>20</v>
      </c>
      <c r="F65" s="12" t="s">
        <v>288</v>
      </c>
      <c r="G65" s="12" t="s">
        <v>289</v>
      </c>
      <c r="H65" s="12" t="s">
        <v>445</v>
      </c>
      <c r="I65" s="12" t="s">
        <v>446</v>
      </c>
      <c r="J65" s="12" t="s">
        <v>447</v>
      </c>
    </row>
    <row r="66" spans="1:10" x14ac:dyDescent="0.2">
      <c r="A66" s="12" t="s">
        <v>286</v>
      </c>
      <c r="B66" s="12" t="s">
        <v>287</v>
      </c>
      <c r="C66" s="12">
        <v>20</v>
      </c>
      <c r="D66" s="12" t="s">
        <v>288</v>
      </c>
      <c r="E66" s="12">
        <v>20</v>
      </c>
      <c r="F66" s="12" t="s">
        <v>288</v>
      </c>
      <c r="G66" s="12" t="s">
        <v>289</v>
      </c>
      <c r="H66" s="12" t="s">
        <v>64</v>
      </c>
      <c r="I66" s="12" t="s">
        <v>448</v>
      </c>
      <c r="J66" s="12" t="s">
        <v>63</v>
      </c>
    </row>
    <row r="67" spans="1:10" x14ac:dyDescent="0.2">
      <c r="A67" s="12" t="s">
        <v>286</v>
      </c>
      <c r="B67" s="12" t="s">
        <v>287</v>
      </c>
      <c r="C67" s="12">
        <v>20</v>
      </c>
      <c r="D67" s="12" t="s">
        <v>288</v>
      </c>
      <c r="E67" s="12">
        <v>20</v>
      </c>
      <c r="F67" s="12" t="s">
        <v>288</v>
      </c>
      <c r="G67" s="12" t="s">
        <v>289</v>
      </c>
      <c r="H67" s="12" t="s">
        <v>449</v>
      </c>
      <c r="I67" s="12" t="s">
        <v>450</v>
      </c>
      <c r="J67" s="12" t="s">
        <v>451</v>
      </c>
    </row>
    <row r="68" spans="1:10" x14ac:dyDescent="0.2">
      <c r="A68" s="12" t="s">
        <v>286</v>
      </c>
      <c r="B68" s="12" t="s">
        <v>287</v>
      </c>
      <c r="C68" s="12">
        <v>20</v>
      </c>
      <c r="D68" s="12" t="s">
        <v>288</v>
      </c>
      <c r="E68" s="12">
        <v>20</v>
      </c>
      <c r="F68" s="12" t="s">
        <v>288</v>
      </c>
      <c r="G68" s="12" t="s">
        <v>289</v>
      </c>
      <c r="H68" s="12" t="s">
        <v>452</v>
      </c>
      <c r="I68" s="12" t="s">
        <v>453</v>
      </c>
      <c r="J68" s="12" t="s">
        <v>454</v>
      </c>
    </row>
    <row r="69" spans="1:10" x14ac:dyDescent="0.2">
      <c r="A69" s="12" t="s">
        <v>286</v>
      </c>
      <c r="B69" s="12" t="s">
        <v>287</v>
      </c>
      <c r="C69" s="12">
        <v>20</v>
      </c>
      <c r="D69" s="12" t="s">
        <v>288</v>
      </c>
      <c r="E69" s="12">
        <v>20</v>
      </c>
      <c r="F69" s="12" t="s">
        <v>288</v>
      </c>
      <c r="G69" s="12" t="s">
        <v>289</v>
      </c>
      <c r="H69" s="12" t="s">
        <v>455</v>
      </c>
      <c r="I69" s="12" t="s">
        <v>456</v>
      </c>
      <c r="J69" s="12" t="s">
        <v>457</v>
      </c>
    </row>
    <row r="70" spans="1:10" x14ac:dyDescent="0.2">
      <c r="A70" s="12" t="s">
        <v>286</v>
      </c>
      <c r="B70" s="12" t="s">
        <v>287</v>
      </c>
      <c r="C70" s="12">
        <v>20</v>
      </c>
      <c r="D70" s="12" t="s">
        <v>288</v>
      </c>
      <c r="E70" s="12">
        <v>20</v>
      </c>
      <c r="F70" s="12" t="s">
        <v>288</v>
      </c>
      <c r="G70" s="12" t="s">
        <v>289</v>
      </c>
      <c r="H70" s="12" t="s">
        <v>458</v>
      </c>
      <c r="I70" s="12" t="s">
        <v>459</v>
      </c>
      <c r="J70" s="12" t="s">
        <v>460</v>
      </c>
    </row>
    <row r="71" spans="1:10" x14ac:dyDescent="0.2">
      <c r="A71" s="12" t="s">
        <v>286</v>
      </c>
      <c r="B71" s="12" t="s">
        <v>287</v>
      </c>
      <c r="C71" s="12">
        <v>20</v>
      </c>
      <c r="D71" s="12" t="s">
        <v>288</v>
      </c>
      <c r="E71" s="12">
        <v>20</v>
      </c>
      <c r="F71" s="12" t="s">
        <v>288</v>
      </c>
      <c r="G71" s="12" t="s">
        <v>289</v>
      </c>
      <c r="H71" s="12" t="s">
        <v>461</v>
      </c>
      <c r="I71" s="12" t="s">
        <v>462</v>
      </c>
      <c r="J71" s="12" t="s">
        <v>463</v>
      </c>
    </row>
    <row r="72" spans="1:10" x14ac:dyDescent="0.2">
      <c r="A72" s="12" t="s">
        <v>286</v>
      </c>
      <c r="B72" s="12" t="s">
        <v>287</v>
      </c>
      <c r="C72" s="12">
        <v>20</v>
      </c>
      <c r="D72" s="12" t="s">
        <v>288</v>
      </c>
      <c r="E72" s="12">
        <v>20</v>
      </c>
      <c r="F72" s="12" t="s">
        <v>288</v>
      </c>
      <c r="G72" s="12" t="s">
        <v>289</v>
      </c>
      <c r="H72" s="12" t="s">
        <v>96</v>
      </c>
      <c r="I72" s="12" t="s">
        <v>464</v>
      </c>
      <c r="J72" s="12" t="s">
        <v>95</v>
      </c>
    </row>
    <row r="73" spans="1:10" x14ac:dyDescent="0.2">
      <c r="A73" s="12" t="s">
        <v>286</v>
      </c>
      <c r="B73" s="12" t="s">
        <v>287</v>
      </c>
      <c r="C73" s="12">
        <v>20</v>
      </c>
      <c r="D73" s="12" t="s">
        <v>288</v>
      </c>
      <c r="E73" s="12">
        <v>20</v>
      </c>
      <c r="F73" s="12" t="s">
        <v>288</v>
      </c>
      <c r="G73" s="12" t="s">
        <v>289</v>
      </c>
      <c r="H73" s="12" t="s">
        <v>465</v>
      </c>
      <c r="I73" s="12" t="s">
        <v>466</v>
      </c>
      <c r="J73" s="12" t="s">
        <v>467</v>
      </c>
    </row>
    <row r="74" spans="1:10" x14ac:dyDescent="0.2">
      <c r="A74" s="12" t="s">
        <v>286</v>
      </c>
      <c r="B74" s="12" t="s">
        <v>287</v>
      </c>
      <c r="C74" s="12">
        <v>20</v>
      </c>
      <c r="D74" s="12" t="s">
        <v>288</v>
      </c>
      <c r="E74" s="12">
        <v>20</v>
      </c>
      <c r="F74" s="12" t="s">
        <v>288</v>
      </c>
      <c r="G74" s="12" t="s">
        <v>289</v>
      </c>
      <c r="H74" s="12" t="s">
        <v>468</v>
      </c>
      <c r="I74" s="12" t="s">
        <v>469</v>
      </c>
      <c r="J74" s="12" t="s">
        <v>470</v>
      </c>
    </row>
    <row r="75" spans="1:10" x14ac:dyDescent="0.2">
      <c r="A75" s="12" t="s">
        <v>286</v>
      </c>
      <c r="B75" s="12" t="s">
        <v>287</v>
      </c>
      <c r="C75" s="12">
        <v>20</v>
      </c>
      <c r="D75" s="12" t="s">
        <v>288</v>
      </c>
      <c r="E75" s="12">
        <v>20</v>
      </c>
      <c r="F75" s="12" t="s">
        <v>288</v>
      </c>
      <c r="G75" s="12" t="s">
        <v>289</v>
      </c>
      <c r="H75" s="12" t="s">
        <v>60</v>
      </c>
      <c r="I75" s="12" t="s">
        <v>471</v>
      </c>
      <c r="J75" s="12" t="s">
        <v>59</v>
      </c>
    </row>
    <row r="76" spans="1:10" x14ac:dyDescent="0.2">
      <c r="A76" s="12" t="s">
        <v>286</v>
      </c>
      <c r="B76" s="12" t="s">
        <v>287</v>
      </c>
      <c r="C76" s="12">
        <v>20</v>
      </c>
      <c r="D76" s="12" t="s">
        <v>288</v>
      </c>
      <c r="E76" s="12">
        <v>20</v>
      </c>
      <c r="F76" s="12" t="s">
        <v>288</v>
      </c>
      <c r="G76" s="12" t="s">
        <v>289</v>
      </c>
      <c r="H76" s="12" t="s">
        <v>108</v>
      </c>
      <c r="I76" s="12" t="s">
        <v>472</v>
      </c>
      <c r="J76" s="12" t="s">
        <v>107</v>
      </c>
    </row>
    <row r="77" spans="1:10" x14ac:dyDescent="0.2">
      <c r="A77" s="12" t="s">
        <v>286</v>
      </c>
      <c r="B77" s="12" t="s">
        <v>287</v>
      </c>
      <c r="C77" s="12">
        <v>20</v>
      </c>
      <c r="D77" s="12" t="s">
        <v>288</v>
      </c>
      <c r="E77" s="12">
        <v>20</v>
      </c>
      <c r="F77" s="12" t="s">
        <v>288</v>
      </c>
      <c r="G77" s="12" t="s">
        <v>289</v>
      </c>
      <c r="H77" s="12" t="s">
        <v>473</v>
      </c>
      <c r="I77" s="12" t="s">
        <v>474</v>
      </c>
      <c r="J77" s="12" t="s">
        <v>475</v>
      </c>
    </row>
    <row r="78" spans="1:10" x14ac:dyDescent="0.2">
      <c r="A78" s="12" t="s">
        <v>286</v>
      </c>
      <c r="B78" s="12" t="s">
        <v>287</v>
      </c>
      <c r="C78" s="12">
        <v>20</v>
      </c>
      <c r="D78" s="12" t="s">
        <v>288</v>
      </c>
      <c r="E78" s="12">
        <v>20</v>
      </c>
      <c r="F78" s="12" t="s">
        <v>288</v>
      </c>
      <c r="G78" s="12" t="s">
        <v>289</v>
      </c>
      <c r="H78" s="12" t="s">
        <v>180</v>
      </c>
      <c r="I78" s="12" t="s">
        <v>476</v>
      </c>
      <c r="J78" s="12" t="s">
        <v>179</v>
      </c>
    </row>
    <row r="79" spans="1:10" x14ac:dyDescent="0.2">
      <c r="A79" s="12" t="s">
        <v>286</v>
      </c>
      <c r="B79" s="12" t="s">
        <v>287</v>
      </c>
      <c r="C79" s="12">
        <v>20</v>
      </c>
      <c r="D79" s="12" t="s">
        <v>288</v>
      </c>
      <c r="E79" s="12">
        <v>20</v>
      </c>
      <c r="F79" s="12" t="s">
        <v>288</v>
      </c>
      <c r="G79" s="12" t="s">
        <v>289</v>
      </c>
      <c r="H79" s="12" t="s">
        <v>477</v>
      </c>
      <c r="I79" s="12" t="s">
        <v>478</v>
      </c>
      <c r="J79" s="12" t="s">
        <v>479</v>
      </c>
    </row>
    <row r="80" spans="1:10" x14ac:dyDescent="0.2">
      <c r="A80" s="12" t="s">
        <v>286</v>
      </c>
      <c r="B80" s="12" t="s">
        <v>287</v>
      </c>
      <c r="C80" s="12">
        <v>20</v>
      </c>
      <c r="D80" s="12" t="s">
        <v>288</v>
      </c>
      <c r="E80" s="12">
        <v>20</v>
      </c>
      <c r="F80" s="12" t="s">
        <v>288</v>
      </c>
      <c r="G80" s="12" t="s">
        <v>289</v>
      </c>
      <c r="H80" s="12" t="s">
        <v>196</v>
      </c>
      <c r="I80" s="12" t="s">
        <v>480</v>
      </c>
      <c r="J80" s="12" t="s">
        <v>195</v>
      </c>
    </row>
    <row r="81" spans="1:10" x14ac:dyDescent="0.2">
      <c r="A81" s="12" t="s">
        <v>286</v>
      </c>
      <c r="B81" s="12" t="s">
        <v>287</v>
      </c>
      <c r="C81" s="12">
        <v>20</v>
      </c>
      <c r="D81" s="12" t="s">
        <v>288</v>
      </c>
      <c r="E81" s="12">
        <v>20</v>
      </c>
      <c r="F81" s="12" t="s">
        <v>288</v>
      </c>
      <c r="G81" s="12" t="s">
        <v>289</v>
      </c>
      <c r="H81" s="12" t="s">
        <v>481</v>
      </c>
      <c r="I81" s="12" t="s">
        <v>482</v>
      </c>
      <c r="J81" s="12" t="s">
        <v>483</v>
      </c>
    </row>
    <row r="82" spans="1:10" x14ac:dyDescent="0.2">
      <c r="A82" s="12" t="s">
        <v>286</v>
      </c>
      <c r="B82" s="12" t="s">
        <v>287</v>
      </c>
      <c r="C82" s="12">
        <v>20</v>
      </c>
      <c r="D82" s="12" t="s">
        <v>288</v>
      </c>
      <c r="E82" s="12">
        <v>20</v>
      </c>
      <c r="F82" s="12" t="s">
        <v>288</v>
      </c>
      <c r="G82" s="12" t="s">
        <v>289</v>
      </c>
      <c r="H82" s="12" t="s">
        <v>484</v>
      </c>
      <c r="I82" s="12" t="s">
        <v>485</v>
      </c>
      <c r="J82" s="12" t="s">
        <v>486</v>
      </c>
    </row>
    <row r="83" spans="1:10" x14ac:dyDescent="0.2">
      <c r="A83" s="12" t="s">
        <v>286</v>
      </c>
      <c r="B83" s="12" t="s">
        <v>287</v>
      </c>
      <c r="C83" s="12">
        <v>20</v>
      </c>
      <c r="D83" s="12" t="s">
        <v>288</v>
      </c>
      <c r="E83" s="12">
        <v>20</v>
      </c>
      <c r="F83" s="12" t="s">
        <v>288</v>
      </c>
      <c r="G83" s="12" t="s">
        <v>289</v>
      </c>
      <c r="H83" s="12" t="s">
        <v>487</v>
      </c>
      <c r="I83" s="12" t="s">
        <v>488</v>
      </c>
      <c r="J83" s="12" t="s">
        <v>489</v>
      </c>
    </row>
    <row r="84" spans="1:10" x14ac:dyDescent="0.2">
      <c r="A84" s="12" t="s">
        <v>286</v>
      </c>
      <c r="B84" s="12" t="s">
        <v>287</v>
      </c>
      <c r="C84" s="12">
        <v>20</v>
      </c>
      <c r="D84" s="12" t="s">
        <v>288</v>
      </c>
      <c r="E84" s="12">
        <v>20</v>
      </c>
      <c r="F84" s="12" t="s">
        <v>288</v>
      </c>
      <c r="G84" s="12" t="s">
        <v>289</v>
      </c>
      <c r="H84" s="12" t="s">
        <v>490</v>
      </c>
      <c r="I84" s="12" t="s">
        <v>491</v>
      </c>
      <c r="J84" s="12" t="s">
        <v>492</v>
      </c>
    </row>
    <row r="85" spans="1:10" x14ac:dyDescent="0.2">
      <c r="A85" s="12" t="s">
        <v>286</v>
      </c>
      <c r="B85" s="12" t="s">
        <v>287</v>
      </c>
      <c r="C85" s="12">
        <v>18</v>
      </c>
      <c r="D85" s="12" t="s">
        <v>288</v>
      </c>
      <c r="E85" s="12">
        <v>20</v>
      </c>
      <c r="F85" s="12" t="s">
        <v>288</v>
      </c>
      <c r="G85" s="12" t="s">
        <v>289</v>
      </c>
      <c r="H85" s="12" t="s">
        <v>493</v>
      </c>
      <c r="I85" s="12" t="s">
        <v>494</v>
      </c>
      <c r="J85" s="12" t="s">
        <v>495</v>
      </c>
    </row>
    <row r="86" spans="1:10" x14ac:dyDescent="0.2">
      <c r="A86" s="12" t="s">
        <v>286</v>
      </c>
      <c r="B86" s="12" t="s">
        <v>287</v>
      </c>
      <c r="C86" s="12">
        <v>20</v>
      </c>
      <c r="D86" s="12" t="s">
        <v>288</v>
      </c>
      <c r="E86" s="12">
        <v>20</v>
      </c>
      <c r="F86" s="12" t="s">
        <v>288</v>
      </c>
      <c r="G86" s="12" t="s">
        <v>289</v>
      </c>
      <c r="H86" s="12" t="s">
        <v>496</v>
      </c>
      <c r="I86" s="12" t="s">
        <v>497</v>
      </c>
      <c r="J86" s="12" t="s">
        <v>498</v>
      </c>
    </row>
    <row r="87" spans="1:10" x14ac:dyDescent="0.2">
      <c r="A87" s="12" t="s">
        <v>286</v>
      </c>
      <c r="B87" s="12" t="s">
        <v>287</v>
      </c>
      <c r="C87" s="12">
        <v>20</v>
      </c>
      <c r="D87" s="12" t="s">
        <v>288</v>
      </c>
      <c r="E87" s="12">
        <v>20</v>
      </c>
      <c r="F87" s="12" t="s">
        <v>288</v>
      </c>
      <c r="G87" s="12" t="s">
        <v>289</v>
      </c>
      <c r="H87" s="12" t="s">
        <v>112</v>
      </c>
      <c r="I87" s="12" t="s">
        <v>499</v>
      </c>
      <c r="J87" s="12" t="s">
        <v>111</v>
      </c>
    </row>
    <row r="88" spans="1:10" x14ac:dyDescent="0.2">
      <c r="A88" s="12" t="s">
        <v>286</v>
      </c>
      <c r="B88" s="12" t="s">
        <v>287</v>
      </c>
      <c r="C88" s="12">
        <v>20</v>
      </c>
      <c r="D88" s="12" t="s">
        <v>288</v>
      </c>
      <c r="E88" s="12">
        <v>20</v>
      </c>
      <c r="F88" s="12" t="s">
        <v>288</v>
      </c>
      <c r="G88" s="12" t="s">
        <v>289</v>
      </c>
      <c r="H88" s="12" t="s">
        <v>500</v>
      </c>
      <c r="I88" s="12" t="s">
        <v>501</v>
      </c>
      <c r="J88" s="12" t="s">
        <v>502</v>
      </c>
    </row>
    <row r="89" spans="1:10" x14ac:dyDescent="0.2">
      <c r="A89" s="12" t="s">
        <v>286</v>
      </c>
      <c r="B89" s="12" t="s">
        <v>287</v>
      </c>
      <c r="C89" s="12">
        <v>20</v>
      </c>
      <c r="D89" s="12" t="s">
        <v>288</v>
      </c>
      <c r="E89" s="12">
        <v>20</v>
      </c>
      <c r="F89" s="12" t="s">
        <v>288</v>
      </c>
      <c r="G89" s="12" t="s">
        <v>289</v>
      </c>
      <c r="H89" s="12" t="s">
        <v>503</v>
      </c>
      <c r="I89" s="12" t="s">
        <v>504</v>
      </c>
      <c r="J89" s="12" t="s">
        <v>505</v>
      </c>
    </row>
    <row r="90" spans="1:10" x14ac:dyDescent="0.2">
      <c r="A90" s="12" t="s">
        <v>286</v>
      </c>
      <c r="B90" s="12" t="s">
        <v>287</v>
      </c>
      <c r="C90" s="12">
        <v>20</v>
      </c>
      <c r="D90" s="12" t="s">
        <v>288</v>
      </c>
      <c r="E90" s="12">
        <v>20</v>
      </c>
      <c r="F90" s="12" t="s">
        <v>288</v>
      </c>
      <c r="G90" s="12" t="s">
        <v>289</v>
      </c>
      <c r="H90" s="12" t="s">
        <v>506</v>
      </c>
      <c r="I90" s="12" t="s">
        <v>507</v>
      </c>
      <c r="J90" s="12" t="s">
        <v>508</v>
      </c>
    </row>
    <row r="91" spans="1:10" x14ac:dyDescent="0.2">
      <c r="A91" s="12" t="s">
        <v>286</v>
      </c>
      <c r="B91" s="12" t="s">
        <v>287</v>
      </c>
      <c r="C91" s="12">
        <v>13</v>
      </c>
      <c r="D91" s="12" t="s">
        <v>288</v>
      </c>
      <c r="E91" s="12">
        <v>20</v>
      </c>
      <c r="F91" s="12" t="s">
        <v>288</v>
      </c>
      <c r="G91" s="12" t="s">
        <v>289</v>
      </c>
      <c r="H91" s="12" t="s">
        <v>509</v>
      </c>
      <c r="I91" s="12" t="s">
        <v>510</v>
      </c>
      <c r="J91" s="12" t="s">
        <v>511</v>
      </c>
    </row>
    <row r="92" spans="1:10" x14ac:dyDescent="0.2">
      <c r="A92" s="12" t="s">
        <v>286</v>
      </c>
      <c r="B92" s="12" t="s">
        <v>287</v>
      </c>
      <c r="C92" s="12">
        <v>20</v>
      </c>
      <c r="D92" s="12" t="s">
        <v>288</v>
      </c>
      <c r="E92" s="12">
        <v>20</v>
      </c>
      <c r="F92" s="12" t="s">
        <v>288</v>
      </c>
      <c r="G92" s="12" t="s">
        <v>289</v>
      </c>
      <c r="H92" s="12" t="s">
        <v>208</v>
      </c>
      <c r="I92" s="12" t="s">
        <v>512</v>
      </c>
      <c r="J92" s="12" t="s">
        <v>207</v>
      </c>
    </row>
    <row r="93" spans="1:10" x14ac:dyDescent="0.2">
      <c r="A93" s="12" t="s">
        <v>286</v>
      </c>
      <c r="B93" s="12" t="s">
        <v>287</v>
      </c>
      <c r="C93" s="12">
        <v>20</v>
      </c>
      <c r="D93" s="12" t="s">
        <v>288</v>
      </c>
      <c r="E93" s="12">
        <v>20</v>
      </c>
      <c r="F93" s="12" t="s">
        <v>288</v>
      </c>
      <c r="G93" s="12" t="s">
        <v>289</v>
      </c>
      <c r="H93" s="12" t="s">
        <v>513</v>
      </c>
      <c r="I93" s="12" t="s">
        <v>514</v>
      </c>
      <c r="J93" s="12" t="s">
        <v>515</v>
      </c>
    </row>
    <row r="94" spans="1:10" x14ac:dyDescent="0.2">
      <c r="A94" s="12" t="s">
        <v>286</v>
      </c>
      <c r="B94" s="12" t="s">
        <v>287</v>
      </c>
      <c r="C94" s="12">
        <v>20</v>
      </c>
      <c r="D94" s="12" t="s">
        <v>288</v>
      </c>
      <c r="E94" s="12">
        <v>20</v>
      </c>
      <c r="F94" s="12" t="s">
        <v>288</v>
      </c>
      <c r="G94" s="12" t="s">
        <v>289</v>
      </c>
      <c r="H94" s="12" t="s">
        <v>140</v>
      </c>
      <c r="I94" s="12" t="s">
        <v>516</v>
      </c>
      <c r="J94" s="12" t="s">
        <v>139</v>
      </c>
    </row>
    <row r="95" spans="1:10" x14ac:dyDescent="0.2">
      <c r="A95" s="12" t="s">
        <v>286</v>
      </c>
      <c r="B95" s="12" t="s">
        <v>287</v>
      </c>
      <c r="C95" s="12">
        <v>20</v>
      </c>
      <c r="D95" s="12" t="s">
        <v>288</v>
      </c>
      <c r="E95" s="12">
        <v>20</v>
      </c>
      <c r="F95" s="12" t="s">
        <v>288</v>
      </c>
      <c r="G95" s="12" t="s">
        <v>289</v>
      </c>
      <c r="H95" s="12" t="s">
        <v>517</v>
      </c>
      <c r="I95" s="12" t="s">
        <v>518</v>
      </c>
      <c r="J95" s="12" t="s">
        <v>519</v>
      </c>
    </row>
    <row r="96" spans="1:10" x14ac:dyDescent="0.2">
      <c r="A96" s="12" t="s">
        <v>286</v>
      </c>
      <c r="B96" s="12" t="s">
        <v>287</v>
      </c>
      <c r="C96" s="12">
        <v>20</v>
      </c>
      <c r="D96" s="12" t="s">
        <v>288</v>
      </c>
      <c r="E96" s="12">
        <v>20</v>
      </c>
      <c r="F96" s="12" t="s">
        <v>288</v>
      </c>
      <c r="G96" s="12" t="s">
        <v>289</v>
      </c>
      <c r="H96" s="12" t="s">
        <v>520</v>
      </c>
      <c r="I96" s="12" t="s">
        <v>521</v>
      </c>
      <c r="J96" s="12" t="s">
        <v>522</v>
      </c>
    </row>
    <row r="97" spans="1:10" x14ac:dyDescent="0.2">
      <c r="A97" s="12" t="s">
        <v>286</v>
      </c>
      <c r="B97" s="12" t="s">
        <v>287</v>
      </c>
      <c r="C97" s="12">
        <v>20</v>
      </c>
      <c r="D97" s="12" t="s">
        <v>288</v>
      </c>
      <c r="E97" s="12">
        <v>20</v>
      </c>
      <c r="F97" s="12" t="s">
        <v>288</v>
      </c>
      <c r="G97" s="12" t="s">
        <v>289</v>
      </c>
      <c r="H97" s="12" t="s">
        <v>128</v>
      </c>
      <c r="I97" s="12" t="s">
        <v>523</v>
      </c>
      <c r="J97" s="12" t="s">
        <v>127</v>
      </c>
    </row>
    <row r="98" spans="1:10" x14ac:dyDescent="0.2">
      <c r="A98" s="12" t="s">
        <v>286</v>
      </c>
      <c r="B98" s="12" t="s">
        <v>287</v>
      </c>
      <c r="C98" s="12">
        <v>20</v>
      </c>
      <c r="D98" s="12" t="s">
        <v>288</v>
      </c>
      <c r="E98" s="12">
        <v>20</v>
      </c>
      <c r="F98" s="12" t="s">
        <v>288</v>
      </c>
      <c r="G98" s="12" t="s">
        <v>289</v>
      </c>
      <c r="H98" s="12" t="s">
        <v>220</v>
      </c>
      <c r="I98" s="12" t="s">
        <v>524</v>
      </c>
      <c r="J98" s="12" t="s">
        <v>219</v>
      </c>
    </row>
    <row r="99" spans="1:10" x14ac:dyDescent="0.2">
      <c r="A99" s="12" t="s">
        <v>286</v>
      </c>
      <c r="B99" s="12" t="s">
        <v>287</v>
      </c>
      <c r="C99" s="12">
        <v>20</v>
      </c>
      <c r="D99" s="12" t="s">
        <v>288</v>
      </c>
      <c r="E99" s="12">
        <v>20</v>
      </c>
      <c r="F99" s="12" t="s">
        <v>288</v>
      </c>
      <c r="G99" s="12" t="s">
        <v>289</v>
      </c>
      <c r="H99" s="12" t="s">
        <v>176</v>
      </c>
      <c r="I99" s="12" t="s">
        <v>525</v>
      </c>
      <c r="J99" s="12" t="s">
        <v>175</v>
      </c>
    </row>
    <row r="100" spans="1:10" x14ac:dyDescent="0.2">
      <c r="A100" s="12" t="s">
        <v>286</v>
      </c>
      <c r="B100" s="12" t="s">
        <v>287</v>
      </c>
      <c r="C100" s="12">
        <v>20</v>
      </c>
      <c r="D100" s="12" t="s">
        <v>288</v>
      </c>
      <c r="E100" s="12">
        <v>20</v>
      </c>
      <c r="F100" s="12" t="s">
        <v>288</v>
      </c>
      <c r="G100" s="12" t="s">
        <v>289</v>
      </c>
      <c r="H100" s="12" t="s">
        <v>100</v>
      </c>
      <c r="I100" s="12" t="s">
        <v>526</v>
      </c>
      <c r="J100" s="12" t="s">
        <v>99</v>
      </c>
    </row>
    <row r="101" spans="1:10" x14ac:dyDescent="0.2">
      <c r="A101" s="12" t="s">
        <v>286</v>
      </c>
      <c r="B101" s="12" t="s">
        <v>287</v>
      </c>
      <c r="C101" s="12">
        <v>20</v>
      </c>
      <c r="D101" s="12" t="s">
        <v>288</v>
      </c>
      <c r="E101" s="12">
        <v>20</v>
      </c>
      <c r="F101" s="12" t="s">
        <v>288</v>
      </c>
      <c r="G101" s="12" t="s">
        <v>289</v>
      </c>
      <c r="H101" s="12" t="s">
        <v>527</v>
      </c>
      <c r="I101" s="12" t="s">
        <v>528</v>
      </c>
      <c r="J101" s="12" t="s">
        <v>529</v>
      </c>
    </row>
    <row r="102" spans="1:10" x14ac:dyDescent="0.2">
      <c r="A102" s="12" t="s">
        <v>286</v>
      </c>
      <c r="B102" s="12" t="s">
        <v>287</v>
      </c>
      <c r="C102" s="12">
        <v>20</v>
      </c>
      <c r="D102" s="12" t="s">
        <v>288</v>
      </c>
      <c r="E102" s="12">
        <v>20</v>
      </c>
      <c r="F102" s="12" t="s">
        <v>288</v>
      </c>
      <c r="G102" s="12" t="s">
        <v>289</v>
      </c>
      <c r="H102" s="12" t="s">
        <v>530</v>
      </c>
      <c r="I102" s="12" t="s">
        <v>531</v>
      </c>
      <c r="J102" s="12" t="s">
        <v>532</v>
      </c>
    </row>
    <row r="103" spans="1:10" x14ac:dyDescent="0.2">
      <c r="A103" s="12" t="s">
        <v>286</v>
      </c>
      <c r="B103" s="12" t="s">
        <v>287</v>
      </c>
      <c r="C103" s="12">
        <v>20</v>
      </c>
      <c r="D103" s="12" t="s">
        <v>288</v>
      </c>
      <c r="E103" s="12">
        <v>20</v>
      </c>
      <c r="F103" s="12" t="s">
        <v>288</v>
      </c>
      <c r="G103" s="12" t="s">
        <v>289</v>
      </c>
      <c r="H103" s="12" t="s">
        <v>533</v>
      </c>
      <c r="I103" s="12" t="s">
        <v>534</v>
      </c>
      <c r="J103" s="12" t="s">
        <v>535</v>
      </c>
    </row>
    <row r="104" spans="1:10" x14ac:dyDescent="0.2">
      <c r="A104" s="12" t="s">
        <v>286</v>
      </c>
      <c r="B104" s="12" t="s">
        <v>287</v>
      </c>
      <c r="C104" s="12">
        <v>20</v>
      </c>
      <c r="D104" s="12" t="s">
        <v>288</v>
      </c>
      <c r="E104" s="12">
        <v>20</v>
      </c>
      <c r="F104" s="12" t="s">
        <v>288</v>
      </c>
      <c r="G104" s="12" t="s">
        <v>289</v>
      </c>
      <c r="H104" s="12" t="s">
        <v>536</v>
      </c>
      <c r="I104" s="12" t="s">
        <v>537</v>
      </c>
      <c r="J104" s="12" t="s">
        <v>538</v>
      </c>
    </row>
    <row r="105" spans="1:10" x14ac:dyDescent="0.2">
      <c r="A105" s="12" t="s">
        <v>286</v>
      </c>
      <c r="B105" s="12" t="s">
        <v>287</v>
      </c>
      <c r="C105" s="12">
        <v>20</v>
      </c>
      <c r="D105" s="12" t="s">
        <v>288</v>
      </c>
      <c r="E105" s="12">
        <v>20</v>
      </c>
      <c r="F105" s="12" t="s">
        <v>288</v>
      </c>
      <c r="G105" s="12" t="s">
        <v>289</v>
      </c>
      <c r="H105" s="12" t="s">
        <v>539</v>
      </c>
      <c r="I105" s="12" t="s">
        <v>540</v>
      </c>
      <c r="J105" s="12" t="s">
        <v>541</v>
      </c>
    </row>
    <row r="106" spans="1:10" x14ac:dyDescent="0.2">
      <c r="A106" s="12" t="s">
        <v>286</v>
      </c>
      <c r="B106" s="12" t="s">
        <v>287</v>
      </c>
      <c r="C106" s="12">
        <v>20</v>
      </c>
      <c r="D106" s="12" t="s">
        <v>288</v>
      </c>
      <c r="E106" s="12">
        <v>20</v>
      </c>
      <c r="F106" s="12" t="s">
        <v>288</v>
      </c>
      <c r="G106" s="12" t="s">
        <v>289</v>
      </c>
      <c r="H106" s="12" t="s">
        <v>542</v>
      </c>
      <c r="I106" s="12" t="s">
        <v>543</v>
      </c>
      <c r="J106" s="12" t="s">
        <v>544</v>
      </c>
    </row>
    <row r="107" spans="1:10" x14ac:dyDescent="0.2">
      <c r="A107" s="12" t="s">
        <v>286</v>
      </c>
      <c r="B107" s="12" t="s">
        <v>287</v>
      </c>
      <c r="C107" s="12">
        <v>20</v>
      </c>
      <c r="D107" s="12" t="s">
        <v>288</v>
      </c>
      <c r="E107" s="12">
        <v>20</v>
      </c>
      <c r="F107" s="12" t="s">
        <v>288</v>
      </c>
      <c r="G107" s="12" t="s">
        <v>289</v>
      </c>
      <c r="H107" s="12" t="s">
        <v>545</v>
      </c>
      <c r="I107" s="12" t="s">
        <v>546</v>
      </c>
      <c r="J107" s="12" t="s">
        <v>547</v>
      </c>
    </row>
    <row r="108" spans="1:10" x14ac:dyDescent="0.2">
      <c r="A108" s="12" t="s">
        <v>286</v>
      </c>
      <c r="B108" s="12" t="s">
        <v>287</v>
      </c>
      <c r="C108" s="12">
        <v>20</v>
      </c>
      <c r="D108" s="12" t="s">
        <v>288</v>
      </c>
      <c r="E108" s="12">
        <v>20</v>
      </c>
      <c r="F108" s="12" t="s">
        <v>288</v>
      </c>
      <c r="G108" s="12" t="s">
        <v>289</v>
      </c>
      <c r="H108" s="12" t="s">
        <v>548</v>
      </c>
      <c r="I108" s="12" t="s">
        <v>549</v>
      </c>
      <c r="J108" s="12" t="s">
        <v>550</v>
      </c>
    </row>
    <row r="109" spans="1:10" x14ac:dyDescent="0.2">
      <c r="A109" s="12" t="s">
        <v>286</v>
      </c>
      <c r="B109" s="12" t="s">
        <v>287</v>
      </c>
      <c r="C109" s="12">
        <v>20</v>
      </c>
      <c r="D109" s="12" t="s">
        <v>288</v>
      </c>
      <c r="E109" s="12">
        <v>20</v>
      </c>
      <c r="F109" s="12" t="s">
        <v>288</v>
      </c>
      <c r="G109" s="12" t="s">
        <v>289</v>
      </c>
      <c r="H109" s="12" t="s">
        <v>551</v>
      </c>
      <c r="I109" s="12" t="s">
        <v>552</v>
      </c>
      <c r="J109" s="12" t="s">
        <v>553</v>
      </c>
    </row>
    <row r="110" spans="1:10" x14ac:dyDescent="0.2">
      <c r="A110" s="12" t="s">
        <v>286</v>
      </c>
      <c r="B110" s="12" t="s">
        <v>287</v>
      </c>
      <c r="C110" s="12">
        <v>10</v>
      </c>
      <c r="D110" s="12" t="s">
        <v>288</v>
      </c>
      <c r="E110" s="12">
        <v>20</v>
      </c>
      <c r="F110" s="12" t="s">
        <v>288</v>
      </c>
      <c r="G110" s="12" t="s">
        <v>289</v>
      </c>
      <c r="H110" s="12" t="s">
        <v>554</v>
      </c>
      <c r="I110" s="12" t="s">
        <v>555</v>
      </c>
      <c r="J110" s="12" t="s">
        <v>556</v>
      </c>
    </row>
    <row r="111" spans="1:10" x14ac:dyDescent="0.2">
      <c r="A111" s="12" t="s">
        <v>286</v>
      </c>
      <c r="B111" s="12" t="s">
        <v>287</v>
      </c>
      <c r="C111" s="12">
        <v>20</v>
      </c>
      <c r="D111" s="12" t="s">
        <v>288</v>
      </c>
      <c r="E111" s="12">
        <v>20</v>
      </c>
      <c r="F111" s="12" t="s">
        <v>288</v>
      </c>
      <c r="G111" s="12" t="s">
        <v>289</v>
      </c>
      <c r="H111" s="12" t="s">
        <v>557</v>
      </c>
      <c r="I111" s="12" t="s">
        <v>558</v>
      </c>
      <c r="J111" s="12" t="s">
        <v>559</v>
      </c>
    </row>
    <row r="112" spans="1:10" x14ac:dyDescent="0.2">
      <c r="A112" s="12" t="s">
        <v>286</v>
      </c>
      <c r="B112" s="12" t="s">
        <v>287</v>
      </c>
      <c r="C112" s="12">
        <v>20</v>
      </c>
      <c r="D112" s="12" t="s">
        <v>288</v>
      </c>
      <c r="E112" s="12">
        <v>20</v>
      </c>
      <c r="F112" s="12" t="s">
        <v>288</v>
      </c>
      <c r="G112" s="12" t="s">
        <v>289</v>
      </c>
      <c r="H112" s="12" t="s">
        <v>200</v>
      </c>
      <c r="I112" s="12" t="s">
        <v>560</v>
      </c>
      <c r="J112" s="12" t="s">
        <v>199</v>
      </c>
    </row>
    <row r="113" spans="1:10" x14ac:dyDescent="0.2">
      <c r="A113" s="12" t="s">
        <v>286</v>
      </c>
      <c r="B113" s="12" t="s">
        <v>287</v>
      </c>
      <c r="C113" s="12">
        <v>20</v>
      </c>
      <c r="D113" s="12" t="s">
        <v>288</v>
      </c>
      <c r="E113" s="12">
        <v>20</v>
      </c>
      <c r="F113" s="12" t="s">
        <v>288</v>
      </c>
      <c r="G113" s="12" t="s">
        <v>289</v>
      </c>
      <c r="H113" s="12" t="s">
        <v>72</v>
      </c>
      <c r="I113" s="12" t="s">
        <v>561</v>
      </c>
      <c r="J113" s="12" t="s">
        <v>71</v>
      </c>
    </row>
    <row r="114" spans="1:10" x14ac:dyDescent="0.2">
      <c r="A114" s="12" t="s">
        <v>286</v>
      </c>
      <c r="B114" s="12" t="s">
        <v>287</v>
      </c>
      <c r="C114" s="12">
        <v>20</v>
      </c>
      <c r="D114" s="12" t="s">
        <v>288</v>
      </c>
      <c r="E114" s="12">
        <v>20</v>
      </c>
      <c r="F114" s="12" t="s">
        <v>288</v>
      </c>
      <c r="G114" s="12" t="s">
        <v>289</v>
      </c>
      <c r="H114" s="12" t="s">
        <v>562</v>
      </c>
      <c r="I114" s="12" t="s">
        <v>563</v>
      </c>
      <c r="J114" s="12" t="s">
        <v>564</v>
      </c>
    </row>
    <row r="115" spans="1:10" x14ac:dyDescent="0.2">
      <c r="A115" s="12" t="s">
        <v>286</v>
      </c>
      <c r="B115" s="12" t="s">
        <v>287</v>
      </c>
      <c r="C115" s="12">
        <v>20</v>
      </c>
      <c r="D115" s="12" t="s">
        <v>288</v>
      </c>
      <c r="E115" s="12">
        <v>20</v>
      </c>
      <c r="F115" s="12" t="s">
        <v>288</v>
      </c>
      <c r="G115" s="12" t="s">
        <v>289</v>
      </c>
      <c r="H115" s="12" t="s">
        <v>565</v>
      </c>
      <c r="I115" s="12" t="s">
        <v>566</v>
      </c>
      <c r="J115" s="12" t="s">
        <v>567</v>
      </c>
    </row>
    <row r="116" spans="1:10" x14ac:dyDescent="0.2">
      <c r="A116" s="12" t="s">
        <v>286</v>
      </c>
      <c r="B116" s="12" t="s">
        <v>287</v>
      </c>
      <c r="C116" s="12">
        <v>20</v>
      </c>
      <c r="D116" s="12" t="s">
        <v>288</v>
      </c>
      <c r="E116" s="12">
        <v>20</v>
      </c>
      <c r="F116" s="12" t="s">
        <v>288</v>
      </c>
      <c r="G116" s="12" t="s">
        <v>289</v>
      </c>
      <c r="H116" s="12" t="s">
        <v>568</v>
      </c>
      <c r="I116" s="12" t="s">
        <v>569</v>
      </c>
      <c r="J116" s="12" t="s">
        <v>570</v>
      </c>
    </row>
    <row r="117" spans="1:10" x14ac:dyDescent="0.2">
      <c r="A117" s="12" t="s">
        <v>286</v>
      </c>
      <c r="B117" s="12" t="s">
        <v>287</v>
      </c>
      <c r="C117" s="12">
        <v>20</v>
      </c>
      <c r="D117" s="12" t="s">
        <v>288</v>
      </c>
      <c r="E117" s="12">
        <v>20</v>
      </c>
      <c r="F117" s="12" t="s">
        <v>288</v>
      </c>
      <c r="G117" s="12" t="s">
        <v>289</v>
      </c>
      <c r="H117" s="12" t="s">
        <v>68</v>
      </c>
      <c r="I117" s="12" t="s">
        <v>571</v>
      </c>
      <c r="J117" s="12" t="s">
        <v>67</v>
      </c>
    </row>
    <row r="118" spans="1:10" x14ac:dyDescent="0.2">
      <c r="A118" s="12" t="s">
        <v>286</v>
      </c>
      <c r="B118" s="12" t="s">
        <v>287</v>
      </c>
      <c r="C118" s="12">
        <v>20</v>
      </c>
      <c r="D118" s="12" t="s">
        <v>288</v>
      </c>
      <c r="E118" s="12">
        <v>20</v>
      </c>
      <c r="F118" s="12" t="s">
        <v>288</v>
      </c>
      <c r="G118" s="12" t="s">
        <v>289</v>
      </c>
      <c r="H118" s="12" t="s">
        <v>204</v>
      </c>
      <c r="I118" s="12" t="s">
        <v>572</v>
      </c>
      <c r="J118" s="12" t="s">
        <v>203</v>
      </c>
    </row>
    <row r="119" spans="1:10" x14ac:dyDescent="0.2">
      <c r="A119" s="12" t="s">
        <v>286</v>
      </c>
      <c r="B119" s="12" t="s">
        <v>287</v>
      </c>
      <c r="C119" s="12">
        <v>20</v>
      </c>
      <c r="D119" s="12" t="s">
        <v>288</v>
      </c>
      <c r="E119" s="12">
        <v>20</v>
      </c>
      <c r="F119" s="12" t="s">
        <v>288</v>
      </c>
      <c r="G119" s="12" t="s">
        <v>289</v>
      </c>
      <c r="H119" s="12" t="s">
        <v>573</v>
      </c>
      <c r="I119" s="12" t="s">
        <v>574</v>
      </c>
      <c r="J119" s="12" t="s">
        <v>575</v>
      </c>
    </row>
    <row r="120" spans="1:10" x14ac:dyDescent="0.2">
      <c r="A120" s="12" t="s">
        <v>286</v>
      </c>
      <c r="B120" s="12" t="s">
        <v>287</v>
      </c>
      <c r="C120" s="12">
        <v>20</v>
      </c>
      <c r="D120" s="12" t="s">
        <v>288</v>
      </c>
      <c r="E120" s="12">
        <v>20</v>
      </c>
      <c r="F120" s="12" t="s">
        <v>288</v>
      </c>
      <c r="G120" s="12" t="s">
        <v>289</v>
      </c>
      <c r="H120" s="12" t="s">
        <v>576</v>
      </c>
      <c r="I120" s="12" t="s">
        <v>577</v>
      </c>
      <c r="J120" s="12" t="s">
        <v>578</v>
      </c>
    </row>
    <row r="121" spans="1:10" x14ac:dyDescent="0.2">
      <c r="A121" s="12" t="s">
        <v>286</v>
      </c>
      <c r="B121" s="12" t="s">
        <v>287</v>
      </c>
      <c r="C121" s="12">
        <v>20</v>
      </c>
      <c r="D121" s="12" t="s">
        <v>288</v>
      </c>
      <c r="E121" s="12">
        <v>20</v>
      </c>
      <c r="F121" s="12" t="s">
        <v>288</v>
      </c>
      <c r="G121" s="12" t="s">
        <v>289</v>
      </c>
      <c r="H121" s="12" t="s">
        <v>579</v>
      </c>
      <c r="I121" s="12" t="s">
        <v>580</v>
      </c>
      <c r="J121" s="12" t="s">
        <v>581</v>
      </c>
    </row>
    <row r="122" spans="1:10" x14ac:dyDescent="0.2">
      <c r="A122" s="12" t="s">
        <v>286</v>
      </c>
      <c r="B122" s="12" t="s">
        <v>287</v>
      </c>
      <c r="C122" s="12">
        <v>20</v>
      </c>
      <c r="D122" s="12" t="s">
        <v>288</v>
      </c>
      <c r="E122" s="12">
        <v>20</v>
      </c>
      <c r="F122" s="12" t="s">
        <v>288</v>
      </c>
      <c r="G122" s="12" t="s">
        <v>289</v>
      </c>
      <c r="H122" s="12" t="s">
        <v>582</v>
      </c>
      <c r="I122" s="12" t="s">
        <v>583</v>
      </c>
      <c r="J122" s="12" t="s">
        <v>584</v>
      </c>
    </row>
    <row r="123" spans="1:10" x14ac:dyDescent="0.2">
      <c r="A123" s="12" t="s">
        <v>286</v>
      </c>
      <c r="B123" s="12" t="s">
        <v>287</v>
      </c>
      <c r="C123" s="12">
        <v>20</v>
      </c>
      <c r="D123" s="12" t="s">
        <v>288</v>
      </c>
      <c r="E123" s="12">
        <v>20</v>
      </c>
      <c r="F123" s="12" t="s">
        <v>288</v>
      </c>
      <c r="G123" s="12" t="s">
        <v>289</v>
      </c>
      <c r="H123" s="12" t="s">
        <v>585</v>
      </c>
      <c r="I123" s="12" t="s">
        <v>586</v>
      </c>
      <c r="J123" s="12" t="s">
        <v>587</v>
      </c>
    </row>
    <row r="124" spans="1:10" x14ac:dyDescent="0.2">
      <c r="A124" s="12" t="s">
        <v>286</v>
      </c>
      <c r="B124" s="12" t="s">
        <v>287</v>
      </c>
      <c r="C124" s="12">
        <v>20</v>
      </c>
      <c r="D124" s="12" t="s">
        <v>288</v>
      </c>
      <c r="E124" s="12">
        <v>20</v>
      </c>
      <c r="F124" s="12" t="s">
        <v>288</v>
      </c>
      <c r="G124" s="12" t="s">
        <v>289</v>
      </c>
      <c r="H124" s="12" t="s">
        <v>588</v>
      </c>
      <c r="I124" s="12" t="s">
        <v>589</v>
      </c>
      <c r="J124" s="12" t="s">
        <v>590</v>
      </c>
    </row>
    <row r="125" spans="1:10" x14ac:dyDescent="0.2">
      <c r="A125" s="12" t="s">
        <v>286</v>
      </c>
      <c r="B125" s="12" t="s">
        <v>287</v>
      </c>
      <c r="C125" s="12">
        <v>20</v>
      </c>
      <c r="D125" s="12" t="s">
        <v>288</v>
      </c>
      <c r="E125" s="12">
        <v>20</v>
      </c>
      <c r="F125" s="12" t="s">
        <v>288</v>
      </c>
      <c r="G125" s="12" t="s">
        <v>289</v>
      </c>
      <c r="H125" s="12" t="s">
        <v>591</v>
      </c>
      <c r="I125" s="12" t="s">
        <v>592</v>
      </c>
      <c r="J125" s="12" t="s">
        <v>593</v>
      </c>
    </row>
    <row r="126" spans="1:10" x14ac:dyDescent="0.2">
      <c r="A126" s="12" t="s">
        <v>286</v>
      </c>
      <c r="B126" s="12" t="s">
        <v>287</v>
      </c>
      <c r="C126" s="12">
        <v>20</v>
      </c>
      <c r="D126" s="12" t="s">
        <v>288</v>
      </c>
      <c r="E126" s="12">
        <v>20</v>
      </c>
      <c r="F126" s="12" t="s">
        <v>288</v>
      </c>
      <c r="G126" s="12" t="s">
        <v>289</v>
      </c>
      <c r="H126" s="12" t="s">
        <v>594</v>
      </c>
      <c r="I126" s="12" t="s">
        <v>595</v>
      </c>
      <c r="J126" s="12" t="s">
        <v>596</v>
      </c>
    </row>
    <row r="127" spans="1:10" x14ac:dyDescent="0.2">
      <c r="A127" s="12" t="s">
        <v>286</v>
      </c>
      <c r="B127" s="12" t="s">
        <v>287</v>
      </c>
      <c r="C127" s="12">
        <v>20</v>
      </c>
      <c r="D127" s="12" t="s">
        <v>288</v>
      </c>
      <c r="E127" s="12">
        <v>20</v>
      </c>
      <c r="F127" s="12" t="s">
        <v>288</v>
      </c>
      <c r="G127" s="12" t="s">
        <v>289</v>
      </c>
      <c r="H127" s="12" t="s">
        <v>597</v>
      </c>
      <c r="I127" s="12" t="s">
        <v>598</v>
      </c>
      <c r="J127" s="12" t="s">
        <v>599</v>
      </c>
    </row>
    <row r="128" spans="1:10" x14ac:dyDescent="0.2">
      <c r="A128" s="12" t="s">
        <v>286</v>
      </c>
      <c r="B128" s="12" t="s">
        <v>287</v>
      </c>
      <c r="C128" s="12">
        <v>20</v>
      </c>
      <c r="D128" s="12" t="s">
        <v>288</v>
      </c>
      <c r="E128" s="12">
        <v>20</v>
      </c>
      <c r="F128" s="12" t="s">
        <v>288</v>
      </c>
      <c r="G128" s="12" t="s">
        <v>289</v>
      </c>
      <c r="H128" s="12" t="s">
        <v>156</v>
      </c>
      <c r="I128" s="12" t="s">
        <v>600</v>
      </c>
      <c r="J128" s="12" t="s">
        <v>155</v>
      </c>
    </row>
    <row r="129" spans="1:10" x14ac:dyDescent="0.2">
      <c r="A129" s="12" t="s">
        <v>286</v>
      </c>
      <c r="B129" s="12" t="s">
        <v>287</v>
      </c>
      <c r="C129" s="12">
        <v>20</v>
      </c>
      <c r="D129" s="12" t="s">
        <v>288</v>
      </c>
      <c r="E129" s="12">
        <v>20</v>
      </c>
      <c r="F129" s="12" t="s">
        <v>288</v>
      </c>
      <c r="G129" s="12" t="s">
        <v>289</v>
      </c>
      <c r="H129" s="12" t="s">
        <v>601</v>
      </c>
      <c r="I129" s="12" t="s">
        <v>602</v>
      </c>
      <c r="J129" s="12" t="s">
        <v>603</v>
      </c>
    </row>
    <row r="130" spans="1:10" x14ac:dyDescent="0.2">
      <c r="A130" s="12" t="s">
        <v>286</v>
      </c>
      <c r="B130" s="12" t="s">
        <v>287</v>
      </c>
      <c r="C130" s="12">
        <v>20</v>
      </c>
      <c r="D130" s="12" t="s">
        <v>288</v>
      </c>
      <c r="E130" s="12">
        <v>20</v>
      </c>
      <c r="F130" s="12" t="s">
        <v>288</v>
      </c>
      <c r="G130" s="12" t="s">
        <v>289</v>
      </c>
      <c r="H130" s="12" t="s">
        <v>604</v>
      </c>
      <c r="I130" s="12" t="s">
        <v>605</v>
      </c>
      <c r="J130" s="12" t="s">
        <v>606</v>
      </c>
    </row>
    <row r="131" spans="1:10" x14ac:dyDescent="0.2">
      <c r="A131" s="12" t="s">
        <v>286</v>
      </c>
      <c r="B131" s="12" t="s">
        <v>287</v>
      </c>
      <c r="C131" s="12">
        <v>16</v>
      </c>
      <c r="D131" s="12" t="s">
        <v>288</v>
      </c>
      <c r="E131" s="12">
        <v>20</v>
      </c>
      <c r="F131" s="12" t="s">
        <v>288</v>
      </c>
      <c r="G131" s="12" t="s">
        <v>289</v>
      </c>
      <c r="H131" s="12" t="s">
        <v>607</v>
      </c>
      <c r="I131" s="12" t="s">
        <v>608</v>
      </c>
      <c r="J131" s="12" t="s">
        <v>609</v>
      </c>
    </row>
    <row r="132" spans="1:10" x14ac:dyDescent="0.2">
      <c r="A132" s="12" t="s">
        <v>286</v>
      </c>
      <c r="B132" s="12" t="s">
        <v>287</v>
      </c>
      <c r="C132" s="12">
        <v>20</v>
      </c>
      <c r="D132" s="12" t="s">
        <v>288</v>
      </c>
      <c r="E132" s="12">
        <v>20</v>
      </c>
      <c r="F132" s="12" t="s">
        <v>288</v>
      </c>
      <c r="G132" s="12" t="s">
        <v>289</v>
      </c>
      <c r="H132" s="12" t="s">
        <v>610</v>
      </c>
      <c r="I132" s="12" t="s">
        <v>611</v>
      </c>
      <c r="J132" s="12" t="s">
        <v>612</v>
      </c>
    </row>
    <row r="133" spans="1:10" x14ac:dyDescent="0.2">
      <c r="A133" s="12" t="s">
        <v>286</v>
      </c>
      <c r="B133" s="12" t="s">
        <v>287</v>
      </c>
      <c r="C133" s="12">
        <v>20</v>
      </c>
      <c r="D133" s="12" t="s">
        <v>288</v>
      </c>
      <c r="E133" s="12">
        <v>20</v>
      </c>
      <c r="F133" s="12" t="s">
        <v>288</v>
      </c>
      <c r="G133" s="12" t="s">
        <v>289</v>
      </c>
      <c r="H133" s="12" t="s">
        <v>613</v>
      </c>
      <c r="I133" s="12" t="s">
        <v>614</v>
      </c>
      <c r="J133" s="12" t="s">
        <v>615</v>
      </c>
    </row>
    <row r="134" spans="1:10" x14ac:dyDescent="0.2">
      <c r="A134" s="12" t="s">
        <v>286</v>
      </c>
      <c r="B134" s="12" t="s">
        <v>287</v>
      </c>
      <c r="C134" s="12">
        <v>20</v>
      </c>
      <c r="D134" s="12" t="s">
        <v>288</v>
      </c>
      <c r="E134" s="12">
        <v>20</v>
      </c>
      <c r="F134" s="12" t="s">
        <v>288</v>
      </c>
      <c r="G134" s="12" t="s">
        <v>289</v>
      </c>
      <c r="H134" s="12" t="s">
        <v>116</v>
      </c>
      <c r="I134" s="12" t="s">
        <v>616</v>
      </c>
      <c r="J134" s="12" t="s">
        <v>115</v>
      </c>
    </row>
    <row r="135" spans="1:10" x14ac:dyDescent="0.2">
      <c r="A135" s="12" t="s">
        <v>286</v>
      </c>
      <c r="B135" s="12" t="s">
        <v>287</v>
      </c>
      <c r="C135" s="12">
        <v>20</v>
      </c>
      <c r="D135" s="12" t="s">
        <v>288</v>
      </c>
      <c r="E135" s="12">
        <v>20</v>
      </c>
      <c r="F135" s="12" t="s">
        <v>288</v>
      </c>
      <c r="G135" s="12" t="s">
        <v>289</v>
      </c>
      <c r="H135" s="12" t="s">
        <v>617</v>
      </c>
      <c r="I135" s="12" t="s">
        <v>618</v>
      </c>
      <c r="J135" s="12" t="s">
        <v>619</v>
      </c>
    </row>
    <row r="136" spans="1:10" x14ac:dyDescent="0.2">
      <c r="A136" s="12" t="s">
        <v>286</v>
      </c>
      <c r="B136" s="12" t="s">
        <v>287</v>
      </c>
      <c r="C136" s="12">
        <v>20</v>
      </c>
      <c r="D136" s="12" t="s">
        <v>288</v>
      </c>
      <c r="E136" s="12">
        <v>20</v>
      </c>
      <c r="F136" s="12" t="s">
        <v>288</v>
      </c>
      <c r="G136" s="12" t="s">
        <v>289</v>
      </c>
      <c r="H136" s="12" t="s">
        <v>620</v>
      </c>
      <c r="I136" s="12" t="s">
        <v>621</v>
      </c>
      <c r="J136" s="12" t="s">
        <v>622</v>
      </c>
    </row>
    <row r="137" spans="1:10" x14ac:dyDescent="0.2">
      <c r="A137" s="12" t="s">
        <v>286</v>
      </c>
      <c r="B137" s="12" t="s">
        <v>287</v>
      </c>
      <c r="C137" s="12">
        <v>20</v>
      </c>
      <c r="D137" s="12" t="s">
        <v>288</v>
      </c>
      <c r="E137" s="12">
        <v>20</v>
      </c>
      <c r="F137" s="12" t="s">
        <v>288</v>
      </c>
      <c r="G137" s="12" t="s">
        <v>289</v>
      </c>
      <c r="H137" s="12" t="s">
        <v>623</v>
      </c>
      <c r="I137" s="12" t="s">
        <v>624</v>
      </c>
      <c r="J137" s="12" t="s">
        <v>625</v>
      </c>
    </row>
    <row r="138" spans="1:10" x14ac:dyDescent="0.2">
      <c r="A138" s="12" t="s">
        <v>286</v>
      </c>
      <c r="B138" s="12" t="s">
        <v>287</v>
      </c>
      <c r="C138" s="12">
        <v>20</v>
      </c>
      <c r="D138" s="12" t="s">
        <v>288</v>
      </c>
      <c r="E138" s="12">
        <v>20</v>
      </c>
      <c r="F138" s="12" t="s">
        <v>288</v>
      </c>
      <c r="G138" s="12" t="s">
        <v>289</v>
      </c>
      <c r="H138" s="12" t="s">
        <v>626</v>
      </c>
      <c r="I138" s="12" t="s">
        <v>627</v>
      </c>
      <c r="J138" s="12" t="s">
        <v>628</v>
      </c>
    </row>
    <row r="139" spans="1:10" x14ac:dyDescent="0.2">
      <c r="A139" s="12" t="s">
        <v>286</v>
      </c>
      <c r="B139" s="12" t="s">
        <v>287</v>
      </c>
      <c r="C139" s="12">
        <v>20</v>
      </c>
      <c r="D139" s="12" t="s">
        <v>288</v>
      </c>
      <c r="E139" s="12">
        <v>20</v>
      </c>
      <c r="F139" s="12" t="s">
        <v>288</v>
      </c>
      <c r="G139" s="12" t="s">
        <v>289</v>
      </c>
      <c r="H139" s="12" t="s">
        <v>32</v>
      </c>
      <c r="I139" s="12" t="s">
        <v>629</v>
      </c>
      <c r="J139" s="12" t="s">
        <v>31</v>
      </c>
    </row>
    <row r="140" spans="1:10" x14ac:dyDescent="0.2">
      <c r="A140" s="12" t="s">
        <v>286</v>
      </c>
      <c r="B140" s="12" t="s">
        <v>287</v>
      </c>
      <c r="C140" s="12">
        <v>20</v>
      </c>
      <c r="D140" s="12" t="s">
        <v>288</v>
      </c>
      <c r="E140" s="12">
        <v>20</v>
      </c>
      <c r="F140" s="12" t="s">
        <v>288</v>
      </c>
      <c r="G140" s="12" t="s">
        <v>289</v>
      </c>
      <c r="H140" s="12" t="s">
        <v>630</v>
      </c>
      <c r="I140" s="12" t="s">
        <v>631</v>
      </c>
      <c r="J140" s="12" t="s">
        <v>632</v>
      </c>
    </row>
    <row r="141" spans="1:10" x14ac:dyDescent="0.2">
      <c r="A141" s="12" t="s">
        <v>286</v>
      </c>
      <c r="B141" s="12" t="s">
        <v>287</v>
      </c>
      <c r="C141" s="12">
        <v>20</v>
      </c>
      <c r="D141" s="12" t="s">
        <v>288</v>
      </c>
      <c r="E141" s="12">
        <v>20</v>
      </c>
      <c r="F141" s="12" t="s">
        <v>288</v>
      </c>
      <c r="G141" s="12" t="s">
        <v>289</v>
      </c>
      <c r="H141" s="12" t="s">
        <v>633</v>
      </c>
      <c r="I141" s="12" t="s">
        <v>634</v>
      </c>
      <c r="J141" s="12" t="s">
        <v>635</v>
      </c>
    </row>
    <row r="142" spans="1:10" x14ac:dyDescent="0.2">
      <c r="A142" s="12" t="s">
        <v>286</v>
      </c>
      <c r="B142" s="12" t="s">
        <v>287</v>
      </c>
      <c r="C142" s="12">
        <v>20</v>
      </c>
      <c r="D142" s="12" t="s">
        <v>288</v>
      </c>
      <c r="E142" s="12">
        <v>20</v>
      </c>
      <c r="F142" s="12" t="s">
        <v>288</v>
      </c>
      <c r="G142" s="12" t="s">
        <v>289</v>
      </c>
      <c r="H142" s="12" t="s">
        <v>636</v>
      </c>
      <c r="I142" s="12" t="s">
        <v>637</v>
      </c>
      <c r="J142" s="12" t="s">
        <v>638</v>
      </c>
    </row>
    <row r="143" spans="1:10" x14ac:dyDescent="0.2">
      <c r="A143" s="12" t="s">
        <v>286</v>
      </c>
      <c r="B143" s="12" t="s">
        <v>287</v>
      </c>
      <c r="C143" s="12">
        <v>20</v>
      </c>
      <c r="D143" s="12" t="s">
        <v>288</v>
      </c>
      <c r="E143" s="12">
        <v>20</v>
      </c>
      <c r="F143" s="12" t="s">
        <v>288</v>
      </c>
      <c r="G143" s="12" t="s">
        <v>289</v>
      </c>
      <c r="H143" s="12" t="s">
        <v>172</v>
      </c>
      <c r="I143" s="12" t="s">
        <v>639</v>
      </c>
      <c r="J143" s="12" t="s">
        <v>171</v>
      </c>
    </row>
    <row r="144" spans="1:10" x14ac:dyDescent="0.2">
      <c r="A144" s="12" t="s">
        <v>286</v>
      </c>
      <c r="B144" s="12" t="s">
        <v>287</v>
      </c>
      <c r="C144" s="12">
        <v>20</v>
      </c>
      <c r="D144" s="12" t="s">
        <v>288</v>
      </c>
      <c r="E144" s="12">
        <v>20</v>
      </c>
      <c r="F144" s="12" t="s">
        <v>288</v>
      </c>
      <c r="G144" s="12" t="s">
        <v>289</v>
      </c>
      <c r="H144" s="12" t="s">
        <v>640</v>
      </c>
      <c r="I144" s="12" t="s">
        <v>641</v>
      </c>
      <c r="J144" s="12" t="s">
        <v>642</v>
      </c>
    </row>
    <row r="145" spans="1:10" x14ac:dyDescent="0.2">
      <c r="A145" s="12" t="s">
        <v>286</v>
      </c>
      <c r="B145" s="12" t="s">
        <v>287</v>
      </c>
      <c r="C145" s="12">
        <v>20</v>
      </c>
      <c r="D145" s="12" t="s">
        <v>288</v>
      </c>
      <c r="E145" s="12">
        <v>20</v>
      </c>
      <c r="F145" s="12" t="s">
        <v>288</v>
      </c>
      <c r="G145" s="12" t="s">
        <v>289</v>
      </c>
      <c r="H145" s="12" t="s">
        <v>643</v>
      </c>
      <c r="I145" s="12" t="s">
        <v>644</v>
      </c>
      <c r="J145" s="12" t="s">
        <v>645</v>
      </c>
    </row>
    <row r="146" spans="1:10" x14ac:dyDescent="0.2">
      <c r="A146" s="12" t="s">
        <v>286</v>
      </c>
      <c r="B146" s="12" t="s">
        <v>287</v>
      </c>
      <c r="C146" s="12">
        <v>20</v>
      </c>
      <c r="D146" s="12" t="s">
        <v>288</v>
      </c>
      <c r="E146" s="12">
        <v>20</v>
      </c>
      <c r="F146" s="12" t="s">
        <v>288</v>
      </c>
      <c r="G146" s="12" t="s">
        <v>289</v>
      </c>
      <c r="H146" s="12" t="s">
        <v>646</v>
      </c>
      <c r="I146" s="12" t="s">
        <v>647</v>
      </c>
      <c r="J146" s="12" t="s">
        <v>648</v>
      </c>
    </row>
    <row r="147" spans="1:10" x14ac:dyDescent="0.2">
      <c r="A147" s="12" t="s">
        <v>286</v>
      </c>
      <c r="B147" s="12" t="s">
        <v>287</v>
      </c>
      <c r="C147" s="12">
        <v>20</v>
      </c>
      <c r="D147" s="12" t="s">
        <v>288</v>
      </c>
      <c r="E147" s="12">
        <v>20</v>
      </c>
      <c r="F147" s="12" t="s">
        <v>288</v>
      </c>
      <c r="G147" s="12" t="s">
        <v>289</v>
      </c>
      <c r="H147" s="12" t="s">
        <v>649</v>
      </c>
      <c r="I147" s="12" t="s">
        <v>650</v>
      </c>
      <c r="J147" s="12" t="s">
        <v>651</v>
      </c>
    </row>
    <row r="148" spans="1:10" x14ac:dyDescent="0.2">
      <c r="A148" s="12" t="s">
        <v>286</v>
      </c>
      <c r="B148" s="12" t="s">
        <v>287</v>
      </c>
      <c r="C148" s="12">
        <v>20</v>
      </c>
      <c r="D148" s="12" t="s">
        <v>288</v>
      </c>
      <c r="E148" s="12">
        <v>20</v>
      </c>
      <c r="F148" s="12" t="s">
        <v>288</v>
      </c>
      <c r="G148" s="12" t="s">
        <v>289</v>
      </c>
      <c r="H148" s="12" t="s">
        <v>652</v>
      </c>
      <c r="I148" s="12" t="s">
        <v>653</v>
      </c>
      <c r="J148" s="12" t="s">
        <v>654</v>
      </c>
    </row>
    <row r="149" spans="1:10" x14ac:dyDescent="0.2">
      <c r="A149" s="12" t="s">
        <v>286</v>
      </c>
      <c r="B149" s="12" t="s">
        <v>287</v>
      </c>
      <c r="C149" s="12">
        <v>20</v>
      </c>
      <c r="D149" s="12" t="s">
        <v>288</v>
      </c>
      <c r="E149" s="12">
        <v>20</v>
      </c>
      <c r="F149" s="12" t="s">
        <v>288</v>
      </c>
      <c r="G149" s="12" t="s">
        <v>289</v>
      </c>
      <c r="H149" s="12" t="s">
        <v>655</v>
      </c>
      <c r="I149" s="12" t="s">
        <v>656</v>
      </c>
      <c r="J149" s="12" t="s">
        <v>657</v>
      </c>
    </row>
    <row r="150" spans="1:10" x14ac:dyDescent="0.2">
      <c r="A150" s="12" t="s">
        <v>286</v>
      </c>
      <c r="B150" s="12" t="s">
        <v>287</v>
      </c>
      <c r="C150" s="12">
        <v>20</v>
      </c>
      <c r="D150" s="12" t="s">
        <v>288</v>
      </c>
      <c r="E150" s="12">
        <v>20</v>
      </c>
      <c r="F150" s="12" t="s">
        <v>288</v>
      </c>
      <c r="G150" s="12" t="s">
        <v>289</v>
      </c>
      <c r="H150" s="12" t="s">
        <v>80</v>
      </c>
      <c r="I150" s="12" t="s">
        <v>658</v>
      </c>
      <c r="J150" s="12" t="s">
        <v>79</v>
      </c>
    </row>
    <row r="151" spans="1:10" x14ac:dyDescent="0.2">
      <c r="A151" s="12" t="s">
        <v>286</v>
      </c>
      <c r="B151" s="12" t="s">
        <v>287</v>
      </c>
      <c r="C151" s="12">
        <v>20</v>
      </c>
      <c r="D151" s="12" t="s">
        <v>288</v>
      </c>
      <c r="E151" s="12">
        <v>20</v>
      </c>
      <c r="F151" s="12" t="s">
        <v>288</v>
      </c>
      <c r="G151" s="12" t="s">
        <v>289</v>
      </c>
      <c r="H151" s="12" t="s">
        <v>659</v>
      </c>
      <c r="I151" s="12" t="s">
        <v>660</v>
      </c>
      <c r="J151" s="12" t="s">
        <v>661</v>
      </c>
    </row>
    <row r="152" spans="1:10" x14ac:dyDescent="0.2">
      <c r="A152" s="12" t="s">
        <v>286</v>
      </c>
      <c r="B152" s="12" t="s">
        <v>287</v>
      </c>
      <c r="C152" s="12">
        <v>20</v>
      </c>
      <c r="D152" s="12" t="s">
        <v>288</v>
      </c>
      <c r="E152" s="12">
        <v>20</v>
      </c>
      <c r="F152" s="12" t="s">
        <v>288</v>
      </c>
      <c r="G152" s="12" t="s">
        <v>289</v>
      </c>
      <c r="H152" s="12" t="s">
        <v>662</v>
      </c>
      <c r="I152" s="12" t="s">
        <v>663</v>
      </c>
      <c r="J152" s="12" t="s">
        <v>664</v>
      </c>
    </row>
    <row r="153" spans="1:10" x14ac:dyDescent="0.2">
      <c r="A153" s="12" t="s">
        <v>286</v>
      </c>
      <c r="B153" s="12" t="s">
        <v>287</v>
      </c>
      <c r="C153" s="12">
        <v>20</v>
      </c>
      <c r="D153" s="12" t="s">
        <v>288</v>
      </c>
      <c r="E153" s="12">
        <v>20</v>
      </c>
      <c r="F153" s="12" t="s">
        <v>288</v>
      </c>
      <c r="G153" s="12" t="s">
        <v>289</v>
      </c>
      <c r="H153" s="12" t="s">
        <v>665</v>
      </c>
      <c r="I153" s="12" t="s">
        <v>666</v>
      </c>
      <c r="J153" s="12" t="s">
        <v>667</v>
      </c>
    </row>
    <row r="154" spans="1:10" x14ac:dyDescent="0.2">
      <c r="A154" s="12" t="s">
        <v>286</v>
      </c>
      <c r="B154" s="12" t="s">
        <v>287</v>
      </c>
      <c r="C154" s="12">
        <v>20</v>
      </c>
      <c r="D154" s="12" t="s">
        <v>288</v>
      </c>
      <c r="E154" s="12">
        <v>20</v>
      </c>
      <c r="F154" s="12" t="s">
        <v>288</v>
      </c>
      <c r="G154" s="12" t="s">
        <v>289</v>
      </c>
      <c r="H154" s="12" t="s">
        <v>668</v>
      </c>
      <c r="I154" s="12" t="s">
        <v>669</v>
      </c>
      <c r="J154" s="12" t="s">
        <v>670</v>
      </c>
    </row>
    <row r="155" spans="1:10" x14ac:dyDescent="0.2">
      <c r="A155" s="12" t="s">
        <v>286</v>
      </c>
      <c r="B155" s="12" t="s">
        <v>287</v>
      </c>
      <c r="C155" s="12">
        <v>20</v>
      </c>
      <c r="D155" s="12" t="s">
        <v>288</v>
      </c>
      <c r="E155" s="12">
        <v>20</v>
      </c>
      <c r="F155" s="12" t="s">
        <v>288</v>
      </c>
      <c r="G155" s="12" t="s">
        <v>289</v>
      </c>
      <c r="H155" s="12" t="s">
        <v>671</v>
      </c>
      <c r="I155" s="12" t="s">
        <v>672</v>
      </c>
      <c r="J155" s="12" t="s">
        <v>673</v>
      </c>
    </row>
    <row r="156" spans="1:10" x14ac:dyDescent="0.2">
      <c r="A156" s="12" t="s">
        <v>286</v>
      </c>
      <c r="B156" s="12" t="s">
        <v>287</v>
      </c>
      <c r="C156" s="12">
        <v>20</v>
      </c>
      <c r="D156" s="12" t="s">
        <v>288</v>
      </c>
      <c r="E156" s="12">
        <v>20</v>
      </c>
      <c r="F156" s="12" t="s">
        <v>288</v>
      </c>
      <c r="G156" s="12" t="s">
        <v>289</v>
      </c>
      <c r="H156" s="12" t="s">
        <v>674</v>
      </c>
      <c r="I156" s="12" t="s">
        <v>675</v>
      </c>
      <c r="J156" s="12" t="s">
        <v>676</v>
      </c>
    </row>
    <row r="157" spans="1:10" x14ac:dyDescent="0.2">
      <c r="A157" s="12" t="s">
        <v>286</v>
      </c>
      <c r="B157" s="12" t="s">
        <v>287</v>
      </c>
      <c r="C157" s="12">
        <v>20</v>
      </c>
      <c r="D157" s="12" t="s">
        <v>288</v>
      </c>
      <c r="E157" s="12">
        <v>20</v>
      </c>
      <c r="F157" s="12" t="s">
        <v>288</v>
      </c>
      <c r="G157" s="12" t="s">
        <v>289</v>
      </c>
      <c r="H157" s="12" t="s">
        <v>36</v>
      </c>
      <c r="I157" s="12" t="s">
        <v>677</v>
      </c>
      <c r="J157" s="12" t="s">
        <v>35</v>
      </c>
    </row>
    <row r="158" spans="1:10" x14ac:dyDescent="0.2">
      <c r="A158" s="12" t="s">
        <v>286</v>
      </c>
      <c r="B158" s="12" t="s">
        <v>287</v>
      </c>
      <c r="C158" s="12">
        <v>20</v>
      </c>
      <c r="D158" s="12" t="s">
        <v>288</v>
      </c>
      <c r="E158" s="12">
        <v>20</v>
      </c>
      <c r="F158" s="12" t="s">
        <v>288</v>
      </c>
      <c r="G158" s="12" t="s">
        <v>289</v>
      </c>
      <c r="H158" s="12" t="s">
        <v>678</v>
      </c>
      <c r="I158" s="12" t="s">
        <v>679</v>
      </c>
      <c r="J158" s="12" t="s">
        <v>680</v>
      </c>
    </row>
    <row r="159" spans="1:10" x14ac:dyDescent="0.2">
      <c r="A159" s="12" t="s">
        <v>286</v>
      </c>
      <c r="B159" s="12" t="s">
        <v>287</v>
      </c>
      <c r="C159" s="12">
        <v>20</v>
      </c>
      <c r="D159" s="12" t="s">
        <v>288</v>
      </c>
      <c r="E159" s="12">
        <v>20</v>
      </c>
      <c r="F159" s="12" t="s">
        <v>288</v>
      </c>
      <c r="G159" s="12" t="s">
        <v>289</v>
      </c>
      <c r="H159" s="12" t="s">
        <v>681</v>
      </c>
      <c r="I159" s="12" t="s">
        <v>682</v>
      </c>
      <c r="J159" s="12" t="s">
        <v>683</v>
      </c>
    </row>
    <row r="160" spans="1:10" x14ac:dyDescent="0.2">
      <c r="A160" s="12" t="s">
        <v>286</v>
      </c>
      <c r="B160" s="12" t="s">
        <v>287</v>
      </c>
      <c r="C160" s="12">
        <v>20</v>
      </c>
      <c r="D160" s="12" t="s">
        <v>288</v>
      </c>
      <c r="E160" s="12">
        <v>20</v>
      </c>
      <c r="F160" s="12" t="s">
        <v>288</v>
      </c>
      <c r="G160" s="12" t="s">
        <v>289</v>
      </c>
      <c r="H160" s="12" t="s">
        <v>684</v>
      </c>
      <c r="I160" s="12" t="s">
        <v>685</v>
      </c>
      <c r="J160" s="12" t="s">
        <v>686</v>
      </c>
    </row>
    <row r="161" spans="1:10" x14ac:dyDescent="0.2">
      <c r="A161" s="12" t="s">
        <v>286</v>
      </c>
      <c r="B161" s="12" t="s">
        <v>287</v>
      </c>
      <c r="C161" s="12">
        <v>20</v>
      </c>
      <c r="D161" s="12" t="s">
        <v>288</v>
      </c>
      <c r="E161" s="12">
        <v>20</v>
      </c>
      <c r="F161" s="12" t="s">
        <v>288</v>
      </c>
      <c r="G161" s="12" t="s">
        <v>289</v>
      </c>
      <c r="H161" s="12" t="s">
        <v>687</v>
      </c>
      <c r="I161" s="12" t="s">
        <v>688</v>
      </c>
      <c r="J161" s="12" t="s">
        <v>689</v>
      </c>
    </row>
    <row r="162" spans="1:10" x14ac:dyDescent="0.2">
      <c r="A162" s="12" t="s">
        <v>286</v>
      </c>
      <c r="B162" s="12" t="s">
        <v>287</v>
      </c>
      <c r="C162" s="12">
        <v>20</v>
      </c>
      <c r="D162" s="12" t="s">
        <v>288</v>
      </c>
      <c r="E162" s="12">
        <v>20</v>
      </c>
      <c r="F162" s="12" t="s">
        <v>288</v>
      </c>
      <c r="G162" s="12" t="s">
        <v>289</v>
      </c>
      <c r="H162" s="12" t="s">
        <v>76</v>
      </c>
      <c r="I162" s="12" t="s">
        <v>690</v>
      </c>
      <c r="J162" s="12" t="s">
        <v>75</v>
      </c>
    </row>
    <row r="163" spans="1:10" x14ac:dyDescent="0.2">
      <c r="A163" s="12" t="s">
        <v>286</v>
      </c>
      <c r="B163" s="12" t="s">
        <v>287</v>
      </c>
      <c r="C163" s="12">
        <v>20</v>
      </c>
      <c r="D163" s="12" t="s">
        <v>288</v>
      </c>
      <c r="E163" s="12">
        <v>20</v>
      </c>
      <c r="F163" s="12" t="s">
        <v>288</v>
      </c>
      <c r="G163" s="12" t="s">
        <v>289</v>
      </c>
      <c r="H163" s="12" t="s">
        <v>691</v>
      </c>
      <c r="I163" s="12" t="s">
        <v>692</v>
      </c>
      <c r="J163" s="12" t="s">
        <v>693</v>
      </c>
    </row>
    <row r="164" spans="1:10" x14ac:dyDescent="0.2">
      <c r="A164" s="12" t="s">
        <v>286</v>
      </c>
      <c r="B164" s="12" t="s">
        <v>287</v>
      </c>
      <c r="C164" s="12">
        <v>11</v>
      </c>
      <c r="D164" s="12" t="s">
        <v>288</v>
      </c>
      <c r="E164" s="12">
        <v>20</v>
      </c>
      <c r="F164" s="12" t="s">
        <v>288</v>
      </c>
      <c r="G164" s="12" t="s">
        <v>289</v>
      </c>
      <c r="H164" s="12" t="s">
        <v>694</v>
      </c>
      <c r="I164" s="12" t="s">
        <v>695</v>
      </c>
      <c r="J164" s="12" t="s">
        <v>696</v>
      </c>
    </row>
    <row r="165" spans="1:10" x14ac:dyDescent="0.2">
      <c r="A165" s="12" t="s">
        <v>286</v>
      </c>
      <c r="B165" s="12" t="s">
        <v>287</v>
      </c>
      <c r="C165" s="12">
        <v>8</v>
      </c>
      <c r="D165" s="12" t="s">
        <v>288</v>
      </c>
      <c r="E165" s="12">
        <v>20</v>
      </c>
      <c r="F165" s="12" t="s">
        <v>288</v>
      </c>
      <c r="G165" s="12" t="s">
        <v>289</v>
      </c>
      <c r="H165" s="12" t="s">
        <v>697</v>
      </c>
      <c r="I165" s="12" t="s">
        <v>698</v>
      </c>
      <c r="J165" s="12" t="s">
        <v>699</v>
      </c>
    </row>
    <row r="166" spans="1:10" x14ac:dyDescent="0.2">
      <c r="A166" s="12" t="s">
        <v>286</v>
      </c>
      <c r="B166" s="12" t="s">
        <v>287</v>
      </c>
      <c r="C166" s="12">
        <v>20</v>
      </c>
      <c r="D166" s="12" t="s">
        <v>288</v>
      </c>
      <c r="E166" s="12">
        <v>20</v>
      </c>
      <c r="F166" s="12" t="s">
        <v>288</v>
      </c>
      <c r="G166" s="12" t="s">
        <v>289</v>
      </c>
      <c r="H166" s="12" t="s">
        <v>700</v>
      </c>
      <c r="I166" s="12" t="s">
        <v>701</v>
      </c>
      <c r="J166" s="12" t="s">
        <v>702</v>
      </c>
    </row>
    <row r="167" spans="1:10" x14ac:dyDescent="0.2">
      <c r="A167" s="12" t="s">
        <v>286</v>
      </c>
      <c r="B167" s="12" t="s">
        <v>287</v>
      </c>
      <c r="C167" s="12">
        <v>20</v>
      </c>
      <c r="D167" s="12" t="s">
        <v>288</v>
      </c>
      <c r="E167" s="12">
        <v>20</v>
      </c>
      <c r="F167" s="12" t="s">
        <v>288</v>
      </c>
      <c r="G167" s="12" t="s">
        <v>289</v>
      </c>
      <c r="H167" s="12" t="s">
        <v>703</v>
      </c>
      <c r="I167" s="12" t="s">
        <v>704</v>
      </c>
      <c r="J167" s="12" t="s">
        <v>705</v>
      </c>
    </row>
    <row r="168" spans="1:10" x14ac:dyDescent="0.2">
      <c r="A168" s="12" t="s">
        <v>286</v>
      </c>
      <c r="B168" s="12" t="s">
        <v>287</v>
      </c>
      <c r="C168" s="12">
        <v>20</v>
      </c>
      <c r="D168" s="12" t="s">
        <v>288</v>
      </c>
      <c r="E168" s="12">
        <v>20</v>
      </c>
      <c r="F168" s="12" t="s">
        <v>288</v>
      </c>
      <c r="G168" s="12" t="s">
        <v>289</v>
      </c>
      <c r="H168" s="12" t="s">
        <v>706</v>
      </c>
      <c r="I168" s="12" t="s">
        <v>707</v>
      </c>
      <c r="J168" s="12" t="s">
        <v>708</v>
      </c>
    </row>
    <row r="169" spans="1:10" x14ac:dyDescent="0.2">
      <c r="A169" s="12" t="s">
        <v>286</v>
      </c>
      <c r="B169" s="12" t="s">
        <v>287</v>
      </c>
      <c r="C169" s="12">
        <v>20</v>
      </c>
      <c r="D169" s="12" t="s">
        <v>288</v>
      </c>
      <c r="E169" s="12">
        <v>20</v>
      </c>
      <c r="F169" s="12" t="s">
        <v>288</v>
      </c>
      <c r="G169" s="12" t="s">
        <v>289</v>
      </c>
      <c r="H169" s="12" t="s">
        <v>148</v>
      </c>
      <c r="I169" s="12" t="s">
        <v>709</v>
      </c>
      <c r="J169" s="12" t="s">
        <v>147</v>
      </c>
    </row>
    <row r="170" spans="1:10" x14ac:dyDescent="0.2">
      <c r="A170" s="12" t="s">
        <v>286</v>
      </c>
      <c r="B170" s="12" t="s">
        <v>287</v>
      </c>
      <c r="C170" s="12">
        <v>20</v>
      </c>
      <c r="D170" s="12" t="s">
        <v>288</v>
      </c>
      <c r="E170" s="12">
        <v>20</v>
      </c>
      <c r="F170" s="12" t="s">
        <v>288</v>
      </c>
      <c r="G170" s="12" t="s">
        <v>289</v>
      </c>
      <c r="H170" s="12" t="s">
        <v>710</v>
      </c>
      <c r="I170" s="12" t="s">
        <v>711</v>
      </c>
      <c r="J170" s="12" t="s">
        <v>712</v>
      </c>
    </row>
    <row r="171" spans="1:10" x14ac:dyDescent="0.2">
      <c r="A171" s="12" t="s">
        <v>286</v>
      </c>
      <c r="B171" s="12" t="s">
        <v>287</v>
      </c>
      <c r="C171" s="12">
        <v>20</v>
      </c>
      <c r="D171" s="12" t="s">
        <v>288</v>
      </c>
      <c r="E171" s="12">
        <v>20</v>
      </c>
      <c r="F171" s="12" t="s">
        <v>288</v>
      </c>
      <c r="G171" s="12" t="s">
        <v>289</v>
      </c>
      <c r="H171" s="12" t="s">
        <v>713</v>
      </c>
      <c r="I171" s="12" t="s">
        <v>714</v>
      </c>
      <c r="J171" s="12" t="s">
        <v>715</v>
      </c>
    </row>
    <row r="172" spans="1:10" x14ac:dyDescent="0.2">
      <c r="A172" s="12" t="s">
        <v>286</v>
      </c>
      <c r="B172" s="12" t="s">
        <v>287</v>
      </c>
      <c r="C172" s="12">
        <v>20</v>
      </c>
      <c r="D172" s="12" t="s">
        <v>288</v>
      </c>
      <c r="E172" s="12">
        <v>20</v>
      </c>
      <c r="F172" s="12" t="s">
        <v>288</v>
      </c>
      <c r="G172" s="12" t="s">
        <v>289</v>
      </c>
      <c r="H172" s="12" t="s">
        <v>716</v>
      </c>
      <c r="I172" s="12" t="s">
        <v>717</v>
      </c>
      <c r="J172" s="12" t="s">
        <v>718</v>
      </c>
    </row>
    <row r="173" spans="1:10" x14ac:dyDescent="0.2">
      <c r="A173" s="12" t="s">
        <v>286</v>
      </c>
      <c r="B173" s="12" t="s">
        <v>287</v>
      </c>
      <c r="C173" s="12">
        <v>20</v>
      </c>
      <c r="D173" s="12" t="s">
        <v>288</v>
      </c>
      <c r="E173" s="12">
        <v>20</v>
      </c>
      <c r="F173" s="12" t="s">
        <v>288</v>
      </c>
      <c r="G173" s="12" t="s">
        <v>289</v>
      </c>
      <c r="H173" s="12" t="s">
        <v>719</v>
      </c>
      <c r="I173" s="12" t="s">
        <v>720</v>
      </c>
      <c r="J173" s="12" t="s">
        <v>721</v>
      </c>
    </row>
    <row r="174" spans="1:10" x14ac:dyDescent="0.2">
      <c r="A174" s="12" t="s">
        <v>286</v>
      </c>
      <c r="B174" s="12" t="s">
        <v>287</v>
      </c>
      <c r="C174" s="12">
        <v>14</v>
      </c>
      <c r="D174" s="12" t="s">
        <v>288</v>
      </c>
      <c r="E174" s="12">
        <v>20</v>
      </c>
      <c r="F174" s="12" t="s">
        <v>288</v>
      </c>
      <c r="G174" s="12" t="s">
        <v>289</v>
      </c>
      <c r="H174" s="12" t="s">
        <v>722</v>
      </c>
      <c r="I174" s="12" t="s">
        <v>723</v>
      </c>
      <c r="J174" s="12" t="s">
        <v>724</v>
      </c>
    </row>
    <row r="175" spans="1:10" x14ac:dyDescent="0.2">
      <c r="A175" s="12" t="s">
        <v>286</v>
      </c>
      <c r="B175" s="12" t="s">
        <v>287</v>
      </c>
      <c r="C175" s="12">
        <v>20</v>
      </c>
      <c r="D175" s="12" t="s">
        <v>288</v>
      </c>
      <c r="E175" s="12">
        <v>20</v>
      </c>
      <c r="F175" s="12" t="s">
        <v>288</v>
      </c>
      <c r="G175" s="12" t="s">
        <v>289</v>
      </c>
      <c r="H175" s="12" t="s">
        <v>725</v>
      </c>
      <c r="I175" s="12" t="s">
        <v>726</v>
      </c>
      <c r="J175" s="12" t="s">
        <v>727</v>
      </c>
    </row>
    <row r="176" spans="1:10" x14ac:dyDescent="0.2">
      <c r="A176" s="12" t="s">
        <v>286</v>
      </c>
      <c r="B176" s="12" t="s">
        <v>287</v>
      </c>
      <c r="C176" s="12">
        <v>3</v>
      </c>
      <c r="D176" s="12" t="s">
        <v>288</v>
      </c>
      <c r="E176" s="12">
        <v>20</v>
      </c>
      <c r="F176" s="12" t="s">
        <v>288</v>
      </c>
      <c r="G176" s="12" t="s">
        <v>289</v>
      </c>
      <c r="H176" s="12" t="s">
        <v>728</v>
      </c>
      <c r="I176" s="12" t="s">
        <v>729</v>
      </c>
      <c r="J176" s="12" t="s">
        <v>730</v>
      </c>
    </row>
    <row r="177" spans="1:10" x14ac:dyDescent="0.2">
      <c r="A177" s="12" t="s">
        <v>286</v>
      </c>
      <c r="B177" s="12" t="s">
        <v>287</v>
      </c>
      <c r="C177" s="12">
        <v>17</v>
      </c>
      <c r="D177" s="12" t="s">
        <v>288</v>
      </c>
      <c r="E177" s="12">
        <v>20</v>
      </c>
      <c r="F177" s="12" t="s">
        <v>288</v>
      </c>
      <c r="G177" s="12" t="s">
        <v>289</v>
      </c>
      <c r="H177" s="12" t="s">
        <v>731</v>
      </c>
      <c r="I177" s="12" t="s">
        <v>732</v>
      </c>
      <c r="J177" s="12" t="s">
        <v>733</v>
      </c>
    </row>
    <row r="178" spans="1:10" x14ac:dyDescent="0.2">
      <c r="A178" s="12" t="s">
        <v>286</v>
      </c>
      <c r="B178" s="12" t="s">
        <v>287</v>
      </c>
      <c r="C178" s="12">
        <v>16</v>
      </c>
      <c r="D178" s="12" t="s">
        <v>288</v>
      </c>
      <c r="E178" s="12">
        <v>20</v>
      </c>
      <c r="F178" s="12" t="s">
        <v>288</v>
      </c>
      <c r="G178" s="12" t="s">
        <v>289</v>
      </c>
      <c r="H178" s="12" t="s">
        <v>734</v>
      </c>
      <c r="I178" s="12" t="s">
        <v>735</v>
      </c>
      <c r="J178" s="12" t="s">
        <v>736</v>
      </c>
    </row>
    <row r="179" spans="1:10" x14ac:dyDescent="0.2">
      <c r="A179" s="12" t="s">
        <v>286</v>
      </c>
      <c r="B179" s="12" t="s">
        <v>287</v>
      </c>
      <c r="C179" s="12">
        <v>17</v>
      </c>
      <c r="D179" s="12" t="s">
        <v>288</v>
      </c>
      <c r="E179" s="12">
        <v>20</v>
      </c>
      <c r="F179" s="12" t="s">
        <v>288</v>
      </c>
      <c r="G179" s="12" t="s">
        <v>289</v>
      </c>
      <c r="H179" s="12" t="s">
        <v>737</v>
      </c>
      <c r="I179" s="12" t="s">
        <v>738</v>
      </c>
      <c r="J179" s="12" t="s">
        <v>739</v>
      </c>
    </row>
    <row r="180" spans="1:10" x14ac:dyDescent="0.2">
      <c r="A180" s="12" t="s">
        <v>286</v>
      </c>
      <c r="B180" s="12" t="s">
        <v>287</v>
      </c>
      <c r="C180" s="12">
        <v>20</v>
      </c>
      <c r="D180" s="12" t="s">
        <v>288</v>
      </c>
      <c r="E180" s="12">
        <v>20</v>
      </c>
      <c r="F180" s="12" t="s">
        <v>288</v>
      </c>
      <c r="G180" s="12" t="s">
        <v>289</v>
      </c>
      <c r="H180" s="12" t="s">
        <v>740</v>
      </c>
      <c r="I180" s="12" t="s">
        <v>741</v>
      </c>
      <c r="J180" s="12" t="s">
        <v>742</v>
      </c>
    </row>
    <row r="181" spans="1:10" x14ac:dyDescent="0.2">
      <c r="A181" s="12" t="s">
        <v>286</v>
      </c>
      <c r="B181" s="12" t="s">
        <v>287</v>
      </c>
      <c r="C181" s="12">
        <v>13</v>
      </c>
      <c r="D181" s="12" t="s">
        <v>288</v>
      </c>
      <c r="E181" s="12">
        <v>20</v>
      </c>
      <c r="F181" s="12" t="s">
        <v>288</v>
      </c>
      <c r="G181" s="12" t="s">
        <v>289</v>
      </c>
      <c r="H181" s="12" t="s">
        <v>743</v>
      </c>
      <c r="I181" s="12" t="s">
        <v>744</v>
      </c>
      <c r="J181" s="12" t="s">
        <v>745</v>
      </c>
    </row>
    <row r="182" spans="1:10" x14ac:dyDescent="0.2">
      <c r="A182" s="12" t="s">
        <v>286</v>
      </c>
      <c r="B182" s="12" t="s">
        <v>287</v>
      </c>
      <c r="C182" s="12">
        <v>11</v>
      </c>
      <c r="D182" s="12" t="s">
        <v>288</v>
      </c>
      <c r="E182" s="12">
        <v>20</v>
      </c>
      <c r="F182" s="12" t="s">
        <v>288</v>
      </c>
      <c r="G182" s="12" t="s">
        <v>289</v>
      </c>
      <c r="H182" s="12" t="s">
        <v>746</v>
      </c>
      <c r="I182" s="12" t="s">
        <v>747</v>
      </c>
      <c r="J182" s="12" t="s">
        <v>748</v>
      </c>
    </row>
    <row r="183" spans="1:10" x14ac:dyDescent="0.2">
      <c r="A183" s="12" t="s">
        <v>286</v>
      </c>
      <c r="B183" s="12" t="s">
        <v>287</v>
      </c>
      <c r="C183" s="12">
        <v>13</v>
      </c>
      <c r="D183" s="12" t="s">
        <v>288</v>
      </c>
      <c r="E183" s="12">
        <v>20</v>
      </c>
      <c r="F183" s="12" t="s">
        <v>288</v>
      </c>
      <c r="G183" s="12" t="s">
        <v>289</v>
      </c>
      <c r="H183" s="12" t="s">
        <v>749</v>
      </c>
      <c r="I183" s="12" t="s">
        <v>750</v>
      </c>
      <c r="J183" s="12" t="s">
        <v>751</v>
      </c>
    </row>
    <row r="184" spans="1:10" x14ac:dyDescent="0.2">
      <c r="A184" s="12" t="s">
        <v>286</v>
      </c>
      <c r="B184" s="12" t="s">
        <v>287</v>
      </c>
      <c r="C184" s="12">
        <v>20</v>
      </c>
      <c r="D184" s="12" t="s">
        <v>288</v>
      </c>
      <c r="E184" s="12">
        <v>20</v>
      </c>
      <c r="F184" s="12" t="s">
        <v>288</v>
      </c>
      <c r="G184" s="12" t="s">
        <v>289</v>
      </c>
      <c r="H184" s="12" t="s">
        <v>44</v>
      </c>
      <c r="I184" s="12" t="s">
        <v>752</v>
      </c>
      <c r="J184" s="12" t="s">
        <v>43</v>
      </c>
    </row>
    <row r="185" spans="1:10" x14ac:dyDescent="0.2">
      <c r="A185" s="12" t="s">
        <v>286</v>
      </c>
      <c r="B185" s="12" t="s">
        <v>287</v>
      </c>
      <c r="C185" s="12">
        <v>20</v>
      </c>
      <c r="D185" s="12" t="s">
        <v>288</v>
      </c>
      <c r="E185" s="12">
        <v>20</v>
      </c>
      <c r="F185" s="12" t="s">
        <v>288</v>
      </c>
      <c r="G185" s="12" t="s">
        <v>289</v>
      </c>
      <c r="H185" s="12" t="s">
        <v>753</v>
      </c>
      <c r="I185" s="12" t="s">
        <v>754</v>
      </c>
      <c r="J185" s="12" t="s">
        <v>755</v>
      </c>
    </row>
    <row r="186" spans="1:10" x14ac:dyDescent="0.2">
      <c r="A186" s="12" t="s">
        <v>286</v>
      </c>
      <c r="B186" s="12" t="s">
        <v>287</v>
      </c>
      <c r="C186" s="12">
        <v>4</v>
      </c>
      <c r="D186" s="12" t="s">
        <v>288</v>
      </c>
      <c r="E186" s="12">
        <v>20</v>
      </c>
      <c r="F186" s="12" t="s">
        <v>288</v>
      </c>
      <c r="G186" s="12" t="s">
        <v>289</v>
      </c>
      <c r="H186" s="12" t="s">
        <v>92</v>
      </c>
      <c r="I186" s="12" t="s">
        <v>756</v>
      </c>
      <c r="J186" s="12" t="s">
        <v>91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48167-92ED-6E49-9E65-9316A9E01EDE}">
  <dimension ref="A1:J366"/>
  <sheetViews>
    <sheetView workbookViewId="0">
      <pane ySplit="1" topLeftCell="A2" activePane="bottomLeft" state="frozen"/>
      <selection pane="bottomLeft"/>
    </sheetView>
  </sheetViews>
  <sheetFormatPr baseColWidth="10" defaultColWidth="21.83203125" defaultRowHeight="15" x14ac:dyDescent="0.2"/>
  <cols>
    <col min="1" max="1" width="21.6640625" style="12" bestFit="1" customWidth="1"/>
    <col min="2" max="2" width="17.5" style="12" bestFit="1" customWidth="1"/>
    <col min="3" max="3" width="21.5" style="12" bestFit="1" customWidth="1"/>
    <col min="4" max="4" width="26.5" style="12" bestFit="1" customWidth="1"/>
    <col min="5" max="5" width="20.5" style="12" bestFit="1" customWidth="1"/>
    <col min="6" max="6" width="25.5" style="12" bestFit="1" customWidth="1"/>
    <col min="7" max="7" width="15.5" style="12" bestFit="1" customWidth="1"/>
    <col min="8" max="8" width="14.5" style="12" bestFit="1" customWidth="1"/>
    <col min="9" max="9" width="13.5" style="12" bestFit="1" customWidth="1"/>
    <col min="10" max="10" width="63.5" style="12" bestFit="1" customWidth="1"/>
    <col min="11" max="16384" width="21.83203125" style="12"/>
  </cols>
  <sheetData>
    <row r="1" spans="1:10" s="11" customFormat="1" x14ac:dyDescent="0.2">
      <c r="A1" s="11" t="s">
        <v>277</v>
      </c>
      <c r="B1" s="11" t="s">
        <v>278</v>
      </c>
      <c r="C1" s="11" t="s">
        <v>279</v>
      </c>
      <c r="D1" s="11" t="s">
        <v>280</v>
      </c>
      <c r="E1" s="11" t="s">
        <v>281</v>
      </c>
      <c r="F1" s="11" t="s">
        <v>282</v>
      </c>
      <c r="G1" s="11" t="s">
        <v>283</v>
      </c>
      <c r="H1" s="11" t="s">
        <v>17</v>
      </c>
      <c r="I1" s="11" t="s">
        <v>284</v>
      </c>
      <c r="J1" s="11" t="s">
        <v>285</v>
      </c>
    </row>
    <row r="2" spans="1:10" x14ac:dyDescent="0.2">
      <c r="A2" s="12" t="s">
        <v>757</v>
      </c>
      <c r="B2" s="12" t="s">
        <v>758</v>
      </c>
      <c r="C2" s="12">
        <v>20</v>
      </c>
      <c r="D2" s="12" t="s">
        <v>288</v>
      </c>
      <c r="E2" s="12">
        <v>20</v>
      </c>
      <c r="F2" s="12" t="s">
        <v>288</v>
      </c>
      <c r="G2" s="12" t="s">
        <v>289</v>
      </c>
      <c r="H2" s="12" t="s">
        <v>759</v>
      </c>
      <c r="I2" s="12" t="s">
        <v>760</v>
      </c>
      <c r="J2" s="12" t="s">
        <v>761</v>
      </c>
    </row>
    <row r="3" spans="1:10" x14ac:dyDescent="0.2">
      <c r="A3" s="12" t="s">
        <v>757</v>
      </c>
      <c r="B3" s="12" t="s">
        <v>758</v>
      </c>
      <c r="C3" s="12">
        <v>20</v>
      </c>
      <c r="D3" s="12" t="s">
        <v>288</v>
      </c>
      <c r="E3" s="12">
        <v>20</v>
      </c>
      <c r="F3" s="12" t="s">
        <v>288</v>
      </c>
      <c r="G3" s="12" t="s">
        <v>289</v>
      </c>
      <c r="H3" s="12" t="s">
        <v>762</v>
      </c>
      <c r="I3" s="12" t="s">
        <v>763</v>
      </c>
      <c r="J3" s="12" t="s">
        <v>764</v>
      </c>
    </row>
    <row r="4" spans="1:10" x14ac:dyDescent="0.2">
      <c r="A4" s="12" t="s">
        <v>757</v>
      </c>
      <c r="B4" s="12" t="s">
        <v>758</v>
      </c>
      <c r="C4" s="12">
        <v>20</v>
      </c>
      <c r="D4" s="12" t="s">
        <v>288</v>
      </c>
      <c r="E4" s="12">
        <v>20</v>
      </c>
      <c r="F4" s="12" t="s">
        <v>288</v>
      </c>
      <c r="G4" s="12" t="s">
        <v>289</v>
      </c>
      <c r="H4" s="12" t="s">
        <v>765</v>
      </c>
      <c r="I4" s="12" t="s">
        <v>766</v>
      </c>
      <c r="J4" s="12" t="s">
        <v>767</v>
      </c>
    </row>
    <row r="5" spans="1:10" x14ac:dyDescent="0.2">
      <c r="A5" s="12" t="s">
        <v>757</v>
      </c>
      <c r="B5" s="12" t="s">
        <v>758</v>
      </c>
      <c r="C5" s="12">
        <v>20</v>
      </c>
      <c r="D5" s="12" t="s">
        <v>288</v>
      </c>
      <c r="E5" s="12">
        <v>20</v>
      </c>
      <c r="F5" s="12" t="s">
        <v>288</v>
      </c>
      <c r="G5" s="12" t="s">
        <v>289</v>
      </c>
      <c r="H5" s="12" t="s">
        <v>768</v>
      </c>
      <c r="I5" s="12" t="s">
        <v>769</v>
      </c>
      <c r="J5" s="12" t="s">
        <v>770</v>
      </c>
    </row>
    <row r="6" spans="1:10" x14ac:dyDescent="0.2">
      <c r="A6" s="12" t="s">
        <v>757</v>
      </c>
      <c r="B6" s="12" t="s">
        <v>758</v>
      </c>
      <c r="C6" s="12">
        <v>20</v>
      </c>
      <c r="D6" s="12" t="s">
        <v>288</v>
      </c>
      <c r="E6" s="12">
        <v>20</v>
      </c>
      <c r="F6" s="12" t="s">
        <v>288</v>
      </c>
      <c r="G6" s="12" t="s">
        <v>289</v>
      </c>
      <c r="H6" s="12" t="s">
        <v>771</v>
      </c>
      <c r="I6" s="12" t="s">
        <v>772</v>
      </c>
      <c r="J6" s="12" t="s">
        <v>773</v>
      </c>
    </row>
    <row r="7" spans="1:10" x14ac:dyDescent="0.2">
      <c r="A7" s="12" t="s">
        <v>757</v>
      </c>
      <c r="B7" s="12" t="s">
        <v>758</v>
      </c>
      <c r="C7" s="12">
        <v>20</v>
      </c>
      <c r="D7" s="12" t="s">
        <v>288</v>
      </c>
      <c r="E7" s="12">
        <v>20</v>
      </c>
      <c r="F7" s="12" t="s">
        <v>288</v>
      </c>
      <c r="G7" s="12" t="s">
        <v>289</v>
      </c>
      <c r="H7" s="12" t="s">
        <v>774</v>
      </c>
      <c r="I7" s="12" t="s">
        <v>775</v>
      </c>
      <c r="J7" s="12" t="s">
        <v>776</v>
      </c>
    </row>
    <row r="8" spans="1:10" x14ac:dyDescent="0.2">
      <c r="A8" s="12" t="s">
        <v>757</v>
      </c>
      <c r="B8" s="12" t="s">
        <v>758</v>
      </c>
      <c r="C8" s="12">
        <v>20</v>
      </c>
      <c r="D8" s="12" t="s">
        <v>288</v>
      </c>
      <c r="E8" s="12">
        <v>20</v>
      </c>
      <c r="F8" s="12" t="s">
        <v>288</v>
      </c>
      <c r="G8" s="12" t="s">
        <v>289</v>
      </c>
      <c r="H8" s="12" t="s">
        <v>777</v>
      </c>
      <c r="I8" s="12" t="s">
        <v>778</v>
      </c>
      <c r="J8" s="12" t="s">
        <v>779</v>
      </c>
    </row>
    <row r="9" spans="1:10" x14ac:dyDescent="0.2">
      <c r="A9" s="12" t="s">
        <v>757</v>
      </c>
      <c r="B9" s="12" t="s">
        <v>758</v>
      </c>
      <c r="C9" s="12">
        <v>20</v>
      </c>
      <c r="D9" s="12" t="s">
        <v>288</v>
      </c>
      <c r="E9" s="12">
        <v>20</v>
      </c>
      <c r="F9" s="12" t="s">
        <v>288</v>
      </c>
      <c r="G9" s="12" t="s">
        <v>289</v>
      </c>
      <c r="H9" s="12" t="s">
        <v>780</v>
      </c>
      <c r="I9" s="12" t="s">
        <v>781</v>
      </c>
      <c r="J9" s="12" t="s">
        <v>782</v>
      </c>
    </row>
    <row r="10" spans="1:10" x14ac:dyDescent="0.2">
      <c r="A10" s="12" t="s">
        <v>757</v>
      </c>
      <c r="B10" s="12" t="s">
        <v>758</v>
      </c>
      <c r="C10" s="12">
        <v>20</v>
      </c>
      <c r="D10" s="12" t="s">
        <v>288</v>
      </c>
      <c r="E10" s="12">
        <v>20</v>
      </c>
      <c r="F10" s="12" t="s">
        <v>288</v>
      </c>
      <c r="G10" s="12" t="s">
        <v>289</v>
      </c>
      <c r="H10" s="12" t="s">
        <v>783</v>
      </c>
      <c r="I10" s="12" t="s">
        <v>784</v>
      </c>
      <c r="J10" s="12" t="s">
        <v>785</v>
      </c>
    </row>
    <row r="11" spans="1:10" x14ac:dyDescent="0.2">
      <c r="A11" s="12" t="s">
        <v>757</v>
      </c>
      <c r="B11" s="12" t="s">
        <v>758</v>
      </c>
      <c r="C11" s="12">
        <v>20</v>
      </c>
      <c r="D11" s="12" t="s">
        <v>288</v>
      </c>
      <c r="E11" s="12">
        <v>20</v>
      </c>
      <c r="F11" s="12" t="s">
        <v>288</v>
      </c>
      <c r="G11" s="12" t="s">
        <v>289</v>
      </c>
      <c r="H11" s="12" t="s">
        <v>786</v>
      </c>
      <c r="I11" s="12" t="s">
        <v>787</v>
      </c>
      <c r="J11" s="12" t="s">
        <v>788</v>
      </c>
    </row>
    <row r="12" spans="1:10" x14ac:dyDescent="0.2">
      <c r="A12" s="12" t="s">
        <v>757</v>
      </c>
      <c r="B12" s="12" t="s">
        <v>758</v>
      </c>
      <c r="C12" s="12">
        <v>20</v>
      </c>
      <c r="D12" s="12" t="s">
        <v>288</v>
      </c>
      <c r="E12" s="12">
        <v>20</v>
      </c>
      <c r="F12" s="12" t="s">
        <v>288</v>
      </c>
      <c r="G12" s="12" t="s">
        <v>289</v>
      </c>
      <c r="H12" s="12" t="s">
        <v>789</v>
      </c>
      <c r="I12" s="12" t="s">
        <v>790</v>
      </c>
      <c r="J12" s="12" t="s">
        <v>791</v>
      </c>
    </row>
    <row r="13" spans="1:10" x14ac:dyDescent="0.2">
      <c r="A13" s="12" t="s">
        <v>757</v>
      </c>
      <c r="B13" s="12" t="s">
        <v>758</v>
      </c>
      <c r="C13" s="12">
        <v>20</v>
      </c>
      <c r="D13" s="12" t="s">
        <v>288</v>
      </c>
      <c r="E13" s="12">
        <v>20</v>
      </c>
      <c r="F13" s="12" t="s">
        <v>288</v>
      </c>
      <c r="G13" s="12" t="s">
        <v>289</v>
      </c>
      <c r="H13" s="12" t="s">
        <v>792</v>
      </c>
      <c r="I13" s="12" t="s">
        <v>793</v>
      </c>
      <c r="J13" s="12" t="s">
        <v>794</v>
      </c>
    </row>
    <row r="14" spans="1:10" x14ac:dyDescent="0.2">
      <c r="A14" s="12" t="s">
        <v>757</v>
      </c>
      <c r="B14" s="12" t="s">
        <v>758</v>
      </c>
      <c r="C14" s="12">
        <v>20</v>
      </c>
      <c r="D14" s="12" t="s">
        <v>288</v>
      </c>
      <c r="E14" s="12">
        <v>20</v>
      </c>
      <c r="F14" s="12" t="s">
        <v>288</v>
      </c>
      <c r="G14" s="12" t="s">
        <v>289</v>
      </c>
      <c r="H14" s="12" t="s">
        <v>795</v>
      </c>
      <c r="I14" s="12" t="s">
        <v>796</v>
      </c>
      <c r="J14" s="12" t="s">
        <v>797</v>
      </c>
    </row>
    <row r="15" spans="1:10" x14ac:dyDescent="0.2">
      <c r="A15" s="12" t="s">
        <v>757</v>
      </c>
      <c r="B15" s="12" t="s">
        <v>758</v>
      </c>
      <c r="C15" s="12">
        <v>20</v>
      </c>
      <c r="D15" s="12" t="s">
        <v>288</v>
      </c>
      <c r="E15" s="12">
        <v>20</v>
      </c>
      <c r="F15" s="12" t="s">
        <v>288</v>
      </c>
      <c r="G15" s="12" t="s">
        <v>289</v>
      </c>
      <c r="H15" s="12" t="s">
        <v>798</v>
      </c>
      <c r="I15" s="12" t="s">
        <v>799</v>
      </c>
      <c r="J15" s="12" t="s">
        <v>800</v>
      </c>
    </row>
    <row r="16" spans="1:10" x14ac:dyDescent="0.2">
      <c r="A16" s="12" t="s">
        <v>757</v>
      </c>
      <c r="B16" s="12" t="s">
        <v>758</v>
      </c>
      <c r="C16" s="12">
        <v>20</v>
      </c>
      <c r="D16" s="12" t="s">
        <v>288</v>
      </c>
      <c r="E16" s="12">
        <v>20</v>
      </c>
      <c r="F16" s="12" t="s">
        <v>288</v>
      </c>
      <c r="G16" s="12" t="s">
        <v>289</v>
      </c>
      <c r="H16" s="12" t="s">
        <v>801</v>
      </c>
      <c r="I16" s="12" t="s">
        <v>802</v>
      </c>
      <c r="J16" s="12" t="s">
        <v>803</v>
      </c>
    </row>
    <row r="17" spans="1:10" x14ac:dyDescent="0.2">
      <c r="A17" s="12" t="s">
        <v>757</v>
      </c>
      <c r="B17" s="12" t="s">
        <v>758</v>
      </c>
      <c r="C17" s="12">
        <v>20</v>
      </c>
      <c r="D17" s="12" t="s">
        <v>288</v>
      </c>
      <c r="E17" s="12">
        <v>20</v>
      </c>
      <c r="F17" s="12" t="s">
        <v>288</v>
      </c>
      <c r="G17" s="12" t="s">
        <v>289</v>
      </c>
      <c r="H17" s="12" t="s">
        <v>804</v>
      </c>
      <c r="I17" s="12" t="s">
        <v>805</v>
      </c>
      <c r="J17" s="12" t="s">
        <v>806</v>
      </c>
    </row>
    <row r="18" spans="1:10" x14ac:dyDescent="0.2">
      <c r="A18" s="12" t="s">
        <v>757</v>
      </c>
      <c r="B18" s="12" t="s">
        <v>758</v>
      </c>
      <c r="C18" s="12">
        <v>20</v>
      </c>
      <c r="D18" s="12" t="s">
        <v>288</v>
      </c>
      <c r="E18" s="12">
        <v>20</v>
      </c>
      <c r="F18" s="12" t="s">
        <v>288</v>
      </c>
      <c r="G18" s="12" t="s">
        <v>289</v>
      </c>
      <c r="H18" s="12" t="s">
        <v>807</v>
      </c>
      <c r="I18" s="12" t="s">
        <v>808</v>
      </c>
      <c r="J18" s="12" t="s">
        <v>809</v>
      </c>
    </row>
    <row r="19" spans="1:10" x14ac:dyDescent="0.2">
      <c r="A19" s="12" t="s">
        <v>757</v>
      </c>
      <c r="B19" s="12" t="s">
        <v>758</v>
      </c>
      <c r="C19" s="12">
        <v>20</v>
      </c>
      <c r="D19" s="12" t="s">
        <v>288</v>
      </c>
      <c r="E19" s="12">
        <v>20</v>
      </c>
      <c r="F19" s="12" t="s">
        <v>288</v>
      </c>
      <c r="G19" s="12" t="s">
        <v>289</v>
      </c>
      <c r="H19" s="12" t="s">
        <v>810</v>
      </c>
      <c r="I19" s="12" t="s">
        <v>811</v>
      </c>
      <c r="J19" s="12" t="s">
        <v>812</v>
      </c>
    </row>
    <row r="20" spans="1:10" x14ac:dyDescent="0.2">
      <c r="A20" s="12" t="s">
        <v>757</v>
      </c>
      <c r="B20" s="12" t="s">
        <v>758</v>
      </c>
      <c r="C20" s="12">
        <v>20</v>
      </c>
      <c r="D20" s="12" t="s">
        <v>288</v>
      </c>
      <c r="E20" s="12">
        <v>20</v>
      </c>
      <c r="F20" s="12" t="s">
        <v>288</v>
      </c>
      <c r="G20" s="12" t="s">
        <v>289</v>
      </c>
      <c r="H20" s="12" t="s">
        <v>813</v>
      </c>
      <c r="I20" s="12" t="s">
        <v>814</v>
      </c>
      <c r="J20" s="12" t="s">
        <v>815</v>
      </c>
    </row>
    <row r="21" spans="1:10" x14ac:dyDescent="0.2">
      <c r="A21" s="12" t="s">
        <v>757</v>
      </c>
      <c r="B21" s="12" t="s">
        <v>758</v>
      </c>
      <c r="C21" s="12">
        <v>20</v>
      </c>
      <c r="D21" s="12" t="s">
        <v>288</v>
      </c>
      <c r="E21" s="12">
        <v>20</v>
      </c>
      <c r="F21" s="12" t="s">
        <v>288</v>
      </c>
      <c r="G21" s="12" t="s">
        <v>289</v>
      </c>
      <c r="H21" s="12" t="s">
        <v>816</v>
      </c>
      <c r="I21" s="12" t="s">
        <v>817</v>
      </c>
      <c r="J21" s="12" t="s">
        <v>818</v>
      </c>
    </row>
    <row r="22" spans="1:10" x14ac:dyDescent="0.2">
      <c r="A22" s="12" t="s">
        <v>757</v>
      </c>
      <c r="B22" s="12" t="s">
        <v>758</v>
      </c>
      <c r="C22" s="12">
        <v>20</v>
      </c>
      <c r="D22" s="12" t="s">
        <v>288</v>
      </c>
      <c r="E22" s="12">
        <v>20</v>
      </c>
      <c r="F22" s="12" t="s">
        <v>288</v>
      </c>
      <c r="G22" s="12" t="s">
        <v>289</v>
      </c>
      <c r="H22" s="12" t="s">
        <v>819</v>
      </c>
      <c r="I22" s="12" t="s">
        <v>820</v>
      </c>
      <c r="J22" s="12" t="s">
        <v>821</v>
      </c>
    </row>
    <row r="23" spans="1:10" x14ac:dyDescent="0.2">
      <c r="A23" s="12" t="s">
        <v>757</v>
      </c>
      <c r="B23" s="12" t="s">
        <v>758</v>
      </c>
      <c r="C23" s="12">
        <v>20</v>
      </c>
      <c r="D23" s="12" t="s">
        <v>288</v>
      </c>
      <c r="E23" s="12">
        <v>20</v>
      </c>
      <c r="F23" s="12" t="s">
        <v>288</v>
      </c>
      <c r="G23" s="12" t="s">
        <v>289</v>
      </c>
      <c r="H23" s="12" t="s">
        <v>822</v>
      </c>
      <c r="I23" s="12" t="s">
        <v>823</v>
      </c>
      <c r="J23" s="12" t="s">
        <v>824</v>
      </c>
    </row>
    <row r="24" spans="1:10" x14ac:dyDescent="0.2">
      <c r="A24" s="12" t="s">
        <v>757</v>
      </c>
      <c r="B24" s="12" t="s">
        <v>758</v>
      </c>
      <c r="C24" s="12">
        <v>20</v>
      </c>
      <c r="D24" s="12" t="s">
        <v>288</v>
      </c>
      <c r="E24" s="12">
        <v>20</v>
      </c>
      <c r="F24" s="12" t="s">
        <v>288</v>
      </c>
      <c r="G24" s="12" t="s">
        <v>289</v>
      </c>
      <c r="H24" s="12" t="s">
        <v>825</v>
      </c>
      <c r="I24" s="12" t="s">
        <v>826</v>
      </c>
      <c r="J24" s="12" t="s">
        <v>827</v>
      </c>
    </row>
    <row r="25" spans="1:10" x14ac:dyDescent="0.2">
      <c r="A25" s="12" t="s">
        <v>757</v>
      </c>
      <c r="B25" s="12" t="s">
        <v>758</v>
      </c>
      <c r="C25" s="12">
        <v>20</v>
      </c>
      <c r="D25" s="12" t="s">
        <v>288</v>
      </c>
      <c r="E25" s="12">
        <v>20</v>
      </c>
      <c r="F25" s="12" t="s">
        <v>288</v>
      </c>
      <c r="G25" s="12" t="s">
        <v>289</v>
      </c>
      <c r="H25" s="12" t="s">
        <v>828</v>
      </c>
      <c r="I25" s="12" t="s">
        <v>829</v>
      </c>
      <c r="J25" s="12" t="s">
        <v>830</v>
      </c>
    </row>
    <row r="26" spans="1:10" x14ac:dyDescent="0.2">
      <c r="A26" s="12" t="s">
        <v>757</v>
      </c>
      <c r="B26" s="12" t="s">
        <v>758</v>
      </c>
      <c r="C26" s="12">
        <v>20</v>
      </c>
      <c r="D26" s="12" t="s">
        <v>288</v>
      </c>
      <c r="E26" s="12">
        <v>20</v>
      </c>
      <c r="F26" s="12" t="s">
        <v>288</v>
      </c>
      <c r="G26" s="12" t="s">
        <v>289</v>
      </c>
      <c r="H26" s="12" t="s">
        <v>831</v>
      </c>
      <c r="I26" s="12" t="s">
        <v>832</v>
      </c>
      <c r="J26" s="12" t="s">
        <v>833</v>
      </c>
    </row>
    <row r="27" spans="1:10" x14ac:dyDescent="0.2">
      <c r="A27" s="12" t="s">
        <v>757</v>
      </c>
      <c r="B27" s="12" t="s">
        <v>758</v>
      </c>
      <c r="C27" s="12">
        <v>20</v>
      </c>
      <c r="D27" s="12" t="s">
        <v>288</v>
      </c>
      <c r="E27" s="12">
        <v>20</v>
      </c>
      <c r="F27" s="12" t="s">
        <v>288</v>
      </c>
      <c r="G27" s="12" t="s">
        <v>289</v>
      </c>
      <c r="H27" s="12" t="s">
        <v>834</v>
      </c>
      <c r="I27" s="12" t="s">
        <v>835</v>
      </c>
      <c r="J27" s="12" t="s">
        <v>836</v>
      </c>
    </row>
    <row r="28" spans="1:10" x14ac:dyDescent="0.2">
      <c r="A28" s="12" t="s">
        <v>757</v>
      </c>
      <c r="B28" s="12" t="s">
        <v>758</v>
      </c>
      <c r="C28" s="12">
        <v>20</v>
      </c>
      <c r="D28" s="12" t="s">
        <v>288</v>
      </c>
      <c r="E28" s="12">
        <v>20</v>
      </c>
      <c r="F28" s="12" t="s">
        <v>288</v>
      </c>
      <c r="G28" s="12" t="s">
        <v>289</v>
      </c>
      <c r="H28" s="12" t="s">
        <v>837</v>
      </c>
      <c r="I28" s="12" t="s">
        <v>838</v>
      </c>
      <c r="J28" s="12" t="s">
        <v>839</v>
      </c>
    </row>
    <row r="29" spans="1:10" x14ac:dyDescent="0.2">
      <c r="A29" s="12" t="s">
        <v>757</v>
      </c>
      <c r="B29" s="12" t="s">
        <v>758</v>
      </c>
      <c r="C29" s="12">
        <v>20</v>
      </c>
      <c r="D29" s="12" t="s">
        <v>288</v>
      </c>
      <c r="E29" s="12">
        <v>20</v>
      </c>
      <c r="F29" s="12" t="s">
        <v>288</v>
      </c>
      <c r="G29" s="12" t="s">
        <v>289</v>
      </c>
      <c r="H29" s="12" t="s">
        <v>840</v>
      </c>
      <c r="I29" s="12" t="s">
        <v>841</v>
      </c>
      <c r="J29" s="12" t="s">
        <v>842</v>
      </c>
    </row>
    <row r="30" spans="1:10" x14ac:dyDescent="0.2">
      <c r="A30" s="12" t="s">
        <v>757</v>
      </c>
      <c r="B30" s="12" t="s">
        <v>758</v>
      </c>
      <c r="C30" s="12">
        <v>16</v>
      </c>
      <c r="D30" s="12" t="s">
        <v>288</v>
      </c>
      <c r="E30" s="12">
        <v>20</v>
      </c>
      <c r="F30" s="12" t="s">
        <v>288</v>
      </c>
      <c r="G30" s="12" t="s">
        <v>289</v>
      </c>
      <c r="H30" s="12" t="s">
        <v>843</v>
      </c>
      <c r="I30" s="12" t="s">
        <v>844</v>
      </c>
      <c r="J30" s="12" t="s">
        <v>845</v>
      </c>
    </row>
    <row r="31" spans="1:10" x14ac:dyDescent="0.2">
      <c r="A31" s="12" t="s">
        <v>757</v>
      </c>
      <c r="B31" s="12" t="s">
        <v>758</v>
      </c>
      <c r="C31" s="12">
        <v>20</v>
      </c>
      <c r="D31" s="12" t="s">
        <v>288</v>
      </c>
      <c r="E31" s="12">
        <v>20</v>
      </c>
      <c r="F31" s="12" t="s">
        <v>288</v>
      </c>
      <c r="G31" s="12" t="s">
        <v>289</v>
      </c>
      <c r="H31" s="12" t="s">
        <v>846</v>
      </c>
      <c r="I31" s="12" t="s">
        <v>847</v>
      </c>
      <c r="J31" s="12" t="s">
        <v>848</v>
      </c>
    </row>
    <row r="32" spans="1:10" x14ac:dyDescent="0.2">
      <c r="A32" s="12" t="s">
        <v>757</v>
      </c>
      <c r="B32" s="12" t="s">
        <v>758</v>
      </c>
      <c r="C32" s="12">
        <v>20</v>
      </c>
      <c r="D32" s="12" t="s">
        <v>288</v>
      </c>
      <c r="E32" s="12">
        <v>20</v>
      </c>
      <c r="F32" s="12" t="s">
        <v>288</v>
      </c>
      <c r="G32" s="12" t="s">
        <v>289</v>
      </c>
      <c r="H32" s="12" t="s">
        <v>849</v>
      </c>
      <c r="I32" s="12" t="s">
        <v>850</v>
      </c>
      <c r="J32" s="12" t="s">
        <v>851</v>
      </c>
    </row>
    <row r="33" spans="1:10" x14ac:dyDescent="0.2">
      <c r="A33" s="12" t="s">
        <v>757</v>
      </c>
      <c r="B33" s="12" t="s">
        <v>758</v>
      </c>
      <c r="C33" s="12">
        <v>20</v>
      </c>
      <c r="D33" s="12" t="s">
        <v>288</v>
      </c>
      <c r="E33" s="12">
        <v>20</v>
      </c>
      <c r="F33" s="12" t="s">
        <v>288</v>
      </c>
      <c r="G33" s="12" t="s">
        <v>289</v>
      </c>
      <c r="H33" s="12" t="s">
        <v>852</v>
      </c>
      <c r="I33" s="12" t="s">
        <v>853</v>
      </c>
      <c r="J33" s="12" t="s">
        <v>854</v>
      </c>
    </row>
    <row r="34" spans="1:10" x14ac:dyDescent="0.2">
      <c r="A34" s="12" t="s">
        <v>757</v>
      </c>
      <c r="B34" s="12" t="s">
        <v>758</v>
      </c>
      <c r="C34" s="12">
        <v>20</v>
      </c>
      <c r="D34" s="12" t="s">
        <v>288</v>
      </c>
      <c r="E34" s="12">
        <v>20</v>
      </c>
      <c r="F34" s="12" t="s">
        <v>288</v>
      </c>
      <c r="G34" s="12" t="s">
        <v>289</v>
      </c>
      <c r="H34" s="12" t="s">
        <v>855</v>
      </c>
      <c r="I34" s="12" t="s">
        <v>856</v>
      </c>
      <c r="J34" s="12" t="s">
        <v>857</v>
      </c>
    </row>
    <row r="35" spans="1:10" x14ac:dyDescent="0.2">
      <c r="A35" s="12" t="s">
        <v>757</v>
      </c>
      <c r="B35" s="12" t="s">
        <v>758</v>
      </c>
      <c r="C35" s="12">
        <v>20</v>
      </c>
      <c r="D35" s="12" t="s">
        <v>288</v>
      </c>
      <c r="E35" s="12">
        <v>20</v>
      </c>
      <c r="F35" s="12" t="s">
        <v>288</v>
      </c>
      <c r="G35" s="12" t="s">
        <v>289</v>
      </c>
      <c r="H35" s="12" t="s">
        <v>858</v>
      </c>
      <c r="I35" s="12" t="s">
        <v>859</v>
      </c>
      <c r="J35" s="12" t="s">
        <v>860</v>
      </c>
    </row>
    <row r="36" spans="1:10" x14ac:dyDescent="0.2">
      <c r="A36" s="12" t="s">
        <v>757</v>
      </c>
      <c r="B36" s="12" t="s">
        <v>758</v>
      </c>
      <c r="C36" s="12">
        <v>20</v>
      </c>
      <c r="D36" s="12" t="s">
        <v>288</v>
      </c>
      <c r="E36" s="12">
        <v>20</v>
      </c>
      <c r="F36" s="12" t="s">
        <v>288</v>
      </c>
      <c r="G36" s="12" t="s">
        <v>289</v>
      </c>
      <c r="H36" s="12" t="s">
        <v>861</v>
      </c>
      <c r="I36" s="12" t="s">
        <v>862</v>
      </c>
      <c r="J36" s="12" t="s">
        <v>863</v>
      </c>
    </row>
    <row r="37" spans="1:10" x14ac:dyDescent="0.2">
      <c r="A37" s="12" t="s">
        <v>757</v>
      </c>
      <c r="B37" s="12" t="s">
        <v>758</v>
      </c>
      <c r="C37" s="12">
        <v>20</v>
      </c>
      <c r="D37" s="12" t="s">
        <v>288</v>
      </c>
      <c r="E37" s="12">
        <v>20</v>
      </c>
      <c r="F37" s="12" t="s">
        <v>288</v>
      </c>
      <c r="G37" s="12" t="s">
        <v>289</v>
      </c>
      <c r="H37" s="12" t="s">
        <v>864</v>
      </c>
      <c r="I37" s="12" t="s">
        <v>865</v>
      </c>
      <c r="J37" s="12" t="s">
        <v>866</v>
      </c>
    </row>
    <row r="38" spans="1:10" x14ac:dyDescent="0.2">
      <c r="A38" s="12" t="s">
        <v>757</v>
      </c>
      <c r="B38" s="12" t="s">
        <v>758</v>
      </c>
      <c r="C38" s="12">
        <v>20</v>
      </c>
      <c r="D38" s="12" t="s">
        <v>288</v>
      </c>
      <c r="E38" s="12">
        <v>20</v>
      </c>
      <c r="F38" s="12" t="s">
        <v>288</v>
      </c>
      <c r="G38" s="12" t="s">
        <v>289</v>
      </c>
      <c r="H38" s="12" t="s">
        <v>867</v>
      </c>
      <c r="I38" s="12" t="s">
        <v>868</v>
      </c>
      <c r="J38" s="12" t="s">
        <v>869</v>
      </c>
    </row>
    <row r="39" spans="1:10" x14ac:dyDescent="0.2">
      <c r="A39" s="12" t="s">
        <v>757</v>
      </c>
      <c r="B39" s="12" t="s">
        <v>758</v>
      </c>
      <c r="C39" s="12">
        <v>20</v>
      </c>
      <c r="D39" s="12" t="s">
        <v>288</v>
      </c>
      <c r="E39" s="12">
        <v>20</v>
      </c>
      <c r="F39" s="12" t="s">
        <v>288</v>
      </c>
      <c r="G39" s="12" t="s">
        <v>289</v>
      </c>
      <c r="H39" s="12" t="s">
        <v>870</v>
      </c>
      <c r="I39" s="12" t="s">
        <v>871</v>
      </c>
      <c r="J39" s="12" t="s">
        <v>872</v>
      </c>
    </row>
    <row r="40" spans="1:10" x14ac:dyDescent="0.2">
      <c r="A40" s="12" t="s">
        <v>757</v>
      </c>
      <c r="B40" s="12" t="s">
        <v>758</v>
      </c>
      <c r="C40" s="12">
        <v>5</v>
      </c>
      <c r="D40" s="12" t="s">
        <v>288</v>
      </c>
      <c r="E40" s="12">
        <v>20</v>
      </c>
      <c r="F40" s="12" t="s">
        <v>288</v>
      </c>
      <c r="G40" s="12" t="s">
        <v>289</v>
      </c>
      <c r="H40" s="12" t="s">
        <v>873</v>
      </c>
      <c r="I40" s="12" t="s">
        <v>874</v>
      </c>
      <c r="J40" s="12" t="s">
        <v>875</v>
      </c>
    </row>
    <row r="41" spans="1:10" x14ac:dyDescent="0.2">
      <c r="A41" s="12" t="s">
        <v>757</v>
      </c>
      <c r="B41" s="12" t="s">
        <v>758</v>
      </c>
      <c r="C41" s="12">
        <v>20</v>
      </c>
      <c r="D41" s="12" t="s">
        <v>288</v>
      </c>
      <c r="E41" s="12">
        <v>20</v>
      </c>
      <c r="F41" s="12" t="s">
        <v>288</v>
      </c>
      <c r="G41" s="12" t="s">
        <v>289</v>
      </c>
      <c r="H41" s="12" t="s">
        <v>876</v>
      </c>
      <c r="I41" s="12" t="s">
        <v>877</v>
      </c>
      <c r="J41" s="12" t="s">
        <v>878</v>
      </c>
    </row>
    <row r="42" spans="1:10" x14ac:dyDescent="0.2">
      <c r="A42" s="12" t="s">
        <v>757</v>
      </c>
      <c r="B42" s="12" t="s">
        <v>758</v>
      </c>
      <c r="C42" s="12">
        <v>20</v>
      </c>
      <c r="D42" s="12" t="s">
        <v>288</v>
      </c>
      <c r="E42" s="12">
        <v>20</v>
      </c>
      <c r="F42" s="12" t="s">
        <v>288</v>
      </c>
      <c r="G42" s="12" t="s">
        <v>289</v>
      </c>
      <c r="H42" s="12" t="s">
        <v>879</v>
      </c>
      <c r="I42" s="12" t="s">
        <v>880</v>
      </c>
      <c r="J42" s="12" t="s">
        <v>881</v>
      </c>
    </row>
    <row r="43" spans="1:10" x14ac:dyDescent="0.2">
      <c r="A43" s="12" t="s">
        <v>757</v>
      </c>
      <c r="B43" s="12" t="s">
        <v>758</v>
      </c>
      <c r="C43" s="12">
        <v>20</v>
      </c>
      <c r="D43" s="12" t="s">
        <v>288</v>
      </c>
      <c r="E43" s="12">
        <v>20</v>
      </c>
      <c r="F43" s="12" t="s">
        <v>288</v>
      </c>
      <c r="G43" s="12" t="s">
        <v>289</v>
      </c>
      <c r="H43" s="12" t="s">
        <v>882</v>
      </c>
      <c r="I43" s="12" t="s">
        <v>883</v>
      </c>
      <c r="J43" s="12" t="s">
        <v>884</v>
      </c>
    </row>
    <row r="44" spans="1:10" x14ac:dyDescent="0.2">
      <c r="A44" s="12" t="s">
        <v>757</v>
      </c>
      <c r="B44" s="12" t="s">
        <v>758</v>
      </c>
      <c r="C44" s="12">
        <v>10</v>
      </c>
      <c r="D44" s="12" t="s">
        <v>288</v>
      </c>
      <c r="E44" s="12">
        <v>20</v>
      </c>
      <c r="F44" s="12" t="s">
        <v>288</v>
      </c>
      <c r="G44" s="12" t="s">
        <v>289</v>
      </c>
      <c r="H44" s="12" t="s">
        <v>885</v>
      </c>
      <c r="I44" s="12" t="s">
        <v>886</v>
      </c>
      <c r="J44" s="12" t="s">
        <v>887</v>
      </c>
    </row>
    <row r="45" spans="1:10" x14ac:dyDescent="0.2">
      <c r="A45" s="12" t="s">
        <v>757</v>
      </c>
      <c r="B45" s="12" t="s">
        <v>758</v>
      </c>
      <c r="C45" s="12">
        <v>20</v>
      </c>
      <c r="D45" s="12" t="s">
        <v>288</v>
      </c>
      <c r="E45" s="12">
        <v>20</v>
      </c>
      <c r="F45" s="12" t="s">
        <v>288</v>
      </c>
      <c r="G45" s="12" t="s">
        <v>289</v>
      </c>
      <c r="H45" s="12" t="s">
        <v>888</v>
      </c>
      <c r="I45" s="12" t="s">
        <v>889</v>
      </c>
      <c r="J45" s="12" t="s">
        <v>890</v>
      </c>
    </row>
    <row r="46" spans="1:10" x14ac:dyDescent="0.2">
      <c r="A46" s="12" t="s">
        <v>757</v>
      </c>
      <c r="B46" s="12" t="s">
        <v>758</v>
      </c>
      <c r="C46" s="12">
        <v>19</v>
      </c>
      <c r="D46" s="12" t="s">
        <v>288</v>
      </c>
      <c r="E46" s="12">
        <v>20</v>
      </c>
      <c r="F46" s="12" t="s">
        <v>288</v>
      </c>
      <c r="G46" s="12" t="s">
        <v>289</v>
      </c>
      <c r="H46" s="12" t="s">
        <v>891</v>
      </c>
      <c r="I46" s="12" t="s">
        <v>892</v>
      </c>
      <c r="J46" s="12" t="s">
        <v>893</v>
      </c>
    </row>
    <row r="47" spans="1:10" x14ac:dyDescent="0.2">
      <c r="A47" s="12" t="s">
        <v>757</v>
      </c>
      <c r="B47" s="12" t="s">
        <v>758</v>
      </c>
      <c r="C47" s="12">
        <v>20</v>
      </c>
      <c r="D47" s="12" t="s">
        <v>288</v>
      </c>
      <c r="E47" s="12">
        <v>20</v>
      </c>
      <c r="F47" s="12" t="s">
        <v>288</v>
      </c>
      <c r="G47" s="12" t="s">
        <v>289</v>
      </c>
      <c r="H47" s="12" t="s">
        <v>894</v>
      </c>
      <c r="I47" s="12" t="s">
        <v>895</v>
      </c>
      <c r="J47" s="12" t="s">
        <v>896</v>
      </c>
    </row>
    <row r="48" spans="1:10" x14ac:dyDescent="0.2">
      <c r="A48" s="12" t="s">
        <v>757</v>
      </c>
      <c r="B48" s="12" t="s">
        <v>758</v>
      </c>
      <c r="C48" s="12">
        <v>20</v>
      </c>
      <c r="D48" s="12" t="s">
        <v>288</v>
      </c>
      <c r="E48" s="12">
        <v>20</v>
      </c>
      <c r="F48" s="12" t="s">
        <v>288</v>
      </c>
      <c r="G48" s="12" t="s">
        <v>289</v>
      </c>
      <c r="H48" s="12" t="s">
        <v>897</v>
      </c>
      <c r="I48" s="12" t="s">
        <v>898</v>
      </c>
      <c r="J48" s="12" t="s">
        <v>899</v>
      </c>
    </row>
    <row r="49" spans="1:10" x14ac:dyDescent="0.2">
      <c r="A49" s="12" t="s">
        <v>757</v>
      </c>
      <c r="B49" s="12" t="s">
        <v>758</v>
      </c>
      <c r="C49" s="12">
        <v>20</v>
      </c>
      <c r="D49" s="12" t="s">
        <v>288</v>
      </c>
      <c r="E49" s="12">
        <v>20</v>
      </c>
      <c r="F49" s="12" t="s">
        <v>288</v>
      </c>
      <c r="G49" s="12" t="s">
        <v>289</v>
      </c>
      <c r="H49" s="12" t="s">
        <v>900</v>
      </c>
      <c r="I49" s="12" t="s">
        <v>901</v>
      </c>
      <c r="J49" s="12" t="s">
        <v>902</v>
      </c>
    </row>
    <row r="50" spans="1:10" x14ac:dyDescent="0.2">
      <c r="A50" s="12" t="s">
        <v>757</v>
      </c>
      <c r="B50" s="12" t="s">
        <v>758</v>
      </c>
      <c r="C50" s="12">
        <v>20</v>
      </c>
      <c r="D50" s="12" t="s">
        <v>288</v>
      </c>
      <c r="E50" s="12">
        <v>20</v>
      </c>
      <c r="F50" s="12" t="s">
        <v>288</v>
      </c>
      <c r="G50" s="12" t="s">
        <v>289</v>
      </c>
      <c r="H50" s="12" t="s">
        <v>903</v>
      </c>
      <c r="I50" s="12" t="s">
        <v>904</v>
      </c>
      <c r="J50" s="12" t="s">
        <v>905</v>
      </c>
    </row>
    <row r="51" spans="1:10" x14ac:dyDescent="0.2">
      <c r="A51" s="12" t="s">
        <v>757</v>
      </c>
      <c r="B51" s="12" t="s">
        <v>758</v>
      </c>
      <c r="C51" s="12">
        <v>20</v>
      </c>
      <c r="D51" s="12" t="s">
        <v>288</v>
      </c>
      <c r="E51" s="12">
        <v>20</v>
      </c>
      <c r="F51" s="12" t="s">
        <v>288</v>
      </c>
      <c r="G51" s="12" t="s">
        <v>289</v>
      </c>
      <c r="H51" s="12" t="s">
        <v>906</v>
      </c>
      <c r="I51" s="12" t="s">
        <v>907</v>
      </c>
      <c r="J51" s="12" t="s">
        <v>908</v>
      </c>
    </row>
    <row r="52" spans="1:10" x14ac:dyDescent="0.2">
      <c r="A52" s="12" t="s">
        <v>757</v>
      </c>
      <c r="B52" s="12" t="s">
        <v>758</v>
      </c>
      <c r="C52" s="12">
        <v>20</v>
      </c>
      <c r="D52" s="12" t="s">
        <v>288</v>
      </c>
      <c r="E52" s="12">
        <v>20</v>
      </c>
      <c r="F52" s="12" t="s">
        <v>288</v>
      </c>
      <c r="G52" s="12" t="s">
        <v>289</v>
      </c>
      <c r="H52" s="12" t="s">
        <v>909</v>
      </c>
      <c r="I52" s="12" t="s">
        <v>910</v>
      </c>
      <c r="J52" s="12" t="s">
        <v>911</v>
      </c>
    </row>
    <row r="53" spans="1:10" x14ac:dyDescent="0.2">
      <c r="A53" s="12" t="s">
        <v>757</v>
      </c>
      <c r="B53" s="12" t="s">
        <v>758</v>
      </c>
      <c r="C53" s="12">
        <v>20</v>
      </c>
      <c r="D53" s="12" t="s">
        <v>288</v>
      </c>
      <c r="E53" s="12">
        <v>20</v>
      </c>
      <c r="F53" s="12" t="s">
        <v>288</v>
      </c>
      <c r="G53" s="12" t="s">
        <v>289</v>
      </c>
      <c r="H53" s="12" t="s">
        <v>912</v>
      </c>
      <c r="I53" s="12" t="s">
        <v>913</v>
      </c>
      <c r="J53" s="12" t="s">
        <v>914</v>
      </c>
    </row>
    <row r="54" spans="1:10" x14ac:dyDescent="0.2">
      <c r="A54" s="12" t="s">
        <v>757</v>
      </c>
      <c r="B54" s="12" t="s">
        <v>758</v>
      </c>
      <c r="C54" s="12">
        <v>7</v>
      </c>
      <c r="D54" s="12" t="s">
        <v>288</v>
      </c>
      <c r="E54" s="12">
        <v>20</v>
      </c>
      <c r="F54" s="12" t="s">
        <v>288</v>
      </c>
      <c r="G54" s="12" t="s">
        <v>289</v>
      </c>
      <c r="H54" s="12" t="s">
        <v>915</v>
      </c>
      <c r="I54" s="12" t="s">
        <v>916</v>
      </c>
      <c r="J54" s="12" t="s">
        <v>917</v>
      </c>
    </row>
    <row r="55" spans="1:10" x14ac:dyDescent="0.2">
      <c r="A55" s="12" t="s">
        <v>757</v>
      </c>
      <c r="B55" s="12" t="s">
        <v>758</v>
      </c>
      <c r="C55" s="12">
        <v>20</v>
      </c>
      <c r="D55" s="12" t="s">
        <v>288</v>
      </c>
      <c r="E55" s="12">
        <v>20</v>
      </c>
      <c r="F55" s="12" t="s">
        <v>288</v>
      </c>
      <c r="G55" s="12" t="s">
        <v>289</v>
      </c>
      <c r="H55" s="12" t="s">
        <v>918</v>
      </c>
      <c r="I55" s="12" t="s">
        <v>919</v>
      </c>
      <c r="J55" s="12" t="s">
        <v>920</v>
      </c>
    </row>
    <row r="56" spans="1:10" x14ac:dyDescent="0.2">
      <c r="A56" s="12" t="s">
        <v>757</v>
      </c>
      <c r="B56" s="12" t="s">
        <v>758</v>
      </c>
      <c r="C56" s="12">
        <v>20</v>
      </c>
      <c r="D56" s="12" t="s">
        <v>288</v>
      </c>
      <c r="E56" s="12">
        <v>20</v>
      </c>
      <c r="F56" s="12" t="s">
        <v>288</v>
      </c>
      <c r="G56" s="12" t="s">
        <v>289</v>
      </c>
      <c r="H56" s="12" t="s">
        <v>921</v>
      </c>
      <c r="I56" s="12" t="s">
        <v>922</v>
      </c>
      <c r="J56" s="12" t="s">
        <v>923</v>
      </c>
    </row>
    <row r="57" spans="1:10" x14ac:dyDescent="0.2">
      <c r="A57" s="12" t="s">
        <v>757</v>
      </c>
      <c r="B57" s="12" t="s">
        <v>758</v>
      </c>
      <c r="C57" s="12">
        <v>20</v>
      </c>
      <c r="D57" s="12" t="s">
        <v>288</v>
      </c>
      <c r="E57" s="12">
        <v>20</v>
      </c>
      <c r="F57" s="12" t="s">
        <v>288</v>
      </c>
      <c r="G57" s="12" t="s">
        <v>289</v>
      </c>
      <c r="H57" s="12" t="s">
        <v>924</v>
      </c>
      <c r="I57" s="12" t="s">
        <v>925</v>
      </c>
      <c r="J57" s="12" t="s">
        <v>926</v>
      </c>
    </row>
    <row r="58" spans="1:10" x14ac:dyDescent="0.2">
      <c r="A58" s="12" t="s">
        <v>757</v>
      </c>
      <c r="B58" s="12" t="s">
        <v>758</v>
      </c>
      <c r="C58" s="12">
        <v>20</v>
      </c>
      <c r="D58" s="12" t="s">
        <v>288</v>
      </c>
      <c r="E58" s="12">
        <v>20</v>
      </c>
      <c r="F58" s="12" t="s">
        <v>288</v>
      </c>
      <c r="G58" s="12" t="s">
        <v>289</v>
      </c>
      <c r="H58" s="12" t="s">
        <v>927</v>
      </c>
      <c r="I58" s="12" t="s">
        <v>928</v>
      </c>
      <c r="J58" s="12" t="s">
        <v>929</v>
      </c>
    </row>
    <row r="59" spans="1:10" x14ac:dyDescent="0.2">
      <c r="A59" s="12" t="s">
        <v>757</v>
      </c>
      <c r="B59" s="12" t="s">
        <v>758</v>
      </c>
      <c r="C59" s="12">
        <v>20</v>
      </c>
      <c r="D59" s="12" t="s">
        <v>288</v>
      </c>
      <c r="E59" s="12">
        <v>20</v>
      </c>
      <c r="F59" s="12" t="s">
        <v>288</v>
      </c>
      <c r="G59" s="12" t="s">
        <v>289</v>
      </c>
      <c r="H59" s="12" t="s">
        <v>930</v>
      </c>
      <c r="I59" s="12" t="s">
        <v>931</v>
      </c>
      <c r="J59" s="12" t="s">
        <v>932</v>
      </c>
    </row>
    <row r="60" spans="1:10" x14ac:dyDescent="0.2">
      <c r="A60" s="12" t="s">
        <v>757</v>
      </c>
      <c r="B60" s="12" t="s">
        <v>758</v>
      </c>
      <c r="C60" s="12">
        <v>20</v>
      </c>
      <c r="D60" s="12" t="s">
        <v>288</v>
      </c>
      <c r="E60" s="12">
        <v>20</v>
      </c>
      <c r="F60" s="12" t="s">
        <v>288</v>
      </c>
      <c r="G60" s="12" t="s">
        <v>289</v>
      </c>
      <c r="H60" s="12" t="s">
        <v>933</v>
      </c>
      <c r="I60" s="12" t="s">
        <v>934</v>
      </c>
      <c r="J60" s="12" t="s">
        <v>935</v>
      </c>
    </row>
    <row r="61" spans="1:10" x14ac:dyDescent="0.2">
      <c r="A61" s="12" t="s">
        <v>757</v>
      </c>
      <c r="B61" s="12" t="s">
        <v>758</v>
      </c>
      <c r="C61" s="12">
        <v>20</v>
      </c>
      <c r="D61" s="12" t="s">
        <v>288</v>
      </c>
      <c r="E61" s="12">
        <v>20</v>
      </c>
      <c r="F61" s="12" t="s">
        <v>288</v>
      </c>
      <c r="G61" s="12" t="s">
        <v>289</v>
      </c>
      <c r="H61" s="12" t="s">
        <v>936</v>
      </c>
      <c r="I61" s="12" t="s">
        <v>937</v>
      </c>
      <c r="J61" s="12" t="s">
        <v>938</v>
      </c>
    </row>
    <row r="62" spans="1:10" x14ac:dyDescent="0.2">
      <c r="A62" s="12" t="s">
        <v>757</v>
      </c>
      <c r="B62" s="12" t="s">
        <v>758</v>
      </c>
      <c r="C62" s="12">
        <v>20</v>
      </c>
      <c r="D62" s="12" t="s">
        <v>288</v>
      </c>
      <c r="E62" s="12">
        <v>20</v>
      </c>
      <c r="F62" s="12" t="s">
        <v>288</v>
      </c>
      <c r="G62" s="12" t="s">
        <v>289</v>
      </c>
      <c r="H62" s="12" t="s">
        <v>939</v>
      </c>
      <c r="I62" s="12" t="s">
        <v>940</v>
      </c>
      <c r="J62" s="12" t="s">
        <v>941</v>
      </c>
    </row>
    <row r="63" spans="1:10" x14ac:dyDescent="0.2">
      <c r="A63" s="12" t="s">
        <v>757</v>
      </c>
      <c r="B63" s="12" t="s">
        <v>758</v>
      </c>
      <c r="C63" s="12">
        <v>20</v>
      </c>
      <c r="D63" s="12" t="s">
        <v>288</v>
      </c>
      <c r="E63" s="12">
        <v>20</v>
      </c>
      <c r="F63" s="12" t="s">
        <v>288</v>
      </c>
      <c r="G63" s="12" t="s">
        <v>289</v>
      </c>
      <c r="H63" s="12" t="s">
        <v>942</v>
      </c>
      <c r="I63" s="12" t="s">
        <v>943</v>
      </c>
      <c r="J63" s="12" t="s">
        <v>944</v>
      </c>
    </row>
    <row r="64" spans="1:10" x14ac:dyDescent="0.2">
      <c r="A64" s="12" t="s">
        <v>757</v>
      </c>
      <c r="B64" s="12" t="s">
        <v>758</v>
      </c>
      <c r="C64" s="12">
        <v>20</v>
      </c>
      <c r="D64" s="12" t="s">
        <v>288</v>
      </c>
      <c r="E64" s="12">
        <v>20</v>
      </c>
      <c r="F64" s="12" t="s">
        <v>288</v>
      </c>
      <c r="G64" s="12" t="s">
        <v>289</v>
      </c>
      <c r="H64" s="12" t="s">
        <v>945</v>
      </c>
      <c r="I64" s="12" t="s">
        <v>946</v>
      </c>
      <c r="J64" s="12" t="s">
        <v>947</v>
      </c>
    </row>
    <row r="65" spans="1:10" x14ac:dyDescent="0.2">
      <c r="A65" s="12" t="s">
        <v>757</v>
      </c>
      <c r="B65" s="12" t="s">
        <v>758</v>
      </c>
      <c r="C65" s="12">
        <v>18</v>
      </c>
      <c r="D65" s="12" t="s">
        <v>288</v>
      </c>
      <c r="E65" s="12">
        <v>20</v>
      </c>
      <c r="F65" s="12" t="s">
        <v>288</v>
      </c>
      <c r="G65" s="12" t="s">
        <v>289</v>
      </c>
      <c r="H65" s="12" t="s">
        <v>948</v>
      </c>
      <c r="I65" s="12" t="s">
        <v>949</v>
      </c>
      <c r="J65" s="12" t="s">
        <v>950</v>
      </c>
    </row>
    <row r="66" spans="1:10" x14ac:dyDescent="0.2">
      <c r="A66" s="12" t="s">
        <v>757</v>
      </c>
      <c r="B66" s="12" t="s">
        <v>758</v>
      </c>
      <c r="C66" s="12">
        <v>18</v>
      </c>
      <c r="D66" s="12" t="s">
        <v>288</v>
      </c>
      <c r="E66" s="12">
        <v>20</v>
      </c>
      <c r="F66" s="12" t="s">
        <v>288</v>
      </c>
      <c r="G66" s="12" t="s">
        <v>289</v>
      </c>
      <c r="H66" s="12" t="s">
        <v>951</v>
      </c>
      <c r="I66" s="12" t="s">
        <v>952</v>
      </c>
      <c r="J66" s="12" t="s">
        <v>953</v>
      </c>
    </row>
    <row r="67" spans="1:10" x14ac:dyDescent="0.2">
      <c r="A67" s="12" t="s">
        <v>757</v>
      </c>
      <c r="B67" s="12" t="s">
        <v>758</v>
      </c>
      <c r="C67" s="12">
        <v>20</v>
      </c>
      <c r="D67" s="12" t="s">
        <v>288</v>
      </c>
      <c r="E67" s="12">
        <v>20</v>
      </c>
      <c r="F67" s="12" t="s">
        <v>288</v>
      </c>
      <c r="G67" s="12" t="s">
        <v>289</v>
      </c>
      <c r="H67" s="12" t="s">
        <v>954</v>
      </c>
      <c r="I67" s="12" t="s">
        <v>955</v>
      </c>
      <c r="J67" s="12" t="s">
        <v>956</v>
      </c>
    </row>
    <row r="68" spans="1:10" x14ac:dyDescent="0.2">
      <c r="A68" s="12" t="s">
        <v>757</v>
      </c>
      <c r="B68" s="12" t="s">
        <v>758</v>
      </c>
      <c r="C68" s="12">
        <v>20</v>
      </c>
      <c r="D68" s="12" t="s">
        <v>288</v>
      </c>
      <c r="E68" s="12">
        <v>20</v>
      </c>
      <c r="F68" s="12" t="s">
        <v>288</v>
      </c>
      <c r="G68" s="12" t="s">
        <v>289</v>
      </c>
      <c r="H68" s="12" t="s">
        <v>957</v>
      </c>
      <c r="I68" s="12" t="s">
        <v>958</v>
      </c>
      <c r="J68" s="12" t="s">
        <v>959</v>
      </c>
    </row>
    <row r="69" spans="1:10" x14ac:dyDescent="0.2">
      <c r="A69" s="12" t="s">
        <v>757</v>
      </c>
      <c r="B69" s="12" t="s">
        <v>758</v>
      </c>
      <c r="C69" s="12">
        <v>20</v>
      </c>
      <c r="D69" s="12" t="s">
        <v>288</v>
      </c>
      <c r="E69" s="12">
        <v>20</v>
      </c>
      <c r="F69" s="12" t="s">
        <v>288</v>
      </c>
      <c r="G69" s="12" t="s">
        <v>289</v>
      </c>
      <c r="H69" s="12" t="s">
        <v>960</v>
      </c>
      <c r="I69" s="12" t="s">
        <v>961</v>
      </c>
      <c r="J69" s="12" t="s">
        <v>962</v>
      </c>
    </row>
    <row r="70" spans="1:10" x14ac:dyDescent="0.2">
      <c r="A70" s="12" t="s">
        <v>757</v>
      </c>
      <c r="B70" s="12" t="s">
        <v>758</v>
      </c>
      <c r="C70" s="12">
        <v>20</v>
      </c>
      <c r="D70" s="12" t="s">
        <v>288</v>
      </c>
      <c r="E70" s="12">
        <v>20</v>
      </c>
      <c r="F70" s="12" t="s">
        <v>288</v>
      </c>
      <c r="G70" s="12" t="s">
        <v>289</v>
      </c>
      <c r="H70" s="12" t="s">
        <v>963</v>
      </c>
      <c r="I70" s="12" t="s">
        <v>964</v>
      </c>
      <c r="J70" s="12" t="s">
        <v>965</v>
      </c>
    </row>
    <row r="71" spans="1:10" x14ac:dyDescent="0.2">
      <c r="A71" s="12" t="s">
        <v>757</v>
      </c>
      <c r="B71" s="12" t="s">
        <v>758</v>
      </c>
      <c r="C71" s="12">
        <v>20</v>
      </c>
      <c r="D71" s="12" t="s">
        <v>288</v>
      </c>
      <c r="E71" s="12">
        <v>20</v>
      </c>
      <c r="F71" s="12" t="s">
        <v>288</v>
      </c>
      <c r="G71" s="12" t="s">
        <v>289</v>
      </c>
      <c r="H71" s="12" t="s">
        <v>966</v>
      </c>
      <c r="I71" s="12" t="s">
        <v>967</v>
      </c>
      <c r="J71" s="12" t="s">
        <v>968</v>
      </c>
    </row>
    <row r="72" spans="1:10" x14ac:dyDescent="0.2">
      <c r="A72" s="12" t="s">
        <v>757</v>
      </c>
      <c r="B72" s="12" t="s">
        <v>758</v>
      </c>
      <c r="C72" s="12">
        <v>20</v>
      </c>
      <c r="D72" s="12" t="s">
        <v>288</v>
      </c>
      <c r="E72" s="12">
        <v>20</v>
      </c>
      <c r="F72" s="12" t="s">
        <v>288</v>
      </c>
      <c r="G72" s="12" t="s">
        <v>289</v>
      </c>
      <c r="H72" s="12" t="s">
        <v>969</v>
      </c>
      <c r="I72" s="12" t="s">
        <v>970</v>
      </c>
      <c r="J72" s="12" t="s">
        <v>971</v>
      </c>
    </row>
    <row r="73" spans="1:10" x14ac:dyDescent="0.2">
      <c r="A73" s="12" t="s">
        <v>757</v>
      </c>
      <c r="B73" s="12" t="s">
        <v>758</v>
      </c>
      <c r="C73" s="12">
        <v>20</v>
      </c>
      <c r="D73" s="12" t="s">
        <v>288</v>
      </c>
      <c r="E73" s="12">
        <v>20</v>
      </c>
      <c r="F73" s="12" t="s">
        <v>288</v>
      </c>
      <c r="G73" s="12" t="s">
        <v>289</v>
      </c>
      <c r="H73" s="12" t="s">
        <v>972</v>
      </c>
      <c r="I73" s="12" t="s">
        <v>973</v>
      </c>
      <c r="J73" s="12" t="s">
        <v>974</v>
      </c>
    </row>
    <row r="74" spans="1:10" x14ac:dyDescent="0.2">
      <c r="A74" s="12" t="s">
        <v>757</v>
      </c>
      <c r="B74" s="12" t="s">
        <v>758</v>
      </c>
      <c r="C74" s="12">
        <v>20</v>
      </c>
      <c r="D74" s="12" t="s">
        <v>288</v>
      </c>
      <c r="E74" s="12">
        <v>20</v>
      </c>
      <c r="F74" s="12" t="s">
        <v>288</v>
      </c>
      <c r="G74" s="12" t="s">
        <v>289</v>
      </c>
      <c r="H74" s="12" t="s">
        <v>975</v>
      </c>
      <c r="I74" s="12" t="s">
        <v>976</v>
      </c>
      <c r="J74" s="12" t="s">
        <v>977</v>
      </c>
    </row>
    <row r="75" spans="1:10" x14ac:dyDescent="0.2">
      <c r="A75" s="12" t="s">
        <v>757</v>
      </c>
      <c r="B75" s="12" t="s">
        <v>758</v>
      </c>
      <c r="C75" s="12">
        <v>20</v>
      </c>
      <c r="D75" s="12" t="s">
        <v>288</v>
      </c>
      <c r="E75" s="12">
        <v>20</v>
      </c>
      <c r="F75" s="12" t="s">
        <v>288</v>
      </c>
      <c r="G75" s="12" t="s">
        <v>289</v>
      </c>
      <c r="H75" s="12" t="s">
        <v>978</v>
      </c>
      <c r="I75" s="12" t="s">
        <v>979</v>
      </c>
      <c r="J75" s="12" t="s">
        <v>980</v>
      </c>
    </row>
    <row r="76" spans="1:10" x14ac:dyDescent="0.2">
      <c r="A76" s="12" t="s">
        <v>757</v>
      </c>
      <c r="B76" s="12" t="s">
        <v>758</v>
      </c>
      <c r="C76" s="12">
        <v>20</v>
      </c>
      <c r="D76" s="12" t="s">
        <v>288</v>
      </c>
      <c r="E76" s="12">
        <v>20</v>
      </c>
      <c r="F76" s="12" t="s">
        <v>288</v>
      </c>
      <c r="G76" s="12" t="s">
        <v>289</v>
      </c>
      <c r="H76" s="12" t="s">
        <v>981</v>
      </c>
      <c r="I76" s="12" t="s">
        <v>982</v>
      </c>
      <c r="J76" s="12" t="s">
        <v>983</v>
      </c>
    </row>
    <row r="77" spans="1:10" x14ac:dyDescent="0.2">
      <c r="A77" s="12" t="s">
        <v>757</v>
      </c>
      <c r="B77" s="12" t="s">
        <v>758</v>
      </c>
      <c r="C77" s="12">
        <v>20</v>
      </c>
      <c r="D77" s="12" t="s">
        <v>288</v>
      </c>
      <c r="E77" s="12">
        <v>20</v>
      </c>
      <c r="F77" s="12" t="s">
        <v>288</v>
      </c>
      <c r="G77" s="12" t="s">
        <v>289</v>
      </c>
      <c r="H77" s="12" t="s">
        <v>984</v>
      </c>
      <c r="I77" s="12" t="s">
        <v>985</v>
      </c>
      <c r="J77" s="12" t="s">
        <v>986</v>
      </c>
    </row>
    <row r="78" spans="1:10" x14ac:dyDescent="0.2">
      <c r="A78" s="12" t="s">
        <v>757</v>
      </c>
      <c r="B78" s="12" t="s">
        <v>758</v>
      </c>
      <c r="C78" s="12">
        <v>20</v>
      </c>
      <c r="D78" s="12" t="s">
        <v>288</v>
      </c>
      <c r="E78" s="12">
        <v>20</v>
      </c>
      <c r="F78" s="12" t="s">
        <v>288</v>
      </c>
      <c r="G78" s="12" t="s">
        <v>289</v>
      </c>
      <c r="H78" s="12" t="s">
        <v>987</v>
      </c>
      <c r="I78" s="12" t="s">
        <v>988</v>
      </c>
      <c r="J78" s="12" t="s">
        <v>989</v>
      </c>
    </row>
    <row r="79" spans="1:10" x14ac:dyDescent="0.2">
      <c r="A79" s="12" t="s">
        <v>757</v>
      </c>
      <c r="B79" s="12" t="s">
        <v>758</v>
      </c>
      <c r="C79" s="12">
        <v>20</v>
      </c>
      <c r="D79" s="12" t="s">
        <v>288</v>
      </c>
      <c r="E79" s="12">
        <v>20</v>
      </c>
      <c r="F79" s="12" t="s">
        <v>288</v>
      </c>
      <c r="G79" s="12" t="s">
        <v>289</v>
      </c>
      <c r="H79" s="12" t="s">
        <v>990</v>
      </c>
      <c r="I79" s="12" t="s">
        <v>991</v>
      </c>
      <c r="J79" s="12" t="s">
        <v>992</v>
      </c>
    </row>
    <row r="80" spans="1:10" x14ac:dyDescent="0.2">
      <c r="A80" s="12" t="s">
        <v>757</v>
      </c>
      <c r="B80" s="12" t="s">
        <v>758</v>
      </c>
      <c r="C80" s="12">
        <v>20</v>
      </c>
      <c r="D80" s="12" t="s">
        <v>288</v>
      </c>
      <c r="E80" s="12">
        <v>20</v>
      </c>
      <c r="F80" s="12" t="s">
        <v>288</v>
      </c>
      <c r="G80" s="12" t="s">
        <v>289</v>
      </c>
      <c r="H80" s="12" t="s">
        <v>993</v>
      </c>
      <c r="I80" s="12" t="s">
        <v>994</v>
      </c>
      <c r="J80" s="12" t="s">
        <v>995</v>
      </c>
    </row>
    <row r="81" spans="1:10" x14ac:dyDescent="0.2">
      <c r="A81" s="12" t="s">
        <v>757</v>
      </c>
      <c r="B81" s="12" t="s">
        <v>758</v>
      </c>
      <c r="C81" s="12">
        <v>10</v>
      </c>
      <c r="D81" s="12" t="s">
        <v>288</v>
      </c>
      <c r="E81" s="12">
        <v>20</v>
      </c>
      <c r="F81" s="12" t="s">
        <v>288</v>
      </c>
      <c r="G81" s="12" t="s">
        <v>289</v>
      </c>
      <c r="H81" s="12" t="s">
        <v>996</v>
      </c>
      <c r="I81" s="12" t="s">
        <v>997</v>
      </c>
      <c r="J81" s="12" t="s">
        <v>998</v>
      </c>
    </row>
    <row r="82" spans="1:10" x14ac:dyDescent="0.2">
      <c r="A82" s="12" t="s">
        <v>757</v>
      </c>
      <c r="B82" s="12" t="s">
        <v>758</v>
      </c>
      <c r="C82" s="12">
        <v>20</v>
      </c>
      <c r="D82" s="12" t="s">
        <v>288</v>
      </c>
      <c r="E82" s="12">
        <v>20</v>
      </c>
      <c r="F82" s="12" t="s">
        <v>288</v>
      </c>
      <c r="G82" s="12" t="s">
        <v>289</v>
      </c>
      <c r="H82" s="12" t="s">
        <v>999</v>
      </c>
      <c r="I82" s="12" t="s">
        <v>1000</v>
      </c>
      <c r="J82" s="12" t="s">
        <v>1001</v>
      </c>
    </row>
    <row r="83" spans="1:10" x14ac:dyDescent="0.2">
      <c r="A83" s="12" t="s">
        <v>757</v>
      </c>
      <c r="B83" s="12" t="s">
        <v>758</v>
      </c>
      <c r="C83" s="12">
        <v>20</v>
      </c>
      <c r="D83" s="12" t="s">
        <v>288</v>
      </c>
      <c r="E83" s="12">
        <v>20</v>
      </c>
      <c r="F83" s="12" t="s">
        <v>288</v>
      </c>
      <c r="G83" s="12" t="s">
        <v>289</v>
      </c>
      <c r="H83" s="12" t="s">
        <v>1002</v>
      </c>
      <c r="I83" s="12" t="s">
        <v>1003</v>
      </c>
      <c r="J83" s="12" t="s">
        <v>1004</v>
      </c>
    </row>
    <row r="84" spans="1:10" x14ac:dyDescent="0.2">
      <c r="A84" s="12" t="s">
        <v>757</v>
      </c>
      <c r="B84" s="12" t="s">
        <v>758</v>
      </c>
      <c r="C84" s="12">
        <v>20</v>
      </c>
      <c r="D84" s="12" t="s">
        <v>288</v>
      </c>
      <c r="E84" s="12">
        <v>20</v>
      </c>
      <c r="F84" s="12" t="s">
        <v>288</v>
      </c>
      <c r="G84" s="12" t="s">
        <v>289</v>
      </c>
      <c r="H84" s="12" t="s">
        <v>1005</v>
      </c>
      <c r="I84" s="12" t="s">
        <v>1006</v>
      </c>
      <c r="J84" s="12" t="s">
        <v>1007</v>
      </c>
    </row>
    <row r="85" spans="1:10" x14ac:dyDescent="0.2">
      <c r="A85" s="12" t="s">
        <v>757</v>
      </c>
      <c r="B85" s="12" t="s">
        <v>758</v>
      </c>
      <c r="C85" s="12">
        <v>13</v>
      </c>
      <c r="D85" s="12" t="s">
        <v>288</v>
      </c>
      <c r="E85" s="12">
        <v>20</v>
      </c>
      <c r="F85" s="12" t="s">
        <v>288</v>
      </c>
      <c r="G85" s="12" t="s">
        <v>289</v>
      </c>
      <c r="H85" s="12" t="s">
        <v>1008</v>
      </c>
      <c r="I85" s="12" t="s">
        <v>1009</v>
      </c>
      <c r="J85" s="12" t="s">
        <v>1010</v>
      </c>
    </row>
    <row r="86" spans="1:10" x14ac:dyDescent="0.2">
      <c r="A86" s="12" t="s">
        <v>757</v>
      </c>
      <c r="B86" s="12" t="s">
        <v>758</v>
      </c>
      <c r="C86" s="12">
        <v>20</v>
      </c>
      <c r="D86" s="12" t="s">
        <v>288</v>
      </c>
      <c r="E86" s="12">
        <v>20</v>
      </c>
      <c r="F86" s="12" t="s">
        <v>288</v>
      </c>
      <c r="G86" s="12" t="s">
        <v>289</v>
      </c>
      <c r="H86" s="12" t="s">
        <v>1011</v>
      </c>
      <c r="I86" s="12" t="s">
        <v>1012</v>
      </c>
      <c r="J86" s="12" t="s">
        <v>1013</v>
      </c>
    </row>
    <row r="87" spans="1:10" x14ac:dyDescent="0.2">
      <c r="A87" s="12" t="s">
        <v>757</v>
      </c>
      <c r="B87" s="12" t="s">
        <v>758</v>
      </c>
      <c r="C87" s="12">
        <v>20</v>
      </c>
      <c r="D87" s="12" t="s">
        <v>288</v>
      </c>
      <c r="E87" s="12">
        <v>20</v>
      </c>
      <c r="F87" s="12" t="s">
        <v>288</v>
      </c>
      <c r="G87" s="12" t="s">
        <v>289</v>
      </c>
      <c r="H87" s="12" t="s">
        <v>1014</v>
      </c>
      <c r="I87" s="12" t="s">
        <v>1015</v>
      </c>
      <c r="J87" s="12" t="s">
        <v>1016</v>
      </c>
    </row>
    <row r="88" spans="1:10" x14ac:dyDescent="0.2">
      <c r="A88" s="12" t="s">
        <v>757</v>
      </c>
      <c r="B88" s="12" t="s">
        <v>758</v>
      </c>
      <c r="C88" s="12">
        <v>20</v>
      </c>
      <c r="D88" s="12" t="s">
        <v>288</v>
      </c>
      <c r="E88" s="12">
        <v>20</v>
      </c>
      <c r="F88" s="12" t="s">
        <v>288</v>
      </c>
      <c r="G88" s="12" t="s">
        <v>289</v>
      </c>
      <c r="H88" s="12" t="s">
        <v>1017</v>
      </c>
      <c r="I88" s="12" t="s">
        <v>1018</v>
      </c>
      <c r="J88" s="12" t="s">
        <v>1019</v>
      </c>
    </row>
    <row r="89" spans="1:10" x14ac:dyDescent="0.2">
      <c r="A89" s="12" t="s">
        <v>757</v>
      </c>
      <c r="B89" s="12" t="s">
        <v>758</v>
      </c>
      <c r="C89" s="12">
        <v>14</v>
      </c>
      <c r="D89" s="12" t="s">
        <v>288</v>
      </c>
      <c r="E89" s="12">
        <v>20</v>
      </c>
      <c r="F89" s="12" t="s">
        <v>288</v>
      </c>
      <c r="G89" s="12" t="s">
        <v>289</v>
      </c>
      <c r="H89" s="12" t="s">
        <v>1020</v>
      </c>
      <c r="I89" s="12" t="s">
        <v>1021</v>
      </c>
      <c r="J89" s="12" t="s">
        <v>1022</v>
      </c>
    </row>
    <row r="90" spans="1:10" x14ac:dyDescent="0.2">
      <c r="A90" s="12" t="s">
        <v>757</v>
      </c>
      <c r="B90" s="12" t="s">
        <v>758</v>
      </c>
      <c r="C90" s="12">
        <v>20</v>
      </c>
      <c r="D90" s="12" t="s">
        <v>288</v>
      </c>
      <c r="E90" s="12">
        <v>20</v>
      </c>
      <c r="F90" s="12" t="s">
        <v>288</v>
      </c>
      <c r="G90" s="12" t="s">
        <v>289</v>
      </c>
      <c r="H90" s="12" t="s">
        <v>1023</v>
      </c>
      <c r="I90" s="12" t="s">
        <v>1024</v>
      </c>
      <c r="J90" s="12" t="s">
        <v>1025</v>
      </c>
    </row>
    <row r="91" spans="1:10" x14ac:dyDescent="0.2">
      <c r="A91" s="12" t="s">
        <v>757</v>
      </c>
      <c r="B91" s="12" t="s">
        <v>758</v>
      </c>
      <c r="C91" s="12">
        <v>20</v>
      </c>
      <c r="D91" s="12" t="s">
        <v>288</v>
      </c>
      <c r="E91" s="12">
        <v>20</v>
      </c>
      <c r="F91" s="12" t="s">
        <v>288</v>
      </c>
      <c r="G91" s="12" t="s">
        <v>289</v>
      </c>
      <c r="H91" s="12" t="s">
        <v>1026</v>
      </c>
      <c r="I91" s="12" t="s">
        <v>1027</v>
      </c>
      <c r="J91" s="12" t="s">
        <v>1028</v>
      </c>
    </row>
    <row r="92" spans="1:10" x14ac:dyDescent="0.2">
      <c r="A92" s="12" t="s">
        <v>757</v>
      </c>
      <c r="B92" s="12" t="s">
        <v>758</v>
      </c>
      <c r="C92" s="12">
        <v>20</v>
      </c>
      <c r="D92" s="12" t="s">
        <v>288</v>
      </c>
      <c r="E92" s="12">
        <v>20</v>
      </c>
      <c r="F92" s="12" t="s">
        <v>288</v>
      </c>
      <c r="G92" s="12" t="s">
        <v>289</v>
      </c>
      <c r="H92" s="12" t="s">
        <v>1029</v>
      </c>
      <c r="I92" s="12" t="s">
        <v>1030</v>
      </c>
      <c r="J92" s="12" t="s">
        <v>1031</v>
      </c>
    </row>
    <row r="93" spans="1:10" x14ac:dyDescent="0.2">
      <c r="A93" s="12" t="s">
        <v>757</v>
      </c>
      <c r="B93" s="12" t="s">
        <v>758</v>
      </c>
      <c r="C93" s="12">
        <v>20</v>
      </c>
      <c r="D93" s="12" t="s">
        <v>288</v>
      </c>
      <c r="E93" s="12">
        <v>20</v>
      </c>
      <c r="F93" s="12" t="s">
        <v>288</v>
      </c>
      <c r="G93" s="12" t="s">
        <v>289</v>
      </c>
      <c r="H93" s="12" t="s">
        <v>1032</v>
      </c>
      <c r="I93" s="12" t="s">
        <v>1033</v>
      </c>
      <c r="J93" s="12" t="s">
        <v>1034</v>
      </c>
    </row>
    <row r="94" spans="1:10" x14ac:dyDescent="0.2">
      <c r="A94" s="12" t="s">
        <v>757</v>
      </c>
      <c r="B94" s="12" t="s">
        <v>758</v>
      </c>
      <c r="C94" s="12">
        <v>20</v>
      </c>
      <c r="D94" s="12" t="s">
        <v>288</v>
      </c>
      <c r="E94" s="12">
        <v>20</v>
      </c>
      <c r="F94" s="12" t="s">
        <v>288</v>
      </c>
      <c r="G94" s="12" t="s">
        <v>289</v>
      </c>
      <c r="H94" s="12" t="s">
        <v>1035</v>
      </c>
      <c r="I94" s="12" t="s">
        <v>1036</v>
      </c>
      <c r="J94" s="12" t="s">
        <v>1037</v>
      </c>
    </row>
    <row r="95" spans="1:10" x14ac:dyDescent="0.2">
      <c r="A95" s="12" t="s">
        <v>757</v>
      </c>
      <c r="B95" s="12" t="s">
        <v>758</v>
      </c>
      <c r="C95" s="12">
        <v>20</v>
      </c>
      <c r="D95" s="12" t="s">
        <v>288</v>
      </c>
      <c r="E95" s="12">
        <v>20</v>
      </c>
      <c r="F95" s="12" t="s">
        <v>288</v>
      </c>
      <c r="G95" s="12" t="s">
        <v>289</v>
      </c>
      <c r="H95" s="12" t="s">
        <v>1038</v>
      </c>
      <c r="I95" s="12" t="s">
        <v>1039</v>
      </c>
      <c r="J95" s="12" t="s">
        <v>1040</v>
      </c>
    </row>
    <row r="96" spans="1:10" x14ac:dyDescent="0.2">
      <c r="A96" s="12" t="s">
        <v>757</v>
      </c>
      <c r="B96" s="12" t="s">
        <v>758</v>
      </c>
      <c r="C96" s="12">
        <v>20</v>
      </c>
      <c r="D96" s="12" t="s">
        <v>288</v>
      </c>
      <c r="E96" s="12">
        <v>20</v>
      </c>
      <c r="F96" s="12" t="s">
        <v>288</v>
      </c>
      <c r="G96" s="12" t="s">
        <v>289</v>
      </c>
      <c r="H96" s="12" t="s">
        <v>1041</v>
      </c>
      <c r="I96" s="12" t="s">
        <v>1042</v>
      </c>
      <c r="J96" s="12" t="s">
        <v>1043</v>
      </c>
    </row>
    <row r="97" spans="1:10" x14ac:dyDescent="0.2">
      <c r="A97" s="12" t="s">
        <v>757</v>
      </c>
      <c r="B97" s="12" t="s">
        <v>758</v>
      </c>
      <c r="C97" s="12">
        <v>20</v>
      </c>
      <c r="D97" s="12" t="s">
        <v>288</v>
      </c>
      <c r="E97" s="12">
        <v>20</v>
      </c>
      <c r="F97" s="12" t="s">
        <v>288</v>
      </c>
      <c r="G97" s="12" t="s">
        <v>289</v>
      </c>
      <c r="H97" s="12" t="s">
        <v>1044</v>
      </c>
      <c r="I97" s="12" t="s">
        <v>1045</v>
      </c>
      <c r="J97" s="12" t="s">
        <v>1046</v>
      </c>
    </row>
    <row r="98" spans="1:10" x14ac:dyDescent="0.2">
      <c r="A98" s="12" t="s">
        <v>757</v>
      </c>
      <c r="B98" s="12" t="s">
        <v>758</v>
      </c>
      <c r="C98" s="12">
        <v>20</v>
      </c>
      <c r="D98" s="12" t="s">
        <v>288</v>
      </c>
      <c r="E98" s="12">
        <v>20</v>
      </c>
      <c r="F98" s="12" t="s">
        <v>288</v>
      </c>
      <c r="G98" s="12" t="s">
        <v>289</v>
      </c>
      <c r="H98" s="12" t="s">
        <v>1047</v>
      </c>
      <c r="I98" s="12" t="s">
        <v>1048</v>
      </c>
      <c r="J98" s="12" t="s">
        <v>1049</v>
      </c>
    </row>
    <row r="99" spans="1:10" x14ac:dyDescent="0.2">
      <c r="A99" s="12" t="s">
        <v>757</v>
      </c>
      <c r="B99" s="12" t="s">
        <v>758</v>
      </c>
      <c r="C99" s="12">
        <v>20</v>
      </c>
      <c r="D99" s="12" t="s">
        <v>288</v>
      </c>
      <c r="E99" s="12">
        <v>20</v>
      </c>
      <c r="F99" s="12" t="s">
        <v>288</v>
      </c>
      <c r="G99" s="12" t="s">
        <v>289</v>
      </c>
      <c r="H99" s="12" t="s">
        <v>1050</v>
      </c>
      <c r="I99" s="12" t="s">
        <v>1051</v>
      </c>
      <c r="J99" s="12" t="s">
        <v>1052</v>
      </c>
    </row>
    <row r="100" spans="1:10" x14ac:dyDescent="0.2">
      <c r="A100" s="12" t="s">
        <v>757</v>
      </c>
      <c r="B100" s="12" t="s">
        <v>758</v>
      </c>
      <c r="C100" s="12">
        <v>20</v>
      </c>
      <c r="D100" s="12" t="s">
        <v>288</v>
      </c>
      <c r="E100" s="12">
        <v>20</v>
      </c>
      <c r="F100" s="12" t="s">
        <v>288</v>
      </c>
      <c r="G100" s="12" t="s">
        <v>289</v>
      </c>
      <c r="H100" s="12" t="s">
        <v>1053</v>
      </c>
      <c r="I100" s="12" t="s">
        <v>1054</v>
      </c>
      <c r="J100" s="12" t="s">
        <v>1055</v>
      </c>
    </row>
    <row r="101" spans="1:10" x14ac:dyDescent="0.2">
      <c r="A101" s="12" t="s">
        <v>757</v>
      </c>
      <c r="B101" s="12" t="s">
        <v>758</v>
      </c>
      <c r="C101" s="12">
        <v>20</v>
      </c>
      <c r="D101" s="12" t="s">
        <v>288</v>
      </c>
      <c r="E101" s="12">
        <v>20</v>
      </c>
      <c r="F101" s="12" t="s">
        <v>288</v>
      </c>
      <c r="G101" s="12" t="s">
        <v>289</v>
      </c>
      <c r="H101" s="12" t="s">
        <v>1056</v>
      </c>
      <c r="I101" s="12" t="s">
        <v>1057</v>
      </c>
      <c r="J101" s="12" t="s">
        <v>1058</v>
      </c>
    </row>
    <row r="102" spans="1:10" x14ac:dyDescent="0.2">
      <c r="A102" s="12" t="s">
        <v>757</v>
      </c>
      <c r="B102" s="12" t="s">
        <v>758</v>
      </c>
      <c r="C102" s="12">
        <v>20</v>
      </c>
      <c r="D102" s="12" t="s">
        <v>288</v>
      </c>
      <c r="E102" s="12">
        <v>20</v>
      </c>
      <c r="F102" s="12" t="s">
        <v>288</v>
      </c>
      <c r="G102" s="12" t="s">
        <v>289</v>
      </c>
      <c r="H102" s="12" t="s">
        <v>1059</v>
      </c>
      <c r="I102" s="12" t="s">
        <v>1060</v>
      </c>
      <c r="J102" s="12" t="s">
        <v>1061</v>
      </c>
    </row>
    <row r="103" spans="1:10" x14ac:dyDescent="0.2">
      <c r="A103" s="12" t="s">
        <v>757</v>
      </c>
      <c r="B103" s="12" t="s">
        <v>758</v>
      </c>
      <c r="C103" s="12">
        <v>20</v>
      </c>
      <c r="D103" s="12" t="s">
        <v>288</v>
      </c>
      <c r="E103" s="12">
        <v>20</v>
      </c>
      <c r="F103" s="12" t="s">
        <v>288</v>
      </c>
      <c r="G103" s="12" t="s">
        <v>289</v>
      </c>
      <c r="H103" s="12" t="s">
        <v>1062</v>
      </c>
      <c r="I103" s="12" t="s">
        <v>1063</v>
      </c>
      <c r="J103" s="12" t="s">
        <v>1064</v>
      </c>
    </row>
    <row r="104" spans="1:10" x14ac:dyDescent="0.2">
      <c r="A104" s="12" t="s">
        <v>757</v>
      </c>
      <c r="B104" s="12" t="s">
        <v>758</v>
      </c>
      <c r="C104" s="12">
        <v>20</v>
      </c>
      <c r="D104" s="12" t="s">
        <v>288</v>
      </c>
      <c r="E104" s="12">
        <v>20</v>
      </c>
      <c r="F104" s="12" t="s">
        <v>288</v>
      </c>
      <c r="G104" s="12" t="s">
        <v>289</v>
      </c>
      <c r="H104" s="12" t="s">
        <v>1065</v>
      </c>
      <c r="I104" s="12" t="s">
        <v>1066</v>
      </c>
      <c r="J104" s="12" t="s">
        <v>1067</v>
      </c>
    </row>
    <row r="105" spans="1:10" x14ac:dyDescent="0.2">
      <c r="A105" s="12" t="s">
        <v>757</v>
      </c>
      <c r="B105" s="12" t="s">
        <v>758</v>
      </c>
      <c r="C105" s="12">
        <v>20</v>
      </c>
      <c r="D105" s="12" t="s">
        <v>288</v>
      </c>
      <c r="E105" s="12">
        <v>20</v>
      </c>
      <c r="F105" s="12" t="s">
        <v>288</v>
      </c>
      <c r="G105" s="12" t="s">
        <v>289</v>
      </c>
      <c r="H105" s="12" t="s">
        <v>1068</v>
      </c>
      <c r="I105" s="12" t="s">
        <v>1069</v>
      </c>
      <c r="J105" s="12" t="s">
        <v>1070</v>
      </c>
    </row>
    <row r="106" spans="1:10" x14ac:dyDescent="0.2">
      <c r="A106" s="12" t="s">
        <v>757</v>
      </c>
      <c r="B106" s="12" t="s">
        <v>758</v>
      </c>
      <c r="C106" s="12">
        <v>20</v>
      </c>
      <c r="D106" s="12" t="s">
        <v>288</v>
      </c>
      <c r="E106" s="12">
        <v>20</v>
      </c>
      <c r="F106" s="12" t="s">
        <v>288</v>
      </c>
      <c r="G106" s="12" t="s">
        <v>289</v>
      </c>
      <c r="H106" s="12" t="s">
        <v>1071</v>
      </c>
      <c r="I106" s="12" t="s">
        <v>1072</v>
      </c>
      <c r="J106" s="12" t="s">
        <v>1073</v>
      </c>
    </row>
    <row r="107" spans="1:10" x14ac:dyDescent="0.2">
      <c r="A107" s="12" t="s">
        <v>757</v>
      </c>
      <c r="B107" s="12" t="s">
        <v>758</v>
      </c>
      <c r="C107" s="12">
        <v>5</v>
      </c>
      <c r="D107" s="12" t="s">
        <v>288</v>
      </c>
      <c r="E107" s="12">
        <v>20</v>
      </c>
      <c r="F107" s="12" t="s">
        <v>288</v>
      </c>
      <c r="G107" s="12" t="s">
        <v>289</v>
      </c>
      <c r="H107" s="12" t="s">
        <v>1074</v>
      </c>
      <c r="I107" s="12" t="s">
        <v>1075</v>
      </c>
      <c r="J107" s="12" t="s">
        <v>1076</v>
      </c>
    </row>
    <row r="108" spans="1:10" x14ac:dyDescent="0.2">
      <c r="A108" s="12" t="s">
        <v>757</v>
      </c>
      <c r="B108" s="12" t="s">
        <v>758</v>
      </c>
      <c r="C108" s="12">
        <v>20</v>
      </c>
      <c r="D108" s="12" t="s">
        <v>288</v>
      </c>
      <c r="E108" s="12">
        <v>20</v>
      </c>
      <c r="F108" s="12" t="s">
        <v>288</v>
      </c>
      <c r="G108" s="12" t="s">
        <v>289</v>
      </c>
      <c r="H108" s="12" t="s">
        <v>1077</v>
      </c>
      <c r="I108" s="12" t="s">
        <v>1078</v>
      </c>
      <c r="J108" s="12" t="s">
        <v>1079</v>
      </c>
    </row>
    <row r="109" spans="1:10" x14ac:dyDescent="0.2">
      <c r="A109" s="12" t="s">
        <v>757</v>
      </c>
      <c r="B109" s="12" t="s">
        <v>758</v>
      </c>
      <c r="C109" s="12">
        <v>20</v>
      </c>
      <c r="D109" s="12" t="s">
        <v>288</v>
      </c>
      <c r="E109" s="12">
        <v>20</v>
      </c>
      <c r="F109" s="12" t="s">
        <v>288</v>
      </c>
      <c r="G109" s="12" t="s">
        <v>289</v>
      </c>
      <c r="H109" s="12" t="s">
        <v>1080</v>
      </c>
      <c r="I109" s="12" t="s">
        <v>1081</v>
      </c>
      <c r="J109" s="12" t="s">
        <v>1082</v>
      </c>
    </row>
    <row r="110" spans="1:10" x14ac:dyDescent="0.2">
      <c r="A110" s="12" t="s">
        <v>757</v>
      </c>
      <c r="B110" s="12" t="s">
        <v>758</v>
      </c>
      <c r="C110" s="12">
        <v>20</v>
      </c>
      <c r="D110" s="12" t="s">
        <v>288</v>
      </c>
      <c r="E110" s="12">
        <v>20</v>
      </c>
      <c r="F110" s="12" t="s">
        <v>288</v>
      </c>
      <c r="G110" s="12" t="s">
        <v>289</v>
      </c>
      <c r="H110" s="12" t="s">
        <v>1083</v>
      </c>
      <c r="I110" s="12" t="s">
        <v>1084</v>
      </c>
      <c r="J110" s="12" t="s">
        <v>1085</v>
      </c>
    </row>
    <row r="111" spans="1:10" x14ac:dyDescent="0.2">
      <c r="A111" s="12" t="s">
        <v>757</v>
      </c>
      <c r="B111" s="12" t="s">
        <v>758</v>
      </c>
      <c r="C111" s="12">
        <v>17</v>
      </c>
      <c r="D111" s="12" t="s">
        <v>288</v>
      </c>
      <c r="E111" s="12">
        <v>20</v>
      </c>
      <c r="F111" s="12" t="s">
        <v>288</v>
      </c>
      <c r="G111" s="12" t="s">
        <v>289</v>
      </c>
      <c r="H111" s="12" t="s">
        <v>1086</v>
      </c>
      <c r="I111" s="12" t="s">
        <v>1087</v>
      </c>
      <c r="J111" s="12" t="s">
        <v>1088</v>
      </c>
    </row>
    <row r="112" spans="1:10" x14ac:dyDescent="0.2">
      <c r="A112" s="12" t="s">
        <v>757</v>
      </c>
      <c r="B112" s="12" t="s">
        <v>758</v>
      </c>
      <c r="C112" s="12">
        <v>20</v>
      </c>
      <c r="D112" s="12" t="s">
        <v>288</v>
      </c>
      <c r="E112" s="12">
        <v>20</v>
      </c>
      <c r="F112" s="12" t="s">
        <v>288</v>
      </c>
      <c r="G112" s="12" t="s">
        <v>289</v>
      </c>
      <c r="H112" s="12" t="s">
        <v>1089</v>
      </c>
      <c r="I112" s="12" t="s">
        <v>1090</v>
      </c>
      <c r="J112" s="12" t="s">
        <v>1091</v>
      </c>
    </row>
    <row r="113" spans="1:10" x14ac:dyDescent="0.2">
      <c r="A113" s="12" t="s">
        <v>757</v>
      </c>
      <c r="B113" s="12" t="s">
        <v>758</v>
      </c>
      <c r="C113" s="12">
        <v>21</v>
      </c>
      <c r="D113" s="12" t="s">
        <v>288</v>
      </c>
      <c r="E113" s="12">
        <v>20</v>
      </c>
      <c r="F113" s="12" t="s">
        <v>288</v>
      </c>
      <c r="G113" s="12" t="s">
        <v>289</v>
      </c>
      <c r="H113" s="12" t="s">
        <v>1092</v>
      </c>
      <c r="I113" s="12" t="s">
        <v>1093</v>
      </c>
      <c r="J113" s="12" t="s">
        <v>1094</v>
      </c>
    </row>
    <row r="114" spans="1:10" x14ac:dyDescent="0.2">
      <c r="A114" s="12" t="s">
        <v>757</v>
      </c>
      <c r="B114" s="12" t="s">
        <v>758</v>
      </c>
      <c r="C114" s="12">
        <v>20</v>
      </c>
      <c r="D114" s="12" t="s">
        <v>288</v>
      </c>
      <c r="E114" s="12">
        <v>20</v>
      </c>
      <c r="F114" s="12" t="s">
        <v>288</v>
      </c>
      <c r="G114" s="12" t="s">
        <v>289</v>
      </c>
      <c r="H114" s="12" t="s">
        <v>1095</v>
      </c>
      <c r="I114" s="12" t="s">
        <v>1096</v>
      </c>
      <c r="J114" s="12" t="s">
        <v>1097</v>
      </c>
    </row>
    <row r="115" spans="1:10" x14ac:dyDescent="0.2">
      <c r="A115" s="12" t="s">
        <v>757</v>
      </c>
      <c r="B115" s="12" t="s">
        <v>758</v>
      </c>
      <c r="C115" s="12">
        <v>20</v>
      </c>
      <c r="D115" s="12" t="s">
        <v>288</v>
      </c>
      <c r="E115" s="12">
        <v>20</v>
      </c>
      <c r="F115" s="12" t="s">
        <v>288</v>
      </c>
      <c r="G115" s="12" t="s">
        <v>289</v>
      </c>
      <c r="H115" s="12" t="s">
        <v>1098</v>
      </c>
      <c r="I115" s="12" t="s">
        <v>1099</v>
      </c>
      <c r="J115" s="12" t="s">
        <v>1100</v>
      </c>
    </row>
    <row r="116" spans="1:10" x14ac:dyDescent="0.2">
      <c r="A116" s="12" t="s">
        <v>757</v>
      </c>
      <c r="B116" s="12" t="s">
        <v>758</v>
      </c>
      <c r="C116" s="12">
        <v>20</v>
      </c>
      <c r="D116" s="12" t="s">
        <v>288</v>
      </c>
      <c r="E116" s="12">
        <v>20</v>
      </c>
      <c r="F116" s="12" t="s">
        <v>288</v>
      </c>
      <c r="G116" s="12" t="s">
        <v>289</v>
      </c>
      <c r="H116" s="12" t="s">
        <v>1101</v>
      </c>
      <c r="I116" s="12" t="s">
        <v>1102</v>
      </c>
      <c r="J116" s="12" t="s">
        <v>1103</v>
      </c>
    </row>
    <row r="117" spans="1:10" x14ac:dyDescent="0.2">
      <c r="A117" s="12" t="s">
        <v>757</v>
      </c>
      <c r="B117" s="12" t="s">
        <v>758</v>
      </c>
      <c r="C117" s="12">
        <v>20</v>
      </c>
      <c r="D117" s="12" t="s">
        <v>288</v>
      </c>
      <c r="E117" s="12">
        <v>20</v>
      </c>
      <c r="F117" s="12" t="s">
        <v>288</v>
      </c>
      <c r="G117" s="12" t="s">
        <v>289</v>
      </c>
      <c r="H117" s="12" t="s">
        <v>1104</v>
      </c>
      <c r="I117" s="12" t="s">
        <v>1105</v>
      </c>
      <c r="J117" s="12" t="s">
        <v>1106</v>
      </c>
    </row>
    <row r="118" spans="1:10" x14ac:dyDescent="0.2">
      <c r="A118" s="12" t="s">
        <v>757</v>
      </c>
      <c r="B118" s="12" t="s">
        <v>758</v>
      </c>
      <c r="C118" s="12">
        <v>20</v>
      </c>
      <c r="D118" s="12" t="s">
        <v>288</v>
      </c>
      <c r="E118" s="12">
        <v>20</v>
      </c>
      <c r="F118" s="12" t="s">
        <v>288</v>
      </c>
      <c r="G118" s="12" t="s">
        <v>289</v>
      </c>
      <c r="H118" s="12" t="s">
        <v>1107</v>
      </c>
      <c r="I118" s="12" t="s">
        <v>1108</v>
      </c>
      <c r="J118" s="12" t="s">
        <v>1109</v>
      </c>
    </row>
    <row r="119" spans="1:10" x14ac:dyDescent="0.2">
      <c r="A119" s="12" t="s">
        <v>757</v>
      </c>
      <c r="B119" s="12" t="s">
        <v>758</v>
      </c>
      <c r="C119" s="12">
        <v>20</v>
      </c>
      <c r="D119" s="12" t="s">
        <v>288</v>
      </c>
      <c r="E119" s="12">
        <v>20</v>
      </c>
      <c r="F119" s="12" t="s">
        <v>288</v>
      </c>
      <c r="G119" s="12" t="s">
        <v>289</v>
      </c>
      <c r="H119" s="12" t="s">
        <v>1110</v>
      </c>
      <c r="I119" s="12" t="s">
        <v>1111</v>
      </c>
      <c r="J119" s="12" t="s">
        <v>1112</v>
      </c>
    </row>
    <row r="120" spans="1:10" x14ac:dyDescent="0.2">
      <c r="A120" s="12" t="s">
        <v>757</v>
      </c>
      <c r="B120" s="12" t="s">
        <v>758</v>
      </c>
      <c r="C120" s="12">
        <v>20</v>
      </c>
      <c r="D120" s="12" t="s">
        <v>288</v>
      </c>
      <c r="E120" s="12">
        <v>20</v>
      </c>
      <c r="F120" s="12" t="s">
        <v>288</v>
      </c>
      <c r="G120" s="12" t="s">
        <v>289</v>
      </c>
      <c r="H120" s="12" t="s">
        <v>1113</v>
      </c>
      <c r="I120" s="12" t="s">
        <v>1114</v>
      </c>
      <c r="J120" s="12" t="s">
        <v>1115</v>
      </c>
    </row>
    <row r="121" spans="1:10" x14ac:dyDescent="0.2">
      <c r="A121" s="12" t="s">
        <v>757</v>
      </c>
      <c r="B121" s="12" t="s">
        <v>758</v>
      </c>
      <c r="C121" s="12">
        <v>20</v>
      </c>
      <c r="D121" s="12" t="s">
        <v>288</v>
      </c>
      <c r="E121" s="12">
        <v>20</v>
      </c>
      <c r="F121" s="12" t="s">
        <v>288</v>
      </c>
      <c r="G121" s="12" t="s">
        <v>289</v>
      </c>
      <c r="H121" s="12" t="s">
        <v>1116</v>
      </c>
      <c r="I121" s="12" t="s">
        <v>1117</v>
      </c>
      <c r="J121" s="12" t="s">
        <v>1118</v>
      </c>
    </row>
    <row r="122" spans="1:10" x14ac:dyDescent="0.2">
      <c r="A122" s="12" t="s">
        <v>757</v>
      </c>
      <c r="B122" s="12" t="s">
        <v>758</v>
      </c>
      <c r="C122" s="12">
        <v>20</v>
      </c>
      <c r="D122" s="12" t="s">
        <v>288</v>
      </c>
      <c r="E122" s="12">
        <v>20</v>
      </c>
      <c r="F122" s="12" t="s">
        <v>288</v>
      </c>
      <c r="G122" s="12" t="s">
        <v>289</v>
      </c>
      <c r="H122" s="12" t="s">
        <v>1119</v>
      </c>
      <c r="I122" s="12" t="s">
        <v>1120</v>
      </c>
      <c r="J122" s="12" t="s">
        <v>1121</v>
      </c>
    </row>
    <row r="123" spans="1:10" x14ac:dyDescent="0.2">
      <c r="A123" s="12" t="s">
        <v>757</v>
      </c>
      <c r="B123" s="12" t="s">
        <v>758</v>
      </c>
      <c r="C123" s="12">
        <v>20</v>
      </c>
      <c r="D123" s="12" t="s">
        <v>288</v>
      </c>
      <c r="E123" s="12">
        <v>20</v>
      </c>
      <c r="F123" s="12" t="s">
        <v>288</v>
      </c>
      <c r="G123" s="12" t="s">
        <v>289</v>
      </c>
      <c r="H123" s="12" t="s">
        <v>1122</v>
      </c>
      <c r="I123" s="12" t="s">
        <v>1123</v>
      </c>
      <c r="J123" s="12" t="s">
        <v>1124</v>
      </c>
    </row>
    <row r="124" spans="1:10" x14ac:dyDescent="0.2">
      <c r="A124" s="12" t="s">
        <v>757</v>
      </c>
      <c r="B124" s="12" t="s">
        <v>758</v>
      </c>
      <c r="C124" s="12">
        <v>9</v>
      </c>
      <c r="D124" s="12" t="s">
        <v>288</v>
      </c>
      <c r="E124" s="12">
        <v>20</v>
      </c>
      <c r="F124" s="12" t="s">
        <v>288</v>
      </c>
      <c r="G124" s="12" t="s">
        <v>289</v>
      </c>
      <c r="H124" s="12" t="s">
        <v>1125</v>
      </c>
      <c r="I124" s="12" t="s">
        <v>1126</v>
      </c>
      <c r="J124" s="12" t="s">
        <v>1127</v>
      </c>
    </row>
    <row r="125" spans="1:10" x14ac:dyDescent="0.2">
      <c r="A125" s="12" t="s">
        <v>757</v>
      </c>
      <c r="B125" s="12" t="s">
        <v>758</v>
      </c>
      <c r="C125" s="12">
        <v>20</v>
      </c>
      <c r="D125" s="12" t="s">
        <v>288</v>
      </c>
      <c r="E125" s="12">
        <v>20</v>
      </c>
      <c r="F125" s="12" t="s">
        <v>288</v>
      </c>
      <c r="G125" s="12" t="s">
        <v>289</v>
      </c>
      <c r="H125" s="12" t="s">
        <v>1128</v>
      </c>
      <c r="I125" s="12" t="s">
        <v>1129</v>
      </c>
      <c r="J125" s="12" t="s">
        <v>1130</v>
      </c>
    </row>
    <row r="126" spans="1:10" x14ac:dyDescent="0.2">
      <c r="A126" s="12" t="s">
        <v>757</v>
      </c>
      <c r="B126" s="12" t="s">
        <v>758</v>
      </c>
      <c r="C126" s="12">
        <v>20</v>
      </c>
      <c r="D126" s="12" t="s">
        <v>288</v>
      </c>
      <c r="E126" s="12">
        <v>20</v>
      </c>
      <c r="F126" s="12" t="s">
        <v>288</v>
      </c>
      <c r="G126" s="12" t="s">
        <v>289</v>
      </c>
      <c r="H126" s="12" t="s">
        <v>1131</v>
      </c>
      <c r="I126" s="12" t="s">
        <v>1132</v>
      </c>
      <c r="J126" s="12" t="s">
        <v>1133</v>
      </c>
    </row>
    <row r="127" spans="1:10" x14ac:dyDescent="0.2">
      <c r="A127" s="12" t="s">
        <v>757</v>
      </c>
      <c r="B127" s="12" t="s">
        <v>758</v>
      </c>
      <c r="C127" s="12">
        <v>20</v>
      </c>
      <c r="D127" s="12" t="s">
        <v>288</v>
      </c>
      <c r="E127" s="12">
        <v>20</v>
      </c>
      <c r="F127" s="12" t="s">
        <v>288</v>
      </c>
      <c r="G127" s="12" t="s">
        <v>289</v>
      </c>
      <c r="H127" s="12" t="s">
        <v>1134</v>
      </c>
      <c r="I127" s="12" t="s">
        <v>1135</v>
      </c>
      <c r="J127" s="12" t="s">
        <v>1136</v>
      </c>
    </row>
    <row r="128" spans="1:10" x14ac:dyDescent="0.2">
      <c r="A128" s="12" t="s">
        <v>757</v>
      </c>
      <c r="B128" s="12" t="s">
        <v>758</v>
      </c>
      <c r="C128" s="12">
        <v>20</v>
      </c>
      <c r="D128" s="12" t="s">
        <v>288</v>
      </c>
      <c r="E128" s="12">
        <v>20</v>
      </c>
      <c r="F128" s="12" t="s">
        <v>288</v>
      </c>
      <c r="G128" s="12" t="s">
        <v>289</v>
      </c>
      <c r="H128" s="12" t="s">
        <v>1137</v>
      </c>
      <c r="I128" s="12" t="s">
        <v>1138</v>
      </c>
      <c r="J128" s="12" t="s">
        <v>1139</v>
      </c>
    </row>
    <row r="129" spans="1:10" x14ac:dyDescent="0.2">
      <c r="A129" s="12" t="s">
        <v>757</v>
      </c>
      <c r="B129" s="12" t="s">
        <v>758</v>
      </c>
      <c r="C129" s="12">
        <v>19</v>
      </c>
      <c r="D129" s="12" t="s">
        <v>288</v>
      </c>
      <c r="E129" s="12">
        <v>20</v>
      </c>
      <c r="F129" s="12" t="s">
        <v>288</v>
      </c>
      <c r="G129" s="12" t="s">
        <v>289</v>
      </c>
      <c r="H129" s="12" t="s">
        <v>1140</v>
      </c>
      <c r="I129" s="12" t="s">
        <v>1141</v>
      </c>
      <c r="J129" s="12" t="s">
        <v>1142</v>
      </c>
    </row>
    <row r="130" spans="1:10" x14ac:dyDescent="0.2">
      <c r="A130" s="12" t="s">
        <v>757</v>
      </c>
      <c r="B130" s="12" t="s">
        <v>758</v>
      </c>
      <c r="C130" s="12">
        <v>20</v>
      </c>
      <c r="D130" s="12" t="s">
        <v>288</v>
      </c>
      <c r="E130" s="12">
        <v>20</v>
      </c>
      <c r="F130" s="12" t="s">
        <v>288</v>
      </c>
      <c r="G130" s="12" t="s">
        <v>289</v>
      </c>
      <c r="H130" s="12" t="s">
        <v>1143</v>
      </c>
      <c r="I130" s="12" t="s">
        <v>1144</v>
      </c>
      <c r="J130" s="12" t="s">
        <v>1145</v>
      </c>
    </row>
    <row r="131" spans="1:10" x14ac:dyDescent="0.2">
      <c r="A131" s="12" t="s">
        <v>757</v>
      </c>
      <c r="B131" s="12" t="s">
        <v>758</v>
      </c>
      <c r="C131" s="12">
        <v>20</v>
      </c>
      <c r="D131" s="12" t="s">
        <v>288</v>
      </c>
      <c r="E131" s="12">
        <v>20</v>
      </c>
      <c r="F131" s="12" t="s">
        <v>288</v>
      </c>
      <c r="G131" s="12" t="s">
        <v>289</v>
      </c>
      <c r="H131" s="12" t="s">
        <v>1146</v>
      </c>
      <c r="I131" s="12" t="s">
        <v>1147</v>
      </c>
      <c r="J131" s="12" t="s">
        <v>1148</v>
      </c>
    </row>
    <row r="132" spans="1:10" x14ac:dyDescent="0.2">
      <c r="A132" s="12" t="s">
        <v>757</v>
      </c>
      <c r="B132" s="12" t="s">
        <v>758</v>
      </c>
      <c r="C132" s="12">
        <v>20</v>
      </c>
      <c r="D132" s="12" t="s">
        <v>288</v>
      </c>
      <c r="E132" s="12">
        <v>20</v>
      </c>
      <c r="F132" s="12" t="s">
        <v>288</v>
      </c>
      <c r="G132" s="12" t="s">
        <v>289</v>
      </c>
      <c r="H132" s="12" t="s">
        <v>1149</v>
      </c>
      <c r="I132" s="12" t="s">
        <v>1150</v>
      </c>
      <c r="J132" s="12" t="s">
        <v>1151</v>
      </c>
    </row>
    <row r="133" spans="1:10" x14ac:dyDescent="0.2">
      <c r="A133" s="12" t="s">
        <v>757</v>
      </c>
      <c r="B133" s="12" t="s">
        <v>758</v>
      </c>
      <c r="C133" s="12">
        <v>20</v>
      </c>
      <c r="D133" s="12" t="s">
        <v>288</v>
      </c>
      <c r="E133" s="12">
        <v>20</v>
      </c>
      <c r="F133" s="12" t="s">
        <v>288</v>
      </c>
      <c r="G133" s="12" t="s">
        <v>289</v>
      </c>
      <c r="H133" s="12" t="s">
        <v>1152</v>
      </c>
      <c r="I133" s="12" t="s">
        <v>1153</v>
      </c>
      <c r="J133" s="12" t="s">
        <v>1154</v>
      </c>
    </row>
    <row r="134" spans="1:10" x14ac:dyDescent="0.2">
      <c r="A134" s="12" t="s">
        <v>757</v>
      </c>
      <c r="B134" s="12" t="s">
        <v>758</v>
      </c>
      <c r="C134" s="12">
        <v>20</v>
      </c>
      <c r="D134" s="12" t="s">
        <v>288</v>
      </c>
      <c r="E134" s="12">
        <v>20</v>
      </c>
      <c r="F134" s="12" t="s">
        <v>288</v>
      </c>
      <c r="G134" s="12" t="s">
        <v>289</v>
      </c>
      <c r="H134" s="12" t="s">
        <v>1155</v>
      </c>
      <c r="I134" s="12" t="s">
        <v>1156</v>
      </c>
      <c r="J134" s="12" t="s">
        <v>1157</v>
      </c>
    </row>
    <row r="135" spans="1:10" x14ac:dyDescent="0.2">
      <c r="A135" s="12" t="s">
        <v>757</v>
      </c>
      <c r="B135" s="12" t="s">
        <v>758</v>
      </c>
      <c r="C135" s="12">
        <v>20</v>
      </c>
      <c r="D135" s="12" t="s">
        <v>288</v>
      </c>
      <c r="E135" s="12">
        <v>20</v>
      </c>
      <c r="F135" s="12" t="s">
        <v>288</v>
      </c>
      <c r="G135" s="12" t="s">
        <v>289</v>
      </c>
      <c r="H135" s="12" t="s">
        <v>1158</v>
      </c>
      <c r="I135" s="12" t="s">
        <v>1159</v>
      </c>
      <c r="J135" s="12" t="s">
        <v>1160</v>
      </c>
    </row>
    <row r="136" spans="1:10" x14ac:dyDescent="0.2">
      <c r="A136" s="12" t="s">
        <v>757</v>
      </c>
      <c r="B136" s="12" t="s">
        <v>758</v>
      </c>
      <c r="C136" s="12">
        <v>20</v>
      </c>
      <c r="D136" s="12" t="s">
        <v>288</v>
      </c>
      <c r="E136" s="12">
        <v>20</v>
      </c>
      <c r="F136" s="12" t="s">
        <v>288</v>
      </c>
      <c r="G136" s="12" t="s">
        <v>289</v>
      </c>
      <c r="H136" s="12" t="s">
        <v>1161</v>
      </c>
      <c r="I136" s="12" t="s">
        <v>1162</v>
      </c>
      <c r="J136" s="12" t="s">
        <v>1163</v>
      </c>
    </row>
    <row r="137" spans="1:10" x14ac:dyDescent="0.2">
      <c r="A137" s="12" t="s">
        <v>757</v>
      </c>
      <c r="B137" s="12" t="s">
        <v>758</v>
      </c>
      <c r="C137" s="12">
        <v>20</v>
      </c>
      <c r="D137" s="12" t="s">
        <v>288</v>
      </c>
      <c r="E137" s="12">
        <v>20</v>
      </c>
      <c r="F137" s="12" t="s">
        <v>288</v>
      </c>
      <c r="G137" s="12" t="s">
        <v>289</v>
      </c>
      <c r="H137" s="12" t="s">
        <v>1164</v>
      </c>
      <c r="I137" s="12" t="s">
        <v>1165</v>
      </c>
      <c r="J137" s="12" t="s">
        <v>1166</v>
      </c>
    </row>
    <row r="138" spans="1:10" x14ac:dyDescent="0.2">
      <c r="A138" s="12" t="s">
        <v>757</v>
      </c>
      <c r="B138" s="12" t="s">
        <v>758</v>
      </c>
      <c r="C138" s="12">
        <v>10</v>
      </c>
      <c r="D138" s="12" t="s">
        <v>288</v>
      </c>
      <c r="E138" s="12">
        <v>20</v>
      </c>
      <c r="F138" s="12" t="s">
        <v>288</v>
      </c>
      <c r="G138" s="12" t="s">
        <v>289</v>
      </c>
      <c r="H138" s="12" t="s">
        <v>1167</v>
      </c>
      <c r="I138" s="12" t="s">
        <v>1168</v>
      </c>
      <c r="J138" s="12" t="s">
        <v>1169</v>
      </c>
    </row>
    <row r="139" spans="1:10" x14ac:dyDescent="0.2">
      <c r="A139" s="12" t="s">
        <v>757</v>
      </c>
      <c r="B139" s="12" t="s">
        <v>758</v>
      </c>
      <c r="C139" s="12">
        <v>20</v>
      </c>
      <c r="D139" s="12" t="s">
        <v>288</v>
      </c>
      <c r="E139" s="12">
        <v>20</v>
      </c>
      <c r="F139" s="12" t="s">
        <v>288</v>
      </c>
      <c r="G139" s="12" t="s">
        <v>289</v>
      </c>
      <c r="H139" s="12" t="s">
        <v>1170</v>
      </c>
      <c r="I139" s="12" t="s">
        <v>1171</v>
      </c>
      <c r="J139" s="12" t="s">
        <v>1172</v>
      </c>
    </row>
    <row r="140" spans="1:10" x14ac:dyDescent="0.2">
      <c r="A140" s="12" t="s">
        <v>757</v>
      </c>
      <c r="B140" s="12" t="s">
        <v>758</v>
      </c>
      <c r="C140" s="12">
        <v>20</v>
      </c>
      <c r="D140" s="12" t="s">
        <v>288</v>
      </c>
      <c r="E140" s="12">
        <v>20</v>
      </c>
      <c r="F140" s="12" t="s">
        <v>288</v>
      </c>
      <c r="G140" s="12" t="s">
        <v>289</v>
      </c>
      <c r="H140" s="12" t="s">
        <v>1173</v>
      </c>
      <c r="I140" s="12" t="s">
        <v>1174</v>
      </c>
      <c r="J140" s="12" t="s">
        <v>1175</v>
      </c>
    </row>
    <row r="141" spans="1:10" x14ac:dyDescent="0.2">
      <c r="A141" s="12" t="s">
        <v>757</v>
      </c>
      <c r="B141" s="12" t="s">
        <v>758</v>
      </c>
      <c r="C141" s="12">
        <v>20</v>
      </c>
      <c r="D141" s="12" t="s">
        <v>288</v>
      </c>
      <c r="E141" s="12">
        <v>20</v>
      </c>
      <c r="F141" s="12" t="s">
        <v>288</v>
      </c>
      <c r="G141" s="12" t="s">
        <v>289</v>
      </c>
      <c r="H141" s="12" t="s">
        <v>1176</v>
      </c>
      <c r="I141" s="12" t="s">
        <v>1177</v>
      </c>
      <c r="J141" s="12" t="s">
        <v>1178</v>
      </c>
    </row>
    <row r="142" spans="1:10" x14ac:dyDescent="0.2">
      <c r="A142" s="12" t="s">
        <v>757</v>
      </c>
      <c r="B142" s="12" t="s">
        <v>758</v>
      </c>
      <c r="C142" s="12">
        <v>20</v>
      </c>
      <c r="D142" s="12" t="s">
        <v>288</v>
      </c>
      <c r="E142" s="12">
        <v>20</v>
      </c>
      <c r="F142" s="12" t="s">
        <v>288</v>
      </c>
      <c r="G142" s="12" t="s">
        <v>289</v>
      </c>
      <c r="H142" s="12" t="s">
        <v>1179</v>
      </c>
      <c r="I142" s="12" t="s">
        <v>1180</v>
      </c>
      <c r="J142" s="12" t="s">
        <v>1181</v>
      </c>
    </row>
    <row r="143" spans="1:10" x14ac:dyDescent="0.2">
      <c r="A143" s="12" t="s">
        <v>757</v>
      </c>
      <c r="B143" s="12" t="s">
        <v>758</v>
      </c>
      <c r="C143" s="12">
        <v>20</v>
      </c>
      <c r="D143" s="12" t="s">
        <v>288</v>
      </c>
      <c r="E143" s="12">
        <v>20</v>
      </c>
      <c r="F143" s="12" t="s">
        <v>288</v>
      </c>
      <c r="G143" s="12" t="s">
        <v>289</v>
      </c>
      <c r="H143" s="12" t="s">
        <v>1182</v>
      </c>
      <c r="I143" s="12" t="s">
        <v>1183</v>
      </c>
      <c r="J143" s="12" t="s">
        <v>1184</v>
      </c>
    </row>
    <row r="144" spans="1:10" x14ac:dyDescent="0.2">
      <c r="A144" s="12" t="s">
        <v>757</v>
      </c>
      <c r="B144" s="12" t="s">
        <v>758</v>
      </c>
      <c r="C144" s="12">
        <v>20</v>
      </c>
      <c r="D144" s="12" t="s">
        <v>288</v>
      </c>
      <c r="E144" s="12">
        <v>20</v>
      </c>
      <c r="F144" s="12" t="s">
        <v>288</v>
      </c>
      <c r="G144" s="12" t="s">
        <v>289</v>
      </c>
      <c r="H144" s="12" t="s">
        <v>1185</v>
      </c>
      <c r="I144" s="12" t="s">
        <v>1186</v>
      </c>
      <c r="J144" s="12" t="s">
        <v>1187</v>
      </c>
    </row>
    <row r="145" spans="1:10" x14ac:dyDescent="0.2">
      <c r="A145" s="12" t="s">
        <v>757</v>
      </c>
      <c r="B145" s="12" t="s">
        <v>758</v>
      </c>
      <c r="C145" s="12">
        <v>20</v>
      </c>
      <c r="D145" s="12" t="s">
        <v>288</v>
      </c>
      <c r="E145" s="12">
        <v>20</v>
      </c>
      <c r="F145" s="12" t="s">
        <v>288</v>
      </c>
      <c r="G145" s="12" t="s">
        <v>289</v>
      </c>
      <c r="H145" s="12" t="s">
        <v>1188</v>
      </c>
      <c r="I145" s="12" t="s">
        <v>1189</v>
      </c>
      <c r="J145" s="12" t="s">
        <v>1190</v>
      </c>
    </row>
    <row r="146" spans="1:10" x14ac:dyDescent="0.2">
      <c r="A146" s="12" t="s">
        <v>757</v>
      </c>
      <c r="B146" s="12" t="s">
        <v>758</v>
      </c>
      <c r="C146" s="12">
        <v>20</v>
      </c>
      <c r="D146" s="12" t="s">
        <v>288</v>
      </c>
      <c r="E146" s="12">
        <v>20</v>
      </c>
      <c r="F146" s="12" t="s">
        <v>288</v>
      </c>
      <c r="G146" s="12" t="s">
        <v>289</v>
      </c>
      <c r="H146" s="12" t="s">
        <v>1191</v>
      </c>
      <c r="I146" s="12" t="s">
        <v>1192</v>
      </c>
      <c r="J146" s="12" t="s">
        <v>1193</v>
      </c>
    </row>
    <row r="147" spans="1:10" x14ac:dyDescent="0.2">
      <c r="A147" s="12" t="s">
        <v>757</v>
      </c>
      <c r="B147" s="12" t="s">
        <v>758</v>
      </c>
      <c r="C147" s="12">
        <v>20</v>
      </c>
      <c r="D147" s="12" t="s">
        <v>288</v>
      </c>
      <c r="E147" s="12">
        <v>20</v>
      </c>
      <c r="F147" s="12" t="s">
        <v>288</v>
      </c>
      <c r="G147" s="12" t="s">
        <v>289</v>
      </c>
      <c r="H147" s="12" t="s">
        <v>1194</v>
      </c>
      <c r="I147" s="12" t="s">
        <v>1195</v>
      </c>
      <c r="J147" s="12" t="s">
        <v>1196</v>
      </c>
    </row>
    <row r="148" spans="1:10" x14ac:dyDescent="0.2">
      <c r="A148" s="12" t="s">
        <v>757</v>
      </c>
      <c r="B148" s="12" t="s">
        <v>758</v>
      </c>
      <c r="C148" s="12">
        <v>20</v>
      </c>
      <c r="D148" s="12" t="s">
        <v>288</v>
      </c>
      <c r="E148" s="12">
        <v>20</v>
      </c>
      <c r="F148" s="12" t="s">
        <v>288</v>
      </c>
      <c r="G148" s="12" t="s">
        <v>289</v>
      </c>
      <c r="H148" s="12" t="s">
        <v>1197</v>
      </c>
      <c r="I148" s="12" t="s">
        <v>1198</v>
      </c>
      <c r="J148" s="12" t="s">
        <v>1199</v>
      </c>
    </row>
    <row r="149" spans="1:10" x14ac:dyDescent="0.2">
      <c r="A149" s="12" t="s">
        <v>757</v>
      </c>
      <c r="B149" s="12" t="s">
        <v>758</v>
      </c>
      <c r="C149" s="12">
        <v>19</v>
      </c>
      <c r="D149" s="12" t="s">
        <v>288</v>
      </c>
      <c r="E149" s="12">
        <v>20</v>
      </c>
      <c r="F149" s="12" t="s">
        <v>288</v>
      </c>
      <c r="G149" s="12" t="s">
        <v>289</v>
      </c>
      <c r="H149" s="12" t="s">
        <v>1200</v>
      </c>
      <c r="I149" s="12" t="s">
        <v>1201</v>
      </c>
      <c r="J149" s="12" t="s">
        <v>1202</v>
      </c>
    </row>
    <row r="150" spans="1:10" x14ac:dyDescent="0.2">
      <c r="A150" s="12" t="s">
        <v>757</v>
      </c>
      <c r="B150" s="12" t="s">
        <v>758</v>
      </c>
      <c r="C150" s="12">
        <v>20</v>
      </c>
      <c r="D150" s="12" t="s">
        <v>288</v>
      </c>
      <c r="E150" s="12">
        <v>20</v>
      </c>
      <c r="F150" s="12" t="s">
        <v>288</v>
      </c>
      <c r="G150" s="12" t="s">
        <v>289</v>
      </c>
      <c r="H150" s="12" t="s">
        <v>1203</v>
      </c>
      <c r="I150" s="12" t="s">
        <v>1204</v>
      </c>
      <c r="J150" s="12" t="s">
        <v>1205</v>
      </c>
    </row>
    <row r="151" spans="1:10" x14ac:dyDescent="0.2">
      <c r="A151" s="12" t="s">
        <v>757</v>
      </c>
      <c r="B151" s="12" t="s">
        <v>758</v>
      </c>
      <c r="C151" s="12">
        <v>17</v>
      </c>
      <c r="D151" s="12" t="s">
        <v>288</v>
      </c>
      <c r="E151" s="12">
        <v>20</v>
      </c>
      <c r="F151" s="12" t="s">
        <v>288</v>
      </c>
      <c r="G151" s="12" t="s">
        <v>289</v>
      </c>
      <c r="H151" s="12" t="s">
        <v>1206</v>
      </c>
      <c r="I151" s="12" t="s">
        <v>1207</v>
      </c>
      <c r="J151" s="12" t="s">
        <v>1208</v>
      </c>
    </row>
    <row r="152" spans="1:10" x14ac:dyDescent="0.2">
      <c r="A152" s="12" t="s">
        <v>757</v>
      </c>
      <c r="B152" s="12" t="s">
        <v>758</v>
      </c>
      <c r="C152" s="12">
        <v>20</v>
      </c>
      <c r="D152" s="12" t="s">
        <v>288</v>
      </c>
      <c r="E152" s="12">
        <v>20</v>
      </c>
      <c r="F152" s="12" t="s">
        <v>288</v>
      </c>
      <c r="G152" s="12" t="s">
        <v>289</v>
      </c>
      <c r="H152" s="12" t="s">
        <v>1209</v>
      </c>
      <c r="I152" s="12" t="s">
        <v>1210</v>
      </c>
      <c r="J152" s="12" t="s">
        <v>1211</v>
      </c>
    </row>
    <row r="153" spans="1:10" x14ac:dyDescent="0.2">
      <c r="A153" s="12" t="s">
        <v>757</v>
      </c>
      <c r="B153" s="12" t="s">
        <v>758</v>
      </c>
      <c r="C153" s="12">
        <v>18</v>
      </c>
      <c r="D153" s="12" t="s">
        <v>288</v>
      </c>
      <c r="E153" s="12">
        <v>20</v>
      </c>
      <c r="F153" s="12" t="s">
        <v>288</v>
      </c>
      <c r="G153" s="12" t="s">
        <v>289</v>
      </c>
      <c r="H153" s="12" t="s">
        <v>1212</v>
      </c>
      <c r="I153" s="12" t="s">
        <v>1213</v>
      </c>
      <c r="J153" s="12" t="s">
        <v>1214</v>
      </c>
    </row>
    <row r="154" spans="1:10" x14ac:dyDescent="0.2">
      <c r="A154" s="12" t="s">
        <v>757</v>
      </c>
      <c r="B154" s="12" t="s">
        <v>758</v>
      </c>
      <c r="C154" s="12">
        <v>20</v>
      </c>
      <c r="D154" s="12" t="s">
        <v>288</v>
      </c>
      <c r="E154" s="12">
        <v>20</v>
      </c>
      <c r="F154" s="12" t="s">
        <v>288</v>
      </c>
      <c r="G154" s="12" t="s">
        <v>289</v>
      </c>
      <c r="H154" s="12" t="s">
        <v>1215</v>
      </c>
      <c r="I154" s="12" t="s">
        <v>1216</v>
      </c>
      <c r="J154" s="12" t="s">
        <v>1217</v>
      </c>
    </row>
    <row r="155" spans="1:10" x14ac:dyDescent="0.2">
      <c r="A155" s="12" t="s">
        <v>757</v>
      </c>
      <c r="B155" s="12" t="s">
        <v>758</v>
      </c>
      <c r="C155" s="12">
        <v>20</v>
      </c>
      <c r="D155" s="12" t="s">
        <v>288</v>
      </c>
      <c r="E155" s="12">
        <v>20</v>
      </c>
      <c r="F155" s="12" t="s">
        <v>288</v>
      </c>
      <c r="G155" s="12" t="s">
        <v>289</v>
      </c>
      <c r="H155" s="12" t="s">
        <v>1218</v>
      </c>
      <c r="I155" s="12" t="s">
        <v>1219</v>
      </c>
      <c r="J155" s="12" t="s">
        <v>1220</v>
      </c>
    </row>
    <row r="156" spans="1:10" x14ac:dyDescent="0.2">
      <c r="A156" s="12" t="s">
        <v>757</v>
      </c>
      <c r="B156" s="12" t="s">
        <v>758</v>
      </c>
      <c r="C156" s="12">
        <v>21</v>
      </c>
      <c r="D156" s="12" t="s">
        <v>288</v>
      </c>
      <c r="E156" s="12">
        <v>20</v>
      </c>
      <c r="F156" s="12" t="s">
        <v>288</v>
      </c>
      <c r="G156" s="12" t="s">
        <v>289</v>
      </c>
      <c r="H156" s="12" t="s">
        <v>1221</v>
      </c>
      <c r="I156" s="12" t="s">
        <v>1222</v>
      </c>
      <c r="J156" s="12" t="s">
        <v>1223</v>
      </c>
    </row>
    <row r="157" spans="1:10" x14ac:dyDescent="0.2">
      <c r="A157" s="12" t="s">
        <v>757</v>
      </c>
      <c r="B157" s="12" t="s">
        <v>758</v>
      </c>
      <c r="C157" s="12">
        <v>20</v>
      </c>
      <c r="D157" s="12" t="s">
        <v>288</v>
      </c>
      <c r="E157" s="12">
        <v>20</v>
      </c>
      <c r="F157" s="12" t="s">
        <v>288</v>
      </c>
      <c r="G157" s="12" t="s">
        <v>289</v>
      </c>
      <c r="H157" s="12" t="s">
        <v>1224</v>
      </c>
      <c r="I157" s="12" t="s">
        <v>1225</v>
      </c>
      <c r="J157" s="12" t="s">
        <v>1226</v>
      </c>
    </row>
    <row r="158" spans="1:10" x14ac:dyDescent="0.2">
      <c r="A158" s="12" t="s">
        <v>757</v>
      </c>
      <c r="B158" s="12" t="s">
        <v>758</v>
      </c>
      <c r="C158" s="12">
        <v>20</v>
      </c>
      <c r="D158" s="12" t="s">
        <v>288</v>
      </c>
      <c r="E158" s="12">
        <v>20</v>
      </c>
      <c r="F158" s="12" t="s">
        <v>288</v>
      </c>
      <c r="G158" s="12" t="s">
        <v>289</v>
      </c>
      <c r="H158" s="12" t="s">
        <v>1227</v>
      </c>
      <c r="I158" s="12" t="s">
        <v>1228</v>
      </c>
      <c r="J158" s="12" t="s">
        <v>1229</v>
      </c>
    </row>
    <row r="159" spans="1:10" x14ac:dyDescent="0.2">
      <c r="A159" s="12" t="s">
        <v>757</v>
      </c>
      <c r="B159" s="12" t="s">
        <v>758</v>
      </c>
      <c r="C159" s="12">
        <v>15</v>
      </c>
      <c r="D159" s="12" t="s">
        <v>288</v>
      </c>
      <c r="E159" s="12">
        <v>20</v>
      </c>
      <c r="F159" s="12" t="s">
        <v>288</v>
      </c>
      <c r="G159" s="12" t="s">
        <v>289</v>
      </c>
      <c r="H159" s="12" t="s">
        <v>1230</v>
      </c>
      <c r="I159" s="12" t="s">
        <v>1231</v>
      </c>
      <c r="J159" s="12" t="s">
        <v>1232</v>
      </c>
    </row>
    <row r="160" spans="1:10" x14ac:dyDescent="0.2">
      <c r="A160" s="12" t="s">
        <v>757</v>
      </c>
      <c r="B160" s="12" t="s">
        <v>758</v>
      </c>
      <c r="C160" s="12">
        <v>20</v>
      </c>
      <c r="D160" s="12" t="s">
        <v>288</v>
      </c>
      <c r="E160" s="12">
        <v>20</v>
      </c>
      <c r="F160" s="12" t="s">
        <v>288</v>
      </c>
      <c r="G160" s="12" t="s">
        <v>289</v>
      </c>
      <c r="H160" s="12" t="s">
        <v>1233</v>
      </c>
      <c r="I160" s="12" t="s">
        <v>1234</v>
      </c>
      <c r="J160" s="12" t="s">
        <v>1235</v>
      </c>
    </row>
    <row r="161" spans="1:10" x14ac:dyDescent="0.2">
      <c r="A161" s="12" t="s">
        <v>757</v>
      </c>
      <c r="B161" s="12" t="s">
        <v>758</v>
      </c>
      <c r="C161" s="12">
        <v>20</v>
      </c>
      <c r="D161" s="12" t="s">
        <v>288</v>
      </c>
      <c r="E161" s="12">
        <v>20</v>
      </c>
      <c r="F161" s="12" t="s">
        <v>288</v>
      </c>
      <c r="G161" s="12" t="s">
        <v>289</v>
      </c>
      <c r="H161" s="12" t="s">
        <v>1236</v>
      </c>
      <c r="I161" s="12" t="s">
        <v>1237</v>
      </c>
      <c r="J161" s="12" t="s">
        <v>1238</v>
      </c>
    </row>
    <row r="162" spans="1:10" x14ac:dyDescent="0.2">
      <c r="A162" s="12" t="s">
        <v>757</v>
      </c>
      <c r="B162" s="12" t="s">
        <v>758</v>
      </c>
      <c r="C162" s="12">
        <v>20</v>
      </c>
      <c r="D162" s="12" t="s">
        <v>288</v>
      </c>
      <c r="E162" s="12">
        <v>20</v>
      </c>
      <c r="F162" s="12" t="s">
        <v>288</v>
      </c>
      <c r="G162" s="12" t="s">
        <v>289</v>
      </c>
      <c r="H162" s="12" t="s">
        <v>1239</v>
      </c>
      <c r="I162" s="12" t="s">
        <v>1240</v>
      </c>
      <c r="J162" s="12" t="s">
        <v>1241</v>
      </c>
    </row>
    <row r="163" spans="1:10" x14ac:dyDescent="0.2">
      <c r="A163" s="12" t="s">
        <v>757</v>
      </c>
      <c r="B163" s="12" t="s">
        <v>758</v>
      </c>
      <c r="C163" s="12">
        <v>20</v>
      </c>
      <c r="D163" s="12" t="s">
        <v>288</v>
      </c>
      <c r="E163" s="12">
        <v>20</v>
      </c>
      <c r="F163" s="12" t="s">
        <v>288</v>
      </c>
      <c r="G163" s="12" t="s">
        <v>289</v>
      </c>
      <c r="H163" s="12" t="s">
        <v>1242</v>
      </c>
      <c r="I163" s="12" t="s">
        <v>1243</v>
      </c>
      <c r="J163" s="12" t="s">
        <v>1244</v>
      </c>
    </row>
    <row r="164" spans="1:10" x14ac:dyDescent="0.2">
      <c r="A164" s="12" t="s">
        <v>757</v>
      </c>
      <c r="B164" s="12" t="s">
        <v>758</v>
      </c>
      <c r="C164" s="12">
        <v>20</v>
      </c>
      <c r="D164" s="12" t="s">
        <v>288</v>
      </c>
      <c r="E164" s="12">
        <v>20</v>
      </c>
      <c r="F164" s="12" t="s">
        <v>288</v>
      </c>
      <c r="G164" s="12" t="s">
        <v>289</v>
      </c>
      <c r="H164" s="12" t="s">
        <v>1245</v>
      </c>
      <c r="I164" s="12" t="s">
        <v>1246</v>
      </c>
      <c r="J164" s="12" t="s">
        <v>1247</v>
      </c>
    </row>
    <row r="165" spans="1:10" x14ac:dyDescent="0.2">
      <c r="A165" s="12" t="s">
        <v>757</v>
      </c>
      <c r="B165" s="12" t="s">
        <v>758</v>
      </c>
      <c r="C165" s="12">
        <v>2</v>
      </c>
      <c r="D165" s="12" t="s">
        <v>288</v>
      </c>
      <c r="E165" s="12">
        <v>20</v>
      </c>
      <c r="F165" s="12" t="s">
        <v>288</v>
      </c>
      <c r="G165" s="12" t="s">
        <v>289</v>
      </c>
      <c r="H165" s="12" t="s">
        <v>1248</v>
      </c>
      <c r="I165" s="12" t="s">
        <v>1249</v>
      </c>
      <c r="J165" s="12" t="s">
        <v>1250</v>
      </c>
    </row>
    <row r="166" spans="1:10" x14ac:dyDescent="0.2">
      <c r="A166" s="12" t="s">
        <v>757</v>
      </c>
      <c r="B166" s="12" t="s">
        <v>758</v>
      </c>
      <c r="C166" s="12">
        <v>20</v>
      </c>
      <c r="D166" s="12" t="s">
        <v>288</v>
      </c>
      <c r="E166" s="12">
        <v>20</v>
      </c>
      <c r="F166" s="12" t="s">
        <v>288</v>
      </c>
      <c r="G166" s="12" t="s">
        <v>289</v>
      </c>
      <c r="H166" s="12" t="s">
        <v>1251</v>
      </c>
      <c r="I166" s="12" t="s">
        <v>1252</v>
      </c>
      <c r="J166" s="12" t="s">
        <v>1253</v>
      </c>
    </row>
    <row r="167" spans="1:10" x14ac:dyDescent="0.2">
      <c r="A167" s="12" t="s">
        <v>757</v>
      </c>
      <c r="B167" s="12" t="s">
        <v>758</v>
      </c>
      <c r="C167" s="12">
        <v>20</v>
      </c>
      <c r="D167" s="12" t="s">
        <v>288</v>
      </c>
      <c r="E167" s="12">
        <v>20</v>
      </c>
      <c r="F167" s="12" t="s">
        <v>288</v>
      </c>
      <c r="G167" s="12" t="s">
        <v>289</v>
      </c>
      <c r="H167" s="12" t="s">
        <v>1254</v>
      </c>
      <c r="I167" s="12" t="s">
        <v>1255</v>
      </c>
      <c r="J167" s="12" t="s">
        <v>1256</v>
      </c>
    </row>
    <row r="168" spans="1:10" x14ac:dyDescent="0.2">
      <c r="A168" s="12" t="s">
        <v>757</v>
      </c>
      <c r="B168" s="12" t="s">
        <v>758</v>
      </c>
      <c r="C168" s="12">
        <v>20</v>
      </c>
      <c r="D168" s="12" t="s">
        <v>288</v>
      </c>
      <c r="E168" s="12">
        <v>20</v>
      </c>
      <c r="F168" s="12" t="s">
        <v>288</v>
      </c>
      <c r="G168" s="12" t="s">
        <v>289</v>
      </c>
      <c r="H168" s="12" t="s">
        <v>1257</v>
      </c>
      <c r="I168" s="12" t="s">
        <v>1258</v>
      </c>
      <c r="J168" s="12" t="s">
        <v>1259</v>
      </c>
    </row>
    <row r="169" spans="1:10" x14ac:dyDescent="0.2">
      <c r="A169" s="12" t="s">
        <v>757</v>
      </c>
      <c r="B169" s="12" t="s">
        <v>758</v>
      </c>
      <c r="C169" s="12">
        <v>20</v>
      </c>
      <c r="D169" s="12" t="s">
        <v>288</v>
      </c>
      <c r="E169" s="12">
        <v>20</v>
      </c>
      <c r="F169" s="12" t="s">
        <v>288</v>
      </c>
      <c r="G169" s="12" t="s">
        <v>289</v>
      </c>
      <c r="H169" s="12" t="s">
        <v>1260</v>
      </c>
      <c r="I169" s="12" t="s">
        <v>1261</v>
      </c>
      <c r="J169" s="12" t="s">
        <v>1262</v>
      </c>
    </row>
    <row r="170" spans="1:10" x14ac:dyDescent="0.2">
      <c r="A170" s="12" t="s">
        <v>757</v>
      </c>
      <c r="B170" s="12" t="s">
        <v>758</v>
      </c>
      <c r="C170" s="12">
        <v>20</v>
      </c>
      <c r="D170" s="12" t="s">
        <v>288</v>
      </c>
      <c r="E170" s="12">
        <v>20</v>
      </c>
      <c r="F170" s="12" t="s">
        <v>288</v>
      </c>
      <c r="G170" s="12" t="s">
        <v>289</v>
      </c>
      <c r="H170" s="12" t="s">
        <v>1263</v>
      </c>
      <c r="I170" s="12" t="s">
        <v>1264</v>
      </c>
      <c r="J170" s="12" t="s">
        <v>1265</v>
      </c>
    </row>
    <row r="171" spans="1:10" x14ac:dyDescent="0.2">
      <c r="A171" s="12" t="s">
        <v>757</v>
      </c>
      <c r="B171" s="12" t="s">
        <v>758</v>
      </c>
      <c r="C171" s="12">
        <v>20</v>
      </c>
      <c r="D171" s="12" t="s">
        <v>288</v>
      </c>
      <c r="E171" s="12">
        <v>20</v>
      </c>
      <c r="F171" s="12" t="s">
        <v>288</v>
      </c>
      <c r="G171" s="12" t="s">
        <v>289</v>
      </c>
      <c r="H171" s="12" t="s">
        <v>1266</v>
      </c>
      <c r="I171" s="12" t="s">
        <v>1267</v>
      </c>
      <c r="J171" s="12" t="s">
        <v>1268</v>
      </c>
    </row>
    <row r="172" spans="1:10" x14ac:dyDescent="0.2">
      <c r="A172" s="12" t="s">
        <v>757</v>
      </c>
      <c r="B172" s="12" t="s">
        <v>758</v>
      </c>
      <c r="C172" s="12">
        <v>20</v>
      </c>
      <c r="D172" s="12" t="s">
        <v>288</v>
      </c>
      <c r="E172" s="12">
        <v>20</v>
      </c>
      <c r="F172" s="12" t="s">
        <v>288</v>
      </c>
      <c r="G172" s="12" t="s">
        <v>289</v>
      </c>
      <c r="H172" s="12" t="s">
        <v>1269</v>
      </c>
      <c r="I172" s="12" t="s">
        <v>1270</v>
      </c>
      <c r="J172" s="12" t="s">
        <v>1271</v>
      </c>
    </row>
    <row r="173" spans="1:10" x14ac:dyDescent="0.2">
      <c r="A173" s="12" t="s">
        <v>757</v>
      </c>
      <c r="B173" s="12" t="s">
        <v>758</v>
      </c>
      <c r="C173" s="12">
        <v>20</v>
      </c>
      <c r="D173" s="12" t="s">
        <v>288</v>
      </c>
      <c r="E173" s="12">
        <v>20</v>
      </c>
      <c r="F173" s="12" t="s">
        <v>288</v>
      </c>
      <c r="G173" s="12" t="s">
        <v>289</v>
      </c>
      <c r="H173" s="12" t="s">
        <v>1272</v>
      </c>
      <c r="I173" s="12" t="s">
        <v>1273</v>
      </c>
      <c r="J173" s="12" t="s">
        <v>1274</v>
      </c>
    </row>
    <row r="174" spans="1:10" x14ac:dyDescent="0.2">
      <c r="A174" s="12" t="s">
        <v>757</v>
      </c>
      <c r="B174" s="12" t="s">
        <v>758</v>
      </c>
      <c r="C174" s="12">
        <v>20</v>
      </c>
      <c r="D174" s="12" t="s">
        <v>288</v>
      </c>
      <c r="E174" s="12">
        <v>20</v>
      </c>
      <c r="F174" s="12" t="s">
        <v>288</v>
      </c>
      <c r="G174" s="12" t="s">
        <v>289</v>
      </c>
      <c r="H174" s="12" t="s">
        <v>1275</v>
      </c>
      <c r="I174" s="12" t="s">
        <v>1276</v>
      </c>
      <c r="J174" s="12" t="s">
        <v>1277</v>
      </c>
    </row>
    <row r="175" spans="1:10" x14ac:dyDescent="0.2">
      <c r="A175" s="12" t="s">
        <v>757</v>
      </c>
      <c r="B175" s="12" t="s">
        <v>758</v>
      </c>
      <c r="C175" s="12">
        <v>20</v>
      </c>
      <c r="D175" s="12" t="s">
        <v>288</v>
      </c>
      <c r="E175" s="12">
        <v>20</v>
      </c>
      <c r="F175" s="12" t="s">
        <v>288</v>
      </c>
      <c r="G175" s="12" t="s">
        <v>289</v>
      </c>
      <c r="H175" s="12" t="s">
        <v>1278</v>
      </c>
      <c r="I175" s="12" t="s">
        <v>1279</v>
      </c>
      <c r="J175" s="12" t="s">
        <v>1280</v>
      </c>
    </row>
    <row r="176" spans="1:10" x14ac:dyDescent="0.2">
      <c r="A176" s="12" t="s">
        <v>757</v>
      </c>
      <c r="B176" s="12" t="s">
        <v>758</v>
      </c>
      <c r="C176" s="12">
        <v>20</v>
      </c>
      <c r="D176" s="12" t="s">
        <v>288</v>
      </c>
      <c r="E176" s="12">
        <v>20</v>
      </c>
      <c r="F176" s="12" t="s">
        <v>288</v>
      </c>
      <c r="G176" s="12" t="s">
        <v>289</v>
      </c>
      <c r="H176" s="12" t="s">
        <v>1281</v>
      </c>
      <c r="I176" s="12" t="s">
        <v>1282</v>
      </c>
      <c r="J176" s="12" t="s">
        <v>1283</v>
      </c>
    </row>
    <row r="177" spans="1:10" x14ac:dyDescent="0.2">
      <c r="A177" s="12" t="s">
        <v>757</v>
      </c>
      <c r="B177" s="12" t="s">
        <v>758</v>
      </c>
      <c r="C177" s="12">
        <v>20</v>
      </c>
      <c r="D177" s="12" t="s">
        <v>288</v>
      </c>
      <c r="E177" s="12">
        <v>20</v>
      </c>
      <c r="F177" s="12" t="s">
        <v>288</v>
      </c>
      <c r="G177" s="12" t="s">
        <v>289</v>
      </c>
      <c r="H177" s="12" t="s">
        <v>1284</v>
      </c>
      <c r="I177" s="12" t="s">
        <v>1285</v>
      </c>
      <c r="J177" s="12" t="s">
        <v>1286</v>
      </c>
    </row>
    <row r="178" spans="1:10" x14ac:dyDescent="0.2">
      <c r="A178" s="12" t="s">
        <v>757</v>
      </c>
      <c r="B178" s="12" t="s">
        <v>758</v>
      </c>
      <c r="C178" s="12">
        <v>20</v>
      </c>
      <c r="D178" s="12" t="s">
        <v>288</v>
      </c>
      <c r="E178" s="12">
        <v>20</v>
      </c>
      <c r="F178" s="12" t="s">
        <v>288</v>
      </c>
      <c r="G178" s="12" t="s">
        <v>289</v>
      </c>
      <c r="H178" s="12" t="s">
        <v>1287</v>
      </c>
      <c r="I178" s="12" t="s">
        <v>1288</v>
      </c>
      <c r="J178" s="12" t="s">
        <v>1289</v>
      </c>
    </row>
    <row r="179" spans="1:10" x14ac:dyDescent="0.2">
      <c r="A179" s="12" t="s">
        <v>757</v>
      </c>
      <c r="B179" s="12" t="s">
        <v>758</v>
      </c>
      <c r="C179" s="12">
        <v>20</v>
      </c>
      <c r="D179" s="12" t="s">
        <v>288</v>
      </c>
      <c r="E179" s="12">
        <v>20</v>
      </c>
      <c r="F179" s="12" t="s">
        <v>288</v>
      </c>
      <c r="G179" s="12" t="s">
        <v>289</v>
      </c>
      <c r="H179" s="12" t="s">
        <v>1290</v>
      </c>
      <c r="I179" s="12" t="s">
        <v>1291</v>
      </c>
      <c r="J179" s="12" t="s">
        <v>1292</v>
      </c>
    </row>
    <row r="180" spans="1:10" x14ac:dyDescent="0.2">
      <c r="A180" s="12" t="s">
        <v>757</v>
      </c>
      <c r="B180" s="12" t="s">
        <v>758</v>
      </c>
      <c r="C180" s="12">
        <v>20</v>
      </c>
      <c r="D180" s="12" t="s">
        <v>288</v>
      </c>
      <c r="E180" s="12">
        <v>20</v>
      </c>
      <c r="F180" s="12" t="s">
        <v>288</v>
      </c>
      <c r="G180" s="12" t="s">
        <v>289</v>
      </c>
      <c r="H180" s="12" t="s">
        <v>1293</v>
      </c>
      <c r="I180" s="12" t="s">
        <v>1294</v>
      </c>
      <c r="J180" s="12" t="s">
        <v>1295</v>
      </c>
    </row>
    <row r="181" spans="1:10" x14ac:dyDescent="0.2">
      <c r="A181" s="12" t="s">
        <v>757</v>
      </c>
      <c r="B181" s="12" t="s">
        <v>758</v>
      </c>
      <c r="C181" s="12">
        <v>20</v>
      </c>
      <c r="D181" s="12" t="s">
        <v>288</v>
      </c>
      <c r="E181" s="12">
        <v>20</v>
      </c>
      <c r="F181" s="12" t="s">
        <v>288</v>
      </c>
      <c r="G181" s="12" t="s">
        <v>289</v>
      </c>
      <c r="H181" s="12" t="s">
        <v>1296</v>
      </c>
      <c r="I181" s="12" t="s">
        <v>1297</v>
      </c>
      <c r="J181" s="12" t="s">
        <v>1298</v>
      </c>
    </row>
    <row r="182" spans="1:10" x14ac:dyDescent="0.2">
      <c r="A182" s="12" t="s">
        <v>757</v>
      </c>
      <c r="B182" s="12" t="s">
        <v>758</v>
      </c>
      <c r="C182" s="12">
        <v>20</v>
      </c>
      <c r="D182" s="12" t="s">
        <v>288</v>
      </c>
      <c r="E182" s="12">
        <v>20</v>
      </c>
      <c r="F182" s="12" t="s">
        <v>288</v>
      </c>
      <c r="G182" s="12" t="s">
        <v>289</v>
      </c>
      <c r="H182" s="12" t="s">
        <v>1299</v>
      </c>
      <c r="I182" s="12" t="s">
        <v>1300</v>
      </c>
      <c r="J182" s="12" t="s">
        <v>1301</v>
      </c>
    </row>
    <row r="183" spans="1:10" x14ac:dyDescent="0.2">
      <c r="A183" s="12" t="s">
        <v>757</v>
      </c>
      <c r="B183" s="12" t="s">
        <v>758</v>
      </c>
      <c r="C183" s="12">
        <v>20</v>
      </c>
      <c r="D183" s="12" t="s">
        <v>288</v>
      </c>
      <c r="E183" s="12">
        <v>20</v>
      </c>
      <c r="F183" s="12" t="s">
        <v>288</v>
      </c>
      <c r="G183" s="12" t="s">
        <v>289</v>
      </c>
      <c r="H183" s="12" t="s">
        <v>1302</v>
      </c>
      <c r="I183" s="12" t="s">
        <v>1303</v>
      </c>
      <c r="J183" s="12" t="s">
        <v>1304</v>
      </c>
    </row>
    <row r="184" spans="1:10" x14ac:dyDescent="0.2">
      <c r="A184" s="12" t="s">
        <v>757</v>
      </c>
      <c r="B184" s="12" t="s">
        <v>758</v>
      </c>
      <c r="C184" s="12">
        <v>20</v>
      </c>
      <c r="D184" s="12" t="s">
        <v>288</v>
      </c>
      <c r="E184" s="12">
        <v>20</v>
      </c>
      <c r="F184" s="12" t="s">
        <v>288</v>
      </c>
      <c r="G184" s="12" t="s">
        <v>289</v>
      </c>
      <c r="H184" s="12" t="s">
        <v>1305</v>
      </c>
      <c r="I184" s="12" t="s">
        <v>1306</v>
      </c>
      <c r="J184" s="12" t="s">
        <v>1307</v>
      </c>
    </row>
    <row r="185" spans="1:10" x14ac:dyDescent="0.2">
      <c r="A185" s="12" t="s">
        <v>757</v>
      </c>
      <c r="B185" s="12" t="s">
        <v>758</v>
      </c>
      <c r="C185" s="12">
        <v>20</v>
      </c>
      <c r="D185" s="12" t="s">
        <v>288</v>
      </c>
      <c r="E185" s="12">
        <v>20</v>
      </c>
      <c r="F185" s="12" t="s">
        <v>288</v>
      </c>
      <c r="G185" s="12" t="s">
        <v>289</v>
      </c>
      <c r="H185" s="12" t="s">
        <v>1308</v>
      </c>
      <c r="I185" s="12" t="s">
        <v>1309</v>
      </c>
      <c r="J185" s="12" t="s">
        <v>1310</v>
      </c>
    </row>
    <row r="186" spans="1:10" x14ac:dyDescent="0.2">
      <c r="A186" s="12" t="s">
        <v>757</v>
      </c>
      <c r="B186" s="12" t="s">
        <v>758</v>
      </c>
      <c r="C186" s="12">
        <v>20</v>
      </c>
      <c r="D186" s="12" t="s">
        <v>288</v>
      </c>
      <c r="E186" s="12">
        <v>20</v>
      </c>
      <c r="F186" s="12" t="s">
        <v>288</v>
      </c>
      <c r="G186" s="12" t="s">
        <v>289</v>
      </c>
      <c r="H186" s="12" t="s">
        <v>1311</v>
      </c>
      <c r="I186" s="12" t="s">
        <v>1312</v>
      </c>
      <c r="J186" s="12" t="s">
        <v>1313</v>
      </c>
    </row>
    <row r="187" spans="1:10" x14ac:dyDescent="0.2">
      <c r="A187" s="12" t="s">
        <v>757</v>
      </c>
      <c r="B187" s="12" t="s">
        <v>758</v>
      </c>
      <c r="C187" s="12">
        <v>20</v>
      </c>
      <c r="D187" s="12" t="s">
        <v>288</v>
      </c>
      <c r="E187" s="12">
        <v>20</v>
      </c>
      <c r="F187" s="12" t="s">
        <v>288</v>
      </c>
      <c r="G187" s="12" t="s">
        <v>289</v>
      </c>
      <c r="H187" s="12" t="s">
        <v>1314</v>
      </c>
      <c r="I187" s="12" t="s">
        <v>1315</v>
      </c>
      <c r="J187" s="12" t="s">
        <v>1316</v>
      </c>
    </row>
    <row r="188" spans="1:10" x14ac:dyDescent="0.2">
      <c r="A188" s="12" t="s">
        <v>757</v>
      </c>
      <c r="B188" s="12" t="s">
        <v>758</v>
      </c>
      <c r="C188" s="12">
        <v>18</v>
      </c>
      <c r="D188" s="12" t="s">
        <v>288</v>
      </c>
      <c r="E188" s="12">
        <v>20</v>
      </c>
      <c r="F188" s="12" t="s">
        <v>288</v>
      </c>
      <c r="G188" s="12" t="s">
        <v>289</v>
      </c>
      <c r="H188" s="12" t="s">
        <v>1317</v>
      </c>
      <c r="I188" s="12" t="s">
        <v>1318</v>
      </c>
      <c r="J188" s="12" t="s">
        <v>1319</v>
      </c>
    </row>
    <row r="189" spans="1:10" x14ac:dyDescent="0.2">
      <c r="A189" s="12" t="s">
        <v>757</v>
      </c>
      <c r="B189" s="12" t="s">
        <v>758</v>
      </c>
      <c r="C189" s="12">
        <v>18</v>
      </c>
      <c r="D189" s="12" t="s">
        <v>288</v>
      </c>
      <c r="E189" s="12">
        <v>20</v>
      </c>
      <c r="F189" s="12" t="s">
        <v>288</v>
      </c>
      <c r="G189" s="12" t="s">
        <v>289</v>
      </c>
      <c r="H189" s="12" t="s">
        <v>1320</v>
      </c>
      <c r="I189" s="12" t="s">
        <v>1321</v>
      </c>
      <c r="J189" s="12" t="s">
        <v>1322</v>
      </c>
    </row>
    <row r="190" spans="1:10" x14ac:dyDescent="0.2">
      <c r="A190" s="12" t="s">
        <v>757</v>
      </c>
      <c r="B190" s="12" t="s">
        <v>758</v>
      </c>
      <c r="C190" s="12">
        <v>20</v>
      </c>
      <c r="D190" s="12" t="s">
        <v>288</v>
      </c>
      <c r="E190" s="12">
        <v>20</v>
      </c>
      <c r="F190" s="12" t="s">
        <v>288</v>
      </c>
      <c r="G190" s="12" t="s">
        <v>289</v>
      </c>
      <c r="H190" s="12" t="s">
        <v>1323</v>
      </c>
      <c r="I190" s="12" t="s">
        <v>1324</v>
      </c>
      <c r="J190" s="12" t="s">
        <v>1325</v>
      </c>
    </row>
    <row r="191" spans="1:10" x14ac:dyDescent="0.2">
      <c r="A191" s="12" t="s">
        <v>757</v>
      </c>
      <c r="B191" s="12" t="s">
        <v>758</v>
      </c>
      <c r="C191" s="12">
        <v>20</v>
      </c>
      <c r="D191" s="12" t="s">
        <v>288</v>
      </c>
      <c r="E191" s="12">
        <v>20</v>
      </c>
      <c r="F191" s="12" t="s">
        <v>288</v>
      </c>
      <c r="G191" s="12" t="s">
        <v>289</v>
      </c>
      <c r="H191" s="12" t="s">
        <v>1326</v>
      </c>
      <c r="I191" s="12" t="s">
        <v>1327</v>
      </c>
      <c r="J191" s="12" t="s">
        <v>1328</v>
      </c>
    </row>
    <row r="192" spans="1:10" x14ac:dyDescent="0.2">
      <c r="A192" s="12" t="s">
        <v>757</v>
      </c>
      <c r="B192" s="12" t="s">
        <v>758</v>
      </c>
      <c r="C192" s="12">
        <v>20</v>
      </c>
      <c r="D192" s="12" t="s">
        <v>288</v>
      </c>
      <c r="E192" s="12">
        <v>20</v>
      </c>
      <c r="F192" s="12" t="s">
        <v>288</v>
      </c>
      <c r="G192" s="12" t="s">
        <v>289</v>
      </c>
      <c r="H192" s="12" t="s">
        <v>1329</v>
      </c>
      <c r="I192" s="12" t="s">
        <v>1330</v>
      </c>
      <c r="J192" s="12" t="s">
        <v>1331</v>
      </c>
    </row>
    <row r="193" spans="1:10" x14ac:dyDescent="0.2">
      <c r="A193" s="12" t="s">
        <v>757</v>
      </c>
      <c r="B193" s="12" t="s">
        <v>758</v>
      </c>
      <c r="C193" s="12">
        <v>20</v>
      </c>
      <c r="D193" s="12" t="s">
        <v>288</v>
      </c>
      <c r="E193" s="12">
        <v>20</v>
      </c>
      <c r="F193" s="12" t="s">
        <v>288</v>
      </c>
      <c r="G193" s="12" t="s">
        <v>289</v>
      </c>
      <c r="H193" s="12" t="s">
        <v>1332</v>
      </c>
      <c r="I193" s="12" t="s">
        <v>1333</v>
      </c>
      <c r="J193" s="12" t="s">
        <v>1334</v>
      </c>
    </row>
    <row r="194" spans="1:10" x14ac:dyDescent="0.2">
      <c r="A194" s="12" t="s">
        <v>757</v>
      </c>
      <c r="B194" s="12" t="s">
        <v>758</v>
      </c>
      <c r="C194" s="12">
        <v>20</v>
      </c>
      <c r="D194" s="12" t="s">
        <v>288</v>
      </c>
      <c r="E194" s="12">
        <v>20</v>
      </c>
      <c r="F194" s="12" t="s">
        <v>288</v>
      </c>
      <c r="G194" s="12" t="s">
        <v>289</v>
      </c>
      <c r="H194" s="12" t="s">
        <v>1335</v>
      </c>
      <c r="I194" s="12" t="s">
        <v>1336</v>
      </c>
      <c r="J194" s="12" t="s">
        <v>1337</v>
      </c>
    </row>
    <row r="195" spans="1:10" x14ac:dyDescent="0.2">
      <c r="A195" s="12" t="s">
        <v>757</v>
      </c>
      <c r="B195" s="12" t="s">
        <v>758</v>
      </c>
      <c r="C195" s="12">
        <v>11</v>
      </c>
      <c r="D195" s="12" t="s">
        <v>288</v>
      </c>
      <c r="E195" s="12">
        <v>20</v>
      </c>
      <c r="F195" s="12" t="s">
        <v>288</v>
      </c>
      <c r="G195" s="12" t="s">
        <v>289</v>
      </c>
      <c r="H195" s="12" t="s">
        <v>1338</v>
      </c>
      <c r="I195" s="12" t="s">
        <v>1339</v>
      </c>
      <c r="J195" s="12" t="s">
        <v>1340</v>
      </c>
    </row>
    <row r="196" spans="1:10" x14ac:dyDescent="0.2">
      <c r="A196" s="12" t="s">
        <v>757</v>
      </c>
      <c r="B196" s="12" t="s">
        <v>758</v>
      </c>
      <c r="C196" s="12">
        <v>20</v>
      </c>
      <c r="D196" s="12" t="s">
        <v>288</v>
      </c>
      <c r="E196" s="12">
        <v>20</v>
      </c>
      <c r="F196" s="12" t="s">
        <v>288</v>
      </c>
      <c r="G196" s="12" t="s">
        <v>289</v>
      </c>
      <c r="H196" s="12" t="s">
        <v>1341</v>
      </c>
      <c r="I196" s="12" t="s">
        <v>1342</v>
      </c>
      <c r="J196" s="12" t="s">
        <v>1343</v>
      </c>
    </row>
    <row r="197" spans="1:10" x14ac:dyDescent="0.2">
      <c r="A197" s="12" t="s">
        <v>757</v>
      </c>
      <c r="B197" s="12" t="s">
        <v>758</v>
      </c>
      <c r="C197" s="12">
        <v>20</v>
      </c>
      <c r="D197" s="12" t="s">
        <v>288</v>
      </c>
      <c r="E197" s="12">
        <v>20</v>
      </c>
      <c r="F197" s="12" t="s">
        <v>288</v>
      </c>
      <c r="G197" s="12" t="s">
        <v>289</v>
      </c>
      <c r="H197" s="12" t="s">
        <v>1344</v>
      </c>
      <c r="I197" s="12" t="s">
        <v>1345</v>
      </c>
      <c r="J197" s="12" t="s">
        <v>1346</v>
      </c>
    </row>
    <row r="198" spans="1:10" x14ac:dyDescent="0.2">
      <c r="A198" s="12" t="s">
        <v>757</v>
      </c>
      <c r="B198" s="12" t="s">
        <v>758</v>
      </c>
      <c r="C198" s="12">
        <v>20</v>
      </c>
      <c r="D198" s="12" t="s">
        <v>288</v>
      </c>
      <c r="E198" s="12">
        <v>20</v>
      </c>
      <c r="F198" s="12" t="s">
        <v>288</v>
      </c>
      <c r="G198" s="12" t="s">
        <v>289</v>
      </c>
      <c r="H198" s="12" t="s">
        <v>1347</v>
      </c>
      <c r="I198" s="12" t="s">
        <v>1348</v>
      </c>
      <c r="J198" s="12" t="s">
        <v>1349</v>
      </c>
    </row>
    <row r="199" spans="1:10" x14ac:dyDescent="0.2">
      <c r="A199" s="12" t="s">
        <v>757</v>
      </c>
      <c r="B199" s="12" t="s">
        <v>758</v>
      </c>
      <c r="C199" s="12">
        <v>20</v>
      </c>
      <c r="D199" s="12" t="s">
        <v>288</v>
      </c>
      <c r="E199" s="12">
        <v>20</v>
      </c>
      <c r="F199" s="12" t="s">
        <v>288</v>
      </c>
      <c r="G199" s="12" t="s">
        <v>289</v>
      </c>
      <c r="H199" s="12" t="s">
        <v>1350</v>
      </c>
      <c r="I199" s="12" t="s">
        <v>1351</v>
      </c>
      <c r="J199" s="12" t="s">
        <v>1352</v>
      </c>
    </row>
    <row r="200" spans="1:10" x14ac:dyDescent="0.2">
      <c r="A200" s="12" t="s">
        <v>757</v>
      </c>
      <c r="B200" s="12" t="s">
        <v>758</v>
      </c>
      <c r="C200" s="12">
        <v>20</v>
      </c>
      <c r="D200" s="12" t="s">
        <v>288</v>
      </c>
      <c r="E200" s="12">
        <v>20</v>
      </c>
      <c r="F200" s="12" t="s">
        <v>288</v>
      </c>
      <c r="G200" s="12" t="s">
        <v>289</v>
      </c>
      <c r="H200" s="12" t="s">
        <v>1353</v>
      </c>
      <c r="I200" s="12" t="s">
        <v>1354</v>
      </c>
      <c r="J200" s="12" t="s">
        <v>1355</v>
      </c>
    </row>
    <row r="201" spans="1:10" x14ac:dyDescent="0.2">
      <c r="A201" s="12" t="s">
        <v>757</v>
      </c>
      <c r="B201" s="12" t="s">
        <v>758</v>
      </c>
      <c r="C201" s="12">
        <v>20</v>
      </c>
      <c r="D201" s="12" t="s">
        <v>288</v>
      </c>
      <c r="E201" s="12">
        <v>20</v>
      </c>
      <c r="F201" s="12" t="s">
        <v>288</v>
      </c>
      <c r="G201" s="12" t="s">
        <v>289</v>
      </c>
      <c r="H201" s="12" t="s">
        <v>1356</v>
      </c>
      <c r="I201" s="12" t="s">
        <v>1357</v>
      </c>
      <c r="J201" s="12" t="s">
        <v>1358</v>
      </c>
    </row>
    <row r="202" spans="1:10" x14ac:dyDescent="0.2">
      <c r="A202" s="12" t="s">
        <v>757</v>
      </c>
      <c r="B202" s="12" t="s">
        <v>758</v>
      </c>
      <c r="C202" s="12">
        <v>20</v>
      </c>
      <c r="D202" s="12" t="s">
        <v>288</v>
      </c>
      <c r="E202" s="12">
        <v>20</v>
      </c>
      <c r="F202" s="12" t="s">
        <v>288</v>
      </c>
      <c r="G202" s="12" t="s">
        <v>289</v>
      </c>
      <c r="H202" s="12" t="s">
        <v>1359</v>
      </c>
      <c r="I202" s="12" t="s">
        <v>1360</v>
      </c>
      <c r="J202" s="12" t="s">
        <v>1361</v>
      </c>
    </row>
    <row r="203" spans="1:10" x14ac:dyDescent="0.2">
      <c r="A203" s="12" t="s">
        <v>757</v>
      </c>
      <c r="B203" s="12" t="s">
        <v>758</v>
      </c>
      <c r="C203" s="12">
        <v>20</v>
      </c>
      <c r="D203" s="12" t="s">
        <v>288</v>
      </c>
      <c r="E203" s="12">
        <v>20</v>
      </c>
      <c r="F203" s="12" t="s">
        <v>288</v>
      </c>
      <c r="G203" s="12" t="s">
        <v>289</v>
      </c>
      <c r="H203" s="12" t="s">
        <v>1362</v>
      </c>
      <c r="I203" s="12" t="s">
        <v>1363</v>
      </c>
      <c r="J203" s="12" t="s">
        <v>1364</v>
      </c>
    </row>
    <row r="204" spans="1:10" x14ac:dyDescent="0.2">
      <c r="A204" s="12" t="s">
        <v>757</v>
      </c>
      <c r="B204" s="12" t="s">
        <v>758</v>
      </c>
      <c r="C204" s="12">
        <v>20</v>
      </c>
      <c r="D204" s="12" t="s">
        <v>288</v>
      </c>
      <c r="E204" s="12">
        <v>20</v>
      </c>
      <c r="F204" s="12" t="s">
        <v>288</v>
      </c>
      <c r="G204" s="12" t="s">
        <v>289</v>
      </c>
      <c r="H204" s="12" t="s">
        <v>1365</v>
      </c>
      <c r="I204" s="12" t="s">
        <v>1366</v>
      </c>
      <c r="J204" s="12" t="s">
        <v>1367</v>
      </c>
    </row>
    <row r="205" spans="1:10" x14ac:dyDescent="0.2">
      <c r="A205" s="12" t="s">
        <v>757</v>
      </c>
      <c r="B205" s="12" t="s">
        <v>758</v>
      </c>
      <c r="C205" s="12">
        <v>20</v>
      </c>
      <c r="D205" s="12" t="s">
        <v>288</v>
      </c>
      <c r="E205" s="12">
        <v>20</v>
      </c>
      <c r="F205" s="12" t="s">
        <v>288</v>
      </c>
      <c r="G205" s="12" t="s">
        <v>289</v>
      </c>
      <c r="H205" s="12" t="s">
        <v>1368</v>
      </c>
      <c r="I205" s="12" t="s">
        <v>1369</v>
      </c>
      <c r="J205" s="12" t="s">
        <v>1370</v>
      </c>
    </row>
    <row r="206" spans="1:10" x14ac:dyDescent="0.2">
      <c r="A206" s="12" t="s">
        <v>757</v>
      </c>
      <c r="B206" s="12" t="s">
        <v>758</v>
      </c>
      <c r="C206" s="12">
        <v>20</v>
      </c>
      <c r="D206" s="12" t="s">
        <v>288</v>
      </c>
      <c r="E206" s="12">
        <v>20</v>
      </c>
      <c r="F206" s="12" t="s">
        <v>288</v>
      </c>
      <c r="G206" s="12" t="s">
        <v>289</v>
      </c>
      <c r="H206" s="12" t="s">
        <v>1371</v>
      </c>
      <c r="I206" s="12" t="s">
        <v>1372</v>
      </c>
      <c r="J206" s="12" t="s">
        <v>1373</v>
      </c>
    </row>
    <row r="207" spans="1:10" x14ac:dyDescent="0.2">
      <c r="A207" s="12" t="s">
        <v>757</v>
      </c>
      <c r="B207" s="12" t="s">
        <v>758</v>
      </c>
      <c r="C207" s="12">
        <v>20</v>
      </c>
      <c r="D207" s="12" t="s">
        <v>288</v>
      </c>
      <c r="E207" s="12">
        <v>20</v>
      </c>
      <c r="F207" s="12" t="s">
        <v>288</v>
      </c>
      <c r="G207" s="12" t="s">
        <v>289</v>
      </c>
      <c r="H207" s="12" t="s">
        <v>1374</v>
      </c>
      <c r="I207" s="12" t="s">
        <v>1375</v>
      </c>
      <c r="J207" s="12" t="s">
        <v>1376</v>
      </c>
    </row>
    <row r="208" spans="1:10" x14ac:dyDescent="0.2">
      <c r="A208" s="12" t="s">
        <v>757</v>
      </c>
      <c r="B208" s="12" t="s">
        <v>758</v>
      </c>
      <c r="C208" s="12">
        <v>20</v>
      </c>
      <c r="D208" s="12" t="s">
        <v>288</v>
      </c>
      <c r="E208" s="12">
        <v>20</v>
      </c>
      <c r="F208" s="12" t="s">
        <v>288</v>
      </c>
      <c r="G208" s="12" t="s">
        <v>289</v>
      </c>
      <c r="H208" s="12" t="s">
        <v>1377</v>
      </c>
      <c r="I208" s="12" t="s">
        <v>1378</v>
      </c>
      <c r="J208" s="12" t="s">
        <v>1379</v>
      </c>
    </row>
    <row r="209" spans="1:10" x14ac:dyDescent="0.2">
      <c r="A209" s="12" t="s">
        <v>757</v>
      </c>
      <c r="B209" s="12" t="s">
        <v>758</v>
      </c>
      <c r="C209" s="12">
        <v>20</v>
      </c>
      <c r="D209" s="12" t="s">
        <v>288</v>
      </c>
      <c r="E209" s="12">
        <v>20</v>
      </c>
      <c r="F209" s="12" t="s">
        <v>288</v>
      </c>
      <c r="G209" s="12" t="s">
        <v>289</v>
      </c>
      <c r="H209" s="12" t="s">
        <v>1380</v>
      </c>
      <c r="I209" s="12" t="s">
        <v>1381</v>
      </c>
      <c r="J209" s="12" t="s">
        <v>1382</v>
      </c>
    </row>
    <row r="210" spans="1:10" x14ac:dyDescent="0.2">
      <c r="A210" s="12" t="s">
        <v>757</v>
      </c>
      <c r="B210" s="12" t="s">
        <v>758</v>
      </c>
      <c r="C210" s="12">
        <v>20</v>
      </c>
      <c r="D210" s="12" t="s">
        <v>288</v>
      </c>
      <c r="E210" s="12">
        <v>20</v>
      </c>
      <c r="F210" s="12" t="s">
        <v>288</v>
      </c>
      <c r="G210" s="12" t="s">
        <v>289</v>
      </c>
      <c r="H210" s="12" t="s">
        <v>1383</v>
      </c>
      <c r="I210" s="12" t="s">
        <v>1384</v>
      </c>
      <c r="J210" s="12" t="s">
        <v>1385</v>
      </c>
    </row>
    <row r="211" spans="1:10" x14ac:dyDescent="0.2">
      <c r="A211" s="12" t="s">
        <v>757</v>
      </c>
      <c r="B211" s="12" t="s">
        <v>758</v>
      </c>
      <c r="C211" s="12">
        <v>10</v>
      </c>
      <c r="D211" s="12" t="s">
        <v>288</v>
      </c>
      <c r="E211" s="12">
        <v>20</v>
      </c>
      <c r="F211" s="12" t="s">
        <v>288</v>
      </c>
      <c r="G211" s="12" t="s">
        <v>289</v>
      </c>
      <c r="H211" s="12" t="s">
        <v>1386</v>
      </c>
      <c r="I211" s="12" t="s">
        <v>1387</v>
      </c>
      <c r="J211" s="12" t="s">
        <v>1388</v>
      </c>
    </row>
    <row r="212" spans="1:10" x14ac:dyDescent="0.2">
      <c r="A212" s="12" t="s">
        <v>757</v>
      </c>
      <c r="B212" s="12" t="s">
        <v>758</v>
      </c>
      <c r="C212" s="12">
        <v>20</v>
      </c>
      <c r="D212" s="12" t="s">
        <v>288</v>
      </c>
      <c r="E212" s="12">
        <v>20</v>
      </c>
      <c r="F212" s="12" t="s">
        <v>288</v>
      </c>
      <c r="G212" s="12" t="s">
        <v>289</v>
      </c>
      <c r="H212" s="12" t="s">
        <v>1389</v>
      </c>
      <c r="I212" s="12" t="s">
        <v>1390</v>
      </c>
      <c r="J212" s="12" t="s">
        <v>1391</v>
      </c>
    </row>
    <row r="213" spans="1:10" x14ac:dyDescent="0.2">
      <c r="A213" s="12" t="s">
        <v>757</v>
      </c>
      <c r="B213" s="12" t="s">
        <v>758</v>
      </c>
      <c r="C213" s="12">
        <v>20</v>
      </c>
      <c r="D213" s="12" t="s">
        <v>288</v>
      </c>
      <c r="E213" s="12">
        <v>20</v>
      </c>
      <c r="F213" s="12" t="s">
        <v>288</v>
      </c>
      <c r="G213" s="12" t="s">
        <v>289</v>
      </c>
      <c r="H213" s="12" t="s">
        <v>1392</v>
      </c>
      <c r="I213" s="12" t="s">
        <v>1393</v>
      </c>
      <c r="J213" s="12" t="s">
        <v>1394</v>
      </c>
    </row>
    <row r="214" spans="1:10" x14ac:dyDescent="0.2">
      <c r="A214" s="12" t="s">
        <v>757</v>
      </c>
      <c r="B214" s="12" t="s">
        <v>758</v>
      </c>
      <c r="C214" s="12">
        <v>20</v>
      </c>
      <c r="D214" s="12" t="s">
        <v>288</v>
      </c>
      <c r="E214" s="12">
        <v>20</v>
      </c>
      <c r="F214" s="12" t="s">
        <v>288</v>
      </c>
      <c r="G214" s="12" t="s">
        <v>289</v>
      </c>
      <c r="H214" s="12" t="s">
        <v>1395</v>
      </c>
      <c r="I214" s="12" t="s">
        <v>1396</v>
      </c>
      <c r="J214" s="12" t="s">
        <v>1397</v>
      </c>
    </row>
    <row r="215" spans="1:10" x14ac:dyDescent="0.2">
      <c r="A215" s="12" t="s">
        <v>757</v>
      </c>
      <c r="B215" s="12" t="s">
        <v>758</v>
      </c>
      <c r="C215" s="12">
        <v>20</v>
      </c>
      <c r="D215" s="12" t="s">
        <v>288</v>
      </c>
      <c r="E215" s="12">
        <v>20</v>
      </c>
      <c r="F215" s="12" t="s">
        <v>288</v>
      </c>
      <c r="G215" s="12" t="s">
        <v>289</v>
      </c>
      <c r="H215" s="12" t="s">
        <v>1398</v>
      </c>
      <c r="I215" s="12" t="s">
        <v>1399</v>
      </c>
      <c r="J215" s="12" t="s">
        <v>1400</v>
      </c>
    </row>
    <row r="216" spans="1:10" x14ac:dyDescent="0.2">
      <c r="A216" s="12" t="s">
        <v>757</v>
      </c>
      <c r="B216" s="12" t="s">
        <v>758</v>
      </c>
      <c r="C216" s="12">
        <v>20</v>
      </c>
      <c r="D216" s="12" t="s">
        <v>288</v>
      </c>
      <c r="E216" s="12">
        <v>20</v>
      </c>
      <c r="F216" s="12" t="s">
        <v>288</v>
      </c>
      <c r="G216" s="12" t="s">
        <v>289</v>
      </c>
      <c r="H216" s="12" t="s">
        <v>1401</v>
      </c>
      <c r="I216" s="12" t="s">
        <v>1402</v>
      </c>
      <c r="J216" s="12" t="s">
        <v>1403</v>
      </c>
    </row>
    <row r="217" spans="1:10" x14ac:dyDescent="0.2">
      <c r="A217" s="12" t="s">
        <v>757</v>
      </c>
      <c r="B217" s="12" t="s">
        <v>758</v>
      </c>
      <c r="C217" s="12">
        <v>20</v>
      </c>
      <c r="D217" s="12" t="s">
        <v>288</v>
      </c>
      <c r="E217" s="12">
        <v>20</v>
      </c>
      <c r="F217" s="12" t="s">
        <v>288</v>
      </c>
      <c r="G217" s="12" t="s">
        <v>289</v>
      </c>
      <c r="H217" s="12" t="s">
        <v>1404</v>
      </c>
      <c r="I217" s="12" t="s">
        <v>1405</v>
      </c>
      <c r="J217" s="12" t="s">
        <v>1406</v>
      </c>
    </row>
    <row r="218" spans="1:10" x14ac:dyDescent="0.2">
      <c r="A218" s="12" t="s">
        <v>757</v>
      </c>
      <c r="B218" s="12" t="s">
        <v>758</v>
      </c>
      <c r="C218" s="12">
        <v>20</v>
      </c>
      <c r="D218" s="12" t="s">
        <v>288</v>
      </c>
      <c r="E218" s="12">
        <v>20</v>
      </c>
      <c r="F218" s="12" t="s">
        <v>288</v>
      </c>
      <c r="G218" s="12" t="s">
        <v>289</v>
      </c>
      <c r="H218" s="12" t="s">
        <v>1407</v>
      </c>
      <c r="I218" s="12" t="s">
        <v>1408</v>
      </c>
      <c r="J218" s="12" t="s">
        <v>1409</v>
      </c>
    </row>
    <row r="219" spans="1:10" x14ac:dyDescent="0.2">
      <c r="A219" s="12" t="s">
        <v>757</v>
      </c>
      <c r="B219" s="12" t="s">
        <v>758</v>
      </c>
      <c r="C219" s="12">
        <v>20</v>
      </c>
      <c r="D219" s="12" t="s">
        <v>288</v>
      </c>
      <c r="E219" s="12">
        <v>20</v>
      </c>
      <c r="F219" s="12" t="s">
        <v>288</v>
      </c>
      <c r="G219" s="12" t="s">
        <v>289</v>
      </c>
      <c r="H219" s="12" t="s">
        <v>1410</v>
      </c>
      <c r="I219" s="12" t="s">
        <v>1411</v>
      </c>
      <c r="J219" s="12" t="s">
        <v>1412</v>
      </c>
    </row>
    <row r="220" spans="1:10" x14ac:dyDescent="0.2">
      <c r="A220" s="12" t="s">
        <v>757</v>
      </c>
      <c r="B220" s="12" t="s">
        <v>758</v>
      </c>
      <c r="C220" s="12">
        <v>20</v>
      </c>
      <c r="D220" s="12" t="s">
        <v>288</v>
      </c>
      <c r="E220" s="12">
        <v>20</v>
      </c>
      <c r="F220" s="12" t="s">
        <v>288</v>
      </c>
      <c r="G220" s="12" t="s">
        <v>289</v>
      </c>
      <c r="H220" s="12" t="s">
        <v>1413</v>
      </c>
      <c r="I220" s="12" t="s">
        <v>1414</v>
      </c>
      <c r="J220" s="12" t="s">
        <v>1415</v>
      </c>
    </row>
    <row r="221" spans="1:10" x14ac:dyDescent="0.2">
      <c r="A221" s="12" t="s">
        <v>757</v>
      </c>
      <c r="B221" s="12" t="s">
        <v>758</v>
      </c>
      <c r="C221" s="12">
        <v>21</v>
      </c>
      <c r="D221" s="12" t="s">
        <v>288</v>
      </c>
      <c r="E221" s="12">
        <v>20</v>
      </c>
      <c r="F221" s="12" t="s">
        <v>288</v>
      </c>
      <c r="G221" s="12" t="s">
        <v>289</v>
      </c>
      <c r="H221" s="12" t="s">
        <v>1416</v>
      </c>
      <c r="I221" s="12" t="s">
        <v>1417</v>
      </c>
      <c r="J221" s="12" t="s">
        <v>1418</v>
      </c>
    </row>
    <row r="222" spans="1:10" x14ac:dyDescent="0.2">
      <c r="A222" s="12" t="s">
        <v>757</v>
      </c>
      <c r="B222" s="12" t="s">
        <v>758</v>
      </c>
      <c r="C222" s="12">
        <v>20</v>
      </c>
      <c r="D222" s="12" t="s">
        <v>288</v>
      </c>
      <c r="E222" s="12">
        <v>20</v>
      </c>
      <c r="F222" s="12" t="s">
        <v>288</v>
      </c>
      <c r="G222" s="12" t="s">
        <v>289</v>
      </c>
      <c r="H222" s="12" t="s">
        <v>1419</v>
      </c>
      <c r="I222" s="12" t="s">
        <v>1420</v>
      </c>
      <c r="J222" s="12" t="s">
        <v>1421</v>
      </c>
    </row>
    <row r="223" spans="1:10" x14ac:dyDescent="0.2">
      <c r="A223" s="12" t="s">
        <v>757</v>
      </c>
      <c r="B223" s="12" t="s">
        <v>758</v>
      </c>
      <c r="C223" s="12">
        <v>20</v>
      </c>
      <c r="D223" s="12" t="s">
        <v>288</v>
      </c>
      <c r="E223" s="12">
        <v>20</v>
      </c>
      <c r="F223" s="12" t="s">
        <v>288</v>
      </c>
      <c r="G223" s="12" t="s">
        <v>289</v>
      </c>
      <c r="H223" s="12" t="s">
        <v>1422</v>
      </c>
      <c r="I223" s="12" t="s">
        <v>1423</v>
      </c>
      <c r="J223" s="12" t="s">
        <v>1424</v>
      </c>
    </row>
    <row r="224" spans="1:10" x14ac:dyDescent="0.2">
      <c r="A224" s="12" t="s">
        <v>757</v>
      </c>
      <c r="B224" s="12" t="s">
        <v>758</v>
      </c>
      <c r="C224" s="12">
        <v>20</v>
      </c>
      <c r="D224" s="12" t="s">
        <v>288</v>
      </c>
      <c r="E224" s="12">
        <v>20</v>
      </c>
      <c r="F224" s="12" t="s">
        <v>288</v>
      </c>
      <c r="G224" s="12" t="s">
        <v>289</v>
      </c>
      <c r="H224" s="12" t="s">
        <v>1425</v>
      </c>
      <c r="I224" s="12" t="s">
        <v>1426</v>
      </c>
      <c r="J224" s="12" t="s">
        <v>1427</v>
      </c>
    </row>
    <row r="225" spans="1:10" x14ac:dyDescent="0.2">
      <c r="A225" s="12" t="s">
        <v>757</v>
      </c>
      <c r="B225" s="12" t="s">
        <v>758</v>
      </c>
      <c r="C225" s="12">
        <v>19</v>
      </c>
      <c r="D225" s="12" t="s">
        <v>288</v>
      </c>
      <c r="E225" s="12">
        <v>20</v>
      </c>
      <c r="F225" s="12" t="s">
        <v>288</v>
      </c>
      <c r="G225" s="12" t="s">
        <v>289</v>
      </c>
      <c r="H225" s="12" t="s">
        <v>1428</v>
      </c>
      <c r="I225" s="12" t="s">
        <v>1429</v>
      </c>
      <c r="J225" s="12" t="s">
        <v>1430</v>
      </c>
    </row>
    <row r="226" spans="1:10" x14ac:dyDescent="0.2">
      <c r="A226" s="12" t="s">
        <v>757</v>
      </c>
      <c r="B226" s="12" t="s">
        <v>758</v>
      </c>
      <c r="C226" s="12">
        <v>20</v>
      </c>
      <c r="D226" s="12" t="s">
        <v>288</v>
      </c>
      <c r="E226" s="12">
        <v>20</v>
      </c>
      <c r="F226" s="12" t="s">
        <v>288</v>
      </c>
      <c r="G226" s="12" t="s">
        <v>289</v>
      </c>
      <c r="H226" s="12" t="s">
        <v>1431</v>
      </c>
      <c r="I226" s="12" t="s">
        <v>1432</v>
      </c>
      <c r="J226" s="12" t="s">
        <v>1433</v>
      </c>
    </row>
    <row r="227" spans="1:10" x14ac:dyDescent="0.2">
      <c r="A227" s="12" t="s">
        <v>757</v>
      </c>
      <c r="B227" s="12" t="s">
        <v>758</v>
      </c>
      <c r="C227" s="12">
        <v>20</v>
      </c>
      <c r="D227" s="12" t="s">
        <v>288</v>
      </c>
      <c r="E227" s="12">
        <v>20</v>
      </c>
      <c r="F227" s="12" t="s">
        <v>288</v>
      </c>
      <c r="G227" s="12" t="s">
        <v>289</v>
      </c>
      <c r="H227" s="12" t="s">
        <v>1434</v>
      </c>
      <c r="I227" s="12" t="s">
        <v>1435</v>
      </c>
      <c r="J227" s="12" t="s">
        <v>1436</v>
      </c>
    </row>
    <row r="228" spans="1:10" x14ac:dyDescent="0.2">
      <c r="A228" s="12" t="s">
        <v>757</v>
      </c>
      <c r="B228" s="12" t="s">
        <v>758</v>
      </c>
      <c r="C228" s="12">
        <v>20</v>
      </c>
      <c r="D228" s="12" t="s">
        <v>288</v>
      </c>
      <c r="E228" s="12">
        <v>20</v>
      </c>
      <c r="F228" s="12" t="s">
        <v>288</v>
      </c>
      <c r="G228" s="12" t="s">
        <v>289</v>
      </c>
      <c r="H228" s="12" t="s">
        <v>1437</v>
      </c>
      <c r="I228" s="12" t="s">
        <v>1438</v>
      </c>
      <c r="J228" s="12" t="s">
        <v>1439</v>
      </c>
    </row>
    <row r="229" spans="1:10" x14ac:dyDescent="0.2">
      <c r="A229" s="12" t="s">
        <v>757</v>
      </c>
      <c r="B229" s="12" t="s">
        <v>758</v>
      </c>
      <c r="C229" s="12">
        <v>20</v>
      </c>
      <c r="D229" s="12" t="s">
        <v>288</v>
      </c>
      <c r="E229" s="12">
        <v>20</v>
      </c>
      <c r="F229" s="12" t="s">
        <v>288</v>
      </c>
      <c r="G229" s="12" t="s">
        <v>289</v>
      </c>
      <c r="H229" s="12" t="s">
        <v>1440</v>
      </c>
      <c r="I229" s="12" t="s">
        <v>1441</v>
      </c>
      <c r="J229" s="12" t="s">
        <v>1442</v>
      </c>
    </row>
    <row r="230" spans="1:10" x14ac:dyDescent="0.2">
      <c r="A230" s="12" t="s">
        <v>757</v>
      </c>
      <c r="B230" s="12" t="s">
        <v>758</v>
      </c>
      <c r="C230" s="12">
        <v>17</v>
      </c>
      <c r="D230" s="12" t="s">
        <v>288</v>
      </c>
      <c r="E230" s="12">
        <v>20</v>
      </c>
      <c r="F230" s="12" t="s">
        <v>288</v>
      </c>
      <c r="G230" s="12" t="s">
        <v>289</v>
      </c>
      <c r="H230" s="12" t="s">
        <v>1443</v>
      </c>
      <c r="I230" s="12" t="s">
        <v>1444</v>
      </c>
      <c r="J230" s="12" t="s">
        <v>1445</v>
      </c>
    </row>
    <row r="231" spans="1:10" x14ac:dyDescent="0.2">
      <c r="A231" s="12" t="s">
        <v>757</v>
      </c>
      <c r="B231" s="12" t="s">
        <v>758</v>
      </c>
      <c r="C231" s="12">
        <v>20</v>
      </c>
      <c r="D231" s="12" t="s">
        <v>288</v>
      </c>
      <c r="E231" s="12">
        <v>20</v>
      </c>
      <c r="F231" s="12" t="s">
        <v>288</v>
      </c>
      <c r="G231" s="12" t="s">
        <v>289</v>
      </c>
      <c r="H231" s="12" t="s">
        <v>1446</v>
      </c>
      <c r="I231" s="12" t="s">
        <v>1447</v>
      </c>
      <c r="J231" s="12" t="s">
        <v>1448</v>
      </c>
    </row>
    <row r="232" spans="1:10" x14ac:dyDescent="0.2">
      <c r="A232" s="12" t="s">
        <v>757</v>
      </c>
      <c r="B232" s="12" t="s">
        <v>758</v>
      </c>
      <c r="C232" s="12">
        <v>20</v>
      </c>
      <c r="D232" s="12" t="s">
        <v>288</v>
      </c>
      <c r="E232" s="12">
        <v>20</v>
      </c>
      <c r="F232" s="12" t="s">
        <v>288</v>
      </c>
      <c r="G232" s="12" t="s">
        <v>289</v>
      </c>
      <c r="H232" s="12" t="s">
        <v>1449</v>
      </c>
      <c r="I232" s="12" t="s">
        <v>1450</v>
      </c>
      <c r="J232" s="12" t="s">
        <v>1451</v>
      </c>
    </row>
    <row r="233" spans="1:10" x14ac:dyDescent="0.2">
      <c r="A233" s="12" t="s">
        <v>757</v>
      </c>
      <c r="B233" s="12" t="s">
        <v>758</v>
      </c>
      <c r="C233" s="12">
        <v>20</v>
      </c>
      <c r="D233" s="12" t="s">
        <v>288</v>
      </c>
      <c r="E233" s="12">
        <v>20</v>
      </c>
      <c r="F233" s="12" t="s">
        <v>288</v>
      </c>
      <c r="G233" s="12" t="s">
        <v>289</v>
      </c>
      <c r="H233" s="12" t="s">
        <v>1452</v>
      </c>
      <c r="I233" s="12" t="s">
        <v>1453</v>
      </c>
      <c r="J233" s="12" t="s">
        <v>1454</v>
      </c>
    </row>
    <row r="234" spans="1:10" x14ac:dyDescent="0.2">
      <c r="A234" s="12" t="s">
        <v>757</v>
      </c>
      <c r="B234" s="12" t="s">
        <v>758</v>
      </c>
      <c r="C234" s="12">
        <v>20</v>
      </c>
      <c r="D234" s="12" t="s">
        <v>288</v>
      </c>
      <c r="E234" s="12">
        <v>20</v>
      </c>
      <c r="F234" s="12" t="s">
        <v>288</v>
      </c>
      <c r="G234" s="12" t="s">
        <v>289</v>
      </c>
      <c r="H234" s="12" t="s">
        <v>1455</v>
      </c>
      <c r="I234" s="12" t="s">
        <v>1456</v>
      </c>
      <c r="J234" s="12" t="s">
        <v>1457</v>
      </c>
    </row>
    <row r="235" spans="1:10" x14ac:dyDescent="0.2">
      <c r="A235" s="12" t="s">
        <v>757</v>
      </c>
      <c r="B235" s="12" t="s">
        <v>758</v>
      </c>
      <c r="C235" s="12">
        <v>20</v>
      </c>
      <c r="D235" s="12" t="s">
        <v>288</v>
      </c>
      <c r="E235" s="12">
        <v>20</v>
      </c>
      <c r="F235" s="12" t="s">
        <v>288</v>
      </c>
      <c r="G235" s="12" t="s">
        <v>289</v>
      </c>
      <c r="H235" s="12" t="s">
        <v>1458</v>
      </c>
      <c r="I235" s="12" t="s">
        <v>1459</v>
      </c>
      <c r="J235" s="12" t="s">
        <v>1460</v>
      </c>
    </row>
    <row r="236" spans="1:10" x14ac:dyDescent="0.2">
      <c r="A236" s="12" t="s">
        <v>757</v>
      </c>
      <c r="B236" s="12" t="s">
        <v>758</v>
      </c>
      <c r="C236" s="12">
        <v>20</v>
      </c>
      <c r="D236" s="12" t="s">
        <v>288</v>
      </c>
      <c r="E236" s="12">
        <v>20</v>
      </c>
      <c r="F236" s="12" t="s">
        <v>288</v>
      </c>
      <c r="G236" s="12" t="s">
        <v>289</v>
      </c>
      <c r="H236" s="12" t="s">
        <v>1461</v>
      </c>
      <c r="I236" s="12" t="s">
        <v>1462</v>
      </c>
      <c r="J236" s="12" t="s">
        <v>1463</v>
      </c>
    </row>
    <row r="237" spans="1:10" x14ac:dyDescent="0.2">
      <c r="A237" s="12" t="s">
        <v>757</v>
      </c>
      <c r="B237" s="12" t="s">
        <v>758</v>
      </c>
      <c r="C237" s="12">
        <v>20</v>
      </c>
      <c r="D237" s="12" t="s">
        <v>288</v>
      </c>
      <c r="E237" s="12">
        <v>20</v>
      </c>
      <c r="F237" s="12" t="s">
        <v>288</v>
      </c>
      <c r="G237" s="12" t="s">
        <v>289</v>
      </c>
      <c r="H237" s="12" t="s">
        <v>1464</v>
      </c>
      <c r="I237" s="12" t="s">
        <v>1465</v>
      </c>
      <c r="J237" s="12" t="s">
        <v>1466</v>
      </c>
    </row>
    <row r="238" spans="1:10" x14ac:dyDescent="0.2">
      <c r="A238" s="12" t="s">
        <v>757</v>
      </c>
      <c r="B238" s="12" t="s">
        <v>758</v>
      </c>
      <c r="C238" s="12">
        <v>20</v>
      </c>
      <c r="D238" s="12" t="s">
        <v>288</v>
      </c>
      <c r="E238" s="12">
        <v>20</v>
      </c>
      <c r="F238" s="12" t="s">
        <v>288</v>
      </c>
      <c r="G238" s="12" t="s">
        <v>289</v>
      </c>
      <c r="H238" s="12" t="s">
        <v>1467</v>
      </c>
      <c r="I238" s="12" t="s">
        <v>1468</v>
      </c>
      <c r="J238" s="12" t="s">
        <v>1469</v>
      </c>
    </row>
    <row r="239" spans="1:10" x14ac:dyDescent="0.2">
      <c r="A239" s="12" t="s">
        <v>757</v>
      </c>
      <c r="B239" s="12" t="s">
        <v>758</v>
      </c>
      <c r="C239" s="12">
        <v>20</v>
      </c>
      <c r="D239" s="12" t="s">
        <v>288</v>
      </c>
      <c r="E239" s="12">
        <v>20</v>
      </c>
      <c r="F239" s="12" t="s">
        <v>288</v>
      </c>
      <c r="G239" s="12" t="s">
        <v>289</v>
      </c>
      <c r="H239" s="12" t="s">
        <v>1470</v>
      </c>
      <c r="I239" s="12" t="s">
        <v>1471</v>
      </c>
      <c r="J239" s="12" t="s">
        <v>1472</v>
      </c>
    </row>
    <row r="240" spans="1:10" x14ac:dyDescent="0.2">
      <c r="A240" s="12" t="s">
        <v>757</v>
      </c>
      <c r="B240" s="12" t="s">
        <v>758</v>
      </c>
      <c r="C240" s="12">
        <v>20</v>
      </c>
      <c r="D240" s="12" t="s">
        <v>288</v>
      </c>
      <c r="E240" s="12">
        <v>20</v>
      </c>
      <c r="F240" s="12" t="s">
        <v>288</v>
      </c>
      <c r="G240" s="12" t="s">
        <v>289</v>
      </c>
      <c r="H240" s="12" t="s">
        <v>1473</v>
      </c>
      <c r="I240" s="12" t="s">
        <v>1474</v>
      </c>
      <c r="J240" s="12" t="s">
        <v>1475</v>
      </c>
    </row>
    <row r="241" spans="1:10" x14ac:dyDescent="0.2">
      <c r="A241" s="12" t="s">
        <v>757</v>
      </c>
      <c r="B241" s="12" t="s">
        <v>758</v>
      </c>
      <c r="C241" s="12">
        <v>20</v>
      </c>
      <c r="D241" s="12" t="s">
        <v>288</v>
      </c>
      <c r="E241" s="12">
        <v>20</v>
      </c>
      <c r="F241" s="12" t="s">
        <v>288</v>
      </c>
      <c r="G241" s="12" t="s">
        <v>289</v>
      </c>
      <c r="H241" s="12" t="s">
        <v>1476</v>
      </c>
      <c r="I241" s="12" t="s">
        <v>1477</v>
      </c>
      <c r="J241" s="12" t="s">
        <v>1478</v>
      </c>
    </row>
    <row r="242" spans="1:10" x14ac:dyDescent="0.2">
      <c r="A242" s="12" t="s">
        <v>757</v>
      </c>
      <c r="B242" s="12" t="s">
        <v>758</v>
      </c>
      <c r="C242" s="12">
        <v>20</v>
      </c>
      <c r="D242" s="12" t="s">
        <v>288</v>
      </c>
      <c r="E242" s="12">
        <v>20</v>
      </c>
      <c r="F242" s="12" t="s">
        <v>288</v>
      </c>
      <c r="G242" s="12" t="s">
        <v>289</v>
      </c>
      <c r="H242" s="12" t="s">
        <v>1479</v>
      </c>
      <c r="I242" s="12" t="s">
        <v>1480</v>
      </c>
      <c r="J242" s="12" t="s">
        <v>1481</v>
      </c>
    </row>
    <row r="243" spans="1:10" x14ac:dyDescent="0.2">
      <c r="A243" s="12" t="s">
        <v>757</v>
      </c>
      <c r="B243" s="12" t="s">
        <v>758</v>
      </c>
      <c r="C243" s="12">
        <v>19</v>
      </c>
      <c r="D243" s="12" t="s">
        <v>288</v>
      </c>
      <c r="E243" s="12">
        <v>20</v>
      </c>
      <c r="F243" s="12" t="s">
        <v>288</v>
      </c>
      <c r="G243" s="12" t="s">
        <v>289</v>
      </c>
      <c r="H243" s="12" t="s">
        <v>1482</v>
      </c>
      <c r="I243" s="12" t="s">
        <v>1483</v>
      </c>
      <c r="J243" s="12" t="s">
        <v>1484</v>
      </c>
    </row>
    <row r="244" spans="1:10" x14ac:dyDescent="0.2">
      <c r="A244" s="12" t="s">
        <v>757</v>
      </c>
      <c r="B244" s="12" t="s">
        <v>758</v>
      </c>
      <c r="C244" s="12">
        <v>20</v>
      </c>
      <c r="D244" s="12" t="s">
        <v>288</v>
      </c>
      <c r="E244" s="12">
        <v>20</v>
      </c>
      <c r="F244" s="12" t="s">
        <v>288</v>
      </c>
      <c r="G244" s="12" t="s">
        <v>289</v>
      </c>
      <c r="H244" s="12" t="s">
        <v>1485</v>
      </c>
      <c r="I244" s="12" t="s">
        <v>1486</v>
      </c>
      <c r="J244" s="12" t="s">
        <v>1487</v>
      </c>
    </row>
    <row r="245" spans="1:10" x14ac:dyDescent="0.2">
      <c r="A245" s="12" t="s">
        <v>757</v>
      </c>
      <c r="B245" s="12" t="s">
        <v>758</v>
      </c>
      <c r="C245" s="12">
        <v>20</v>
      </c>
      <c r="D245" s="12" t="s">
        <v>288</v>
      </c>
      <c r="E245" s="12">
        <v>20</v>
      </c>
      <c r="F245" s="12" t="s">
        <v>288</v>
      </c>
      <c r="G245" s="12" t="s">
        <v>289</v>
      </c>
      <c r="H245" s="12" t="s">
        <v>1488</v>
      </c>
      <c r="I245" s="12" t="s">
        <v>1489</v>
      </c>
      <c r="J245" s="12" t="s">
        <v>1490</v>
      </c>
    </row>
    <row r="246" spans="1:10" x14ac:dyDescent="0.2">
      <c r="A246" s="12" t="s">
        <v>757</v>
      </c>
      <c r="B246" s="12" t="s">
        <v>758</v>
      </c>
      <c r="C246" s="12">
        <v>20</v>
      </c>
      <c r="D246" s="12" t="s">
        <v>288</v>
      </c>
      <c r="E246" s="12">
        <v>20</v>
      </c>
      <c r="F246" s="12" t="s">
        <v>288</v>
      </c>
      <c r="G246" s="12" t="s">
        <v>289</v>
      </c>
      <c r="H246" s="12" t="s">
        <v>1491</v>
      </c>
      <c r="I246" s="12" t="s">
        <v>1492</v>
      </c>
      <c r="J246" s="12" t="s">
        <v>1493</v>
      </c>
    </row>
    <row r="247" spans="1:10" x14ac:dyDescent="0.2">
      <c r="A247" s="12" t="s">
        <v>757</v>
      </c>
      <c r="B247" s="12" t="s">
        <v>758</v>
      </c>
      <c r="C247" s="12">
        <v>20</v>
      </c>
      <c r="D247" s="12" t="s">
        <v>288</v>
      </c>
      <c r="E247" s="12">
        <v>20</v>
      </c>
      <c r="F247" s="12" t="s">
        <v>288</v>
      </c>
      <c r="G247" s="12" t="s">
        <v>289</v>
      </c>
      <c r="H247" s="12" t="s">
        <v>1494</v>
      </c>
      <c r="I247" s="12" t="s">
        <v>1495</v>
      </c>
      <c r="J247" s="12" t="s">
        <v>1496</v>
      </c>
    </row>
    <row r="248" spans="1:10" x14ac:dyDescent="0.2">
      <c r="A248" s="12" t="s">
        <v>757</v>
      </c>
      <c r="B248" s="12" t="s">
        <v>758</v>
      </c>
      <c r="C248" s="12">
        <v>20</v>
      </c>
      <c r="D248" s="12" t="s">
        <v>288</v>
      </c>
      <c r="E248" s="12">
        <v>20</v>
      </c>
      <c r="F248" s="12" t="s">
        <v>288</v>
      </c>
      <c r="G248" s="12" t="s">
        <v>289</v>
      </c>
      <c r="H248" s="12" t="s">
        <v>1497</v>
      </c>
      <c r="I248" s="12" t="s">
        <v>1498</v>
      </c>
      <c r="J248" s="12" t="s">
        <v>1499</v>
      </c>
    </row>
    <row r="249" spans="1:10" x14ac:dyDescent="0.2">
      <c r="A249" s="12" t="s">
        <v>757</v>
      </c>
      <c r="B249" s="12" t="s">
        <v>758</v>
      </c>
      <c r="C249" s="12">
        <v>20</v>
      </c>
      <c r="D249" s="12" t="s">
        <v>288</v>
      </c>
      <c r="E249" s="12">
        <v>20</v>
      </c>
      <c r="F249" s="12" t="s">
        <v>288</v>
      </c>
      <c r="G249" s="12" t="s">
        <v>289</v>
      </c>
      <c r="H249" s="12" t="s">
        <v>1500</v>
      </c>
      <c r="I249" s="12" t="s">
        <v>1501</v>
      </c>
      <c r="J249" s="12" t="s">
        <v>1502</v>
      </c>
    </row>
    <row r="250" spans="1:10" x14ac:dyDescent="0.2">
      <c r="A250" s="12" t="s">
        <v>757</v>
      </c>
      <c r="B250" s="12" t="s">
        <v>758</v>
      </c>
      <c r="C250" s="12">
        <v>20</v>
      </c>
      <c r="D250" s="12" t="s">
        <v>288</v>
      </c>
      <c r="E250" s="12">
        <v>20</v>
      </c>
      <c r="F250" s="12" t="s">
        <v>288</v>
      </c>
      <c r="G250" s="12" t="s">
        <v>289</v>
      </c>
      <c r="H250" s="12" t="s">
        <v>1503</v>
      </c>
      <c r="I250" s="12" t="s">
        <v>1504</v>
      </c>
      <c r="J250" s="12" t="s">
        <v>1505</v>
      </c>
    </row>
    <row r="251" spans="1:10" x14ac:dyDescent="0.2">
      <c r="A251" s="12" t="s">
        <v>757</v>
      </c>
      <c r="B251" s="12" t="s">
        <v>758</v>
      </c>
      <c r="C251" s="12">
        <v>20</v>
      </c>
      <c r="D251" s="12" t="s">
        <v>288</v>
      </c>
      <c r="E251" s="12">
        <v>20</v>
      </c>
      <c r="F251" s="12" t="s">
        <v>288</v>
      </c>
      <c r="G251" s="12" t="s">
        <v>289</v>
      </c>
      <c r="H251" s="12" t="s">
        <v>1506</v>
      </c>
      <c r="I251" s="12" t="s">
        <v>1507</v>
      </c>
      <c r="J251" s="12" t="s">
        <v>1508</v>
      </c>
    </row>
    <row r="252" spans="1:10" x14ac:dyDescent="0.2">
      <c r="A252" s="12" t="s">
        <v>757</v>
      </c>
      <c r="B252" s="12" t="s">
        <v>758</v>
      </c>
      <c r="C252" s="12">
        <v>20</v>
      </c>
      <c r="D252" s="12" t="s">
        <v>288</v>
      </c>
      <c r="E252" s="12">
        <v>20</v>
      </c>
      <c r="F252" s="12" t="s">
        <v>288</v>
      </c>
      <c r="G252" s="12" t="s">
        <v>289</v>
      </c>
      <c r="H252" s="12" t="s">
        <v>1509</v>
      </c>
      <c r="I252" s="12" t="s">
        <v>1510</v>
      </c>
      <c r="J252" s="12" t="s">
        <v>1511</v>
      </c>
    </row>
    <row r="253" spans="1:10" x14ac:dyDescent="0.2">
      <c r="A253" s="12" t="s">
        <v>757</v>
      </c>
      <c r="B253" s="12" t="s">
        <v>758</v>
      </c>
      <c r="C253" s="12">
        <v>20</v>
      </c>
      <c r="D253" s="12" t="s">
        <v>288</v>
      </c>
      <c r="E253" s="12">
        <v>20</v>
      </c>
      <c r="F253" s="12" t="s">
        <v>288</v>
      </c>
      <c r="G253" s="12" t="s">
        <v>289</v>
      </c>
      <c r="H253" s="12" t="s">
        <v>1512</v>
      </c>
      <c r="I253" s="12" t="s">
        <v>1513</v>
      </c>
      <c r="J253" s="12" t="s">
        <v>1514</v>
      </c>
    </row>
    <row r="254" spans="1:10" x14ac:dyDescent="0.2">
      <c r="A254" s="12" t="s">
        <v>757</v>
      </c>
      <c r="B254" s="12" t="s">
        <v>758</v>
      </c>
      <c r="C254" s="12">
        <v>14</v>
      </c>
      <c r="D254" s="12" t="s">
        <v>288</v>
      </c>
      <c r="E254" s="12">
        <v>20</v>
      </c>
      <c r="F254" s="12" t="s">
        <v>288</v>
      </c>
      <c r="G254" s="12" t="s">
        <v>289</v>
      </c>
      <c r="H254" s="12" t="s">
        <v>1515</v>
      </c>
      <c r="I254" s="12" t="s">
        <v>1516</v>
      </c>
      <c r="J254" s="12" t="s">
        <v>1517</v>
      </c>
    </row>
    <row r="255" spans="1:10" x14ac:dyDescent="0.2">
      <c r="A255" s="12" t="s">
        <v>757</v>
      </c>
      <c r="B255" s="12" t="s">
        <v>758</v>
      </c>
      <c r="C255" s="12">
        <v>20</v>
      </c>
      <c r="D255" s="12" t="s">
        <v>288</v>
      </c>
      <c r="E255" s="12">
        <v>20</v>
      </c>
      <c r="F255" s="12" t="s">
        <v>288</v>
      </c>
      <c r="G255" s="12" t="s">
        <v>289</v>
      </c>
      <c r="H255" s="12" t="s">
        <v>1518</v>
      </c>
      <c r="I255" s="12" t="s">
        <v>1519</v>
      </c>
      <c r="J255" s="12" t="s">
        <v>1520</v>
      </c>
    </row>
    <row r="256" spans="1:10" x14ac:dyDescent="0.2">
      <c r="A256" s="12" t="s">
        <v>757</v>
      </c>
      <c r="B256" s="12" t="s">
        <v>758</v>
      </c>
      <c r="C256" s="12">
        <v>20</v>
      </c>
      <c r="D256" s="12" t="s">
        <v>288</v>
      </c>
      <c r="E256" s="12">
        <v>20</v>
      </c>
      <c r="F256" s="12" t="s">
        <v>288</v>
      </c>
      <c r="G256" s="12" t="s">
        <v>289</v>
      </c>
      <c r="H256" s="12" t="s">
        <v>1521</v>
      </c>
      <c r="I256" s="12" t="s">
        <v>1522</v>
      </c>
      <c r="J256" s="12" t="s">
        <v>1523</v>
      </c>
    </row>
    <row r="257" spans="1:10" x14ac:dyDescent="0.2">
      <c r="A257" s="12" t="s">
        <v>757</v>
      </c>
      <c r="B257" s="12" t="s">
        <v>758</v>
      </c>
      <c r="C257" s="12">
        <v>20</v>
      </c>
      <c r="D257" s="12" t="s">
        <v>288</v>
      </c>
      <c r="E257" s="12">
        <v>20</v>
      </c>
      <c r="F257" s="12" t="s">
        <v>288</v>
      </c>
      <c r="G257" s="12" t="s">
        <v>289</v>
      </c>
      <c r="H257" s="12" t="s">
        <v>1524</v>
      </c>
      <c r="I257" s="12" t="s">
        <v>1525</v>
      </c>
      <c r="J257" s="12" t="s">
        <v>1526</v>
      </c>
    </row>
    <row r="258" spans="1:10" x14ac:dyDescent="0.2">
      <c r="A258" s="12" t="s">
        <v>757</v>
      </c>
      <c r="B258" s="12" t="s">
        <v>758</v>
      </c>
      <c r="C258" s="12">
        <v>20</v>
      </c>
      <c r="D258" s="12" t="s">
        <v>288</v>
      </c>
      <c r="E258" s="12">
        <v>20</v>
      </c>
      <c r="F258" s="12" t="s">
        <v>288</v>
      </c>
      <c r="G258" s="12" t="s">
        <v>289</v>
      </c>
      <c r="H258" s="12" t="s">
        <v>1527</v>
      </c>
      <c r="I258" s="12" t="s">
        <v>1528</v>
      </c>
      <c r="J258" s="12" t="s">
        <v>1529</v>
      </c>
    </row>
    <row r="259" spans="1:10" x14ac:dyDescent="0.2">
      <c r="A259" s="12" t="s">
        <v>757</v>
      </c>
      <c r="B259" s="12" t="s">
        <v>758</v>
      </c>
      <c r="C259" s="12">
        <v>20</v>
      </c>
      <c r="D259" s="12" t="s">
        <v>288</v>
      </c>
      <c r="E259" s="12">
        <v>20</v>
      </c>
      <c r="F259" s="12" t="s">
        <v>288</v>
      </c>
      <c r="G259" s="12" t="s">
        <v>289</v>
      </c>
      <c r="H259" s="12" t="s">
        <v>1530</v>
      </c>
      <c r="I259" s="12" t="s">
        <v>1531</v>
      </c>
      <c r="J259" s="12" t="s">
        <v>1532</v>
      </c>
    </row>
    <row r="260" spans="1:10" x14ac:dyDescent="0.2">
      <c r="A260" s="12" t="s">
        <v>757</v>
      </c>
      <c r="B260" s="12" t="s">
        <v>758</v>
      </c>
      <c r="C260" s="12">
        <v>20</v>
      </c>
      <c r="D260" s="12" t="s">
        <v>288</v>
      </c>
      <c r="E260" s="12">
        <v>20</v>
      </c>
      <c r="F260" s="12" t="s">
        <v>288</v>
      </c>
      <c r="G260" s="12" t="s">
        <v>289</v>
      </c>
      <c r="H260" s="12" t="s">
        <v>1533</v>
      </c>
      <c r="I260" s="12" t="s">
        <v>1534</v>
      </c>
      <c r="J260" s="12" t="s">
        <v>1535</v>
      </c>
    </row>
    <row r="261" spans="1:10" x14ac:dyDescent="0.2">
      <c r="A261" s="12" t="s">
        <v>757</v>
      </c>
      <c r="B261" s="12" t="s">
        <v>758</v>
      </c>
      <c r="C261" s="12">
        <v>20</v>
      </c>
      <c r="D261" s="12" t="s">
        <v>288</v>
      </c>
      <c r="E261" s="12">
        <v>20</v>
      </c>
      <c r="F261" s="12" t="s">
        <v>288</v>
      </c>
      <c r="G261" s="12" t="s">
        <v>289</v>
      </c>
      <c r="H261" s="12" t="s">
        <v>1536</v>
      </c>
      <c r="I261" s="12" t="s">
        <v>1537</v>
      </c>
      <c r="J261" s="12" t="s">
        <v>1538</v>
      </c>
    </row>
    <row r="262" spans="1:10" x14ac:dyDescent="0.2">
      <c r="A262" s="12" t="s">
        <v>757</v>
      </c>
      <c r="B262" s="12" t="s">
        <v>758</v>
      </c>
      <c r="C262" s="12">
        <v>20</v>
      </c>
      <c r="D262" s="12" t="s">
        <v>288</v>
      </c>
      <c r="E262" s="12">
        <v>20</v>
      </c>
      <c r="F262" s="12" t="s">
        <v>288</v>
      </c>
      <c r="G262" s="12" t="s">
        <v>289</v>
      </c>
      <c r="H262" s="12" t="s">
        <v>1539</v>
      </c>
      <c r="I262" s="12" t="s">
        <v>1540</v>
      </c>
      <c r="J262" s="12" t="s">
        <v>1541</v>
      </c>
    </row>
    <row r="263" spans="1:10" x14ac:dyDescent="0.2">
      <c r="A263" s="12" t="s">
        <v>757</v>
      </c>
      <c r="B263" s="12" t="s">
        <v>758</v>
      </c>
      <c r="C263" s="12">
        <v>20</v>
      </c>
      <c r="D263" s="12" t="s">
        <v>288</v>
      </c>
      <c r="E263" s="12">
        <v>20</v>
      </c>
      <c r="F263" s="12" t="s">
        <v>288</v>
      </c>
      <c r="G263" s="12" t="s">
        <v>289</v>
      </c>
      <c r="H263" s="12" t="s">
        <v>1542</v>
      </c>
      <c r="I263" s="12" t="s">
        <v>1543</v>
      </c>
      <c r="J263" s="12" t="s">
        <v>1544</v>
      </c>
    </row>
    <row r="264" spans="1:10" x14ac:dyDescent="0.2">
      <c r="A264" s="12" t="s">
        <v>757</v>
      </c>
      <c r="B264" s="12" t="s">
        <v>758</v>
      </c>
      <c r="C264" s="12">
        <v>20</v>
      </c>
      <c r="D264" s="12" t="s">
        <v>288</v>
      </c>
      <c r="E264" s="12">
        <v>20</v>
      </c>
      <c r="F264" s="12" t="s">
        <v>288</v>
      </c>
      <c r="G264" s="12" t="s">
        <v>289</v>
      </c>
      <c r="H264" s="12" t="s">
        <v>1545</v>
      </c>
      <c r="I264" s="12" t="s">
        <v>1546</v>
      </c>
      <c r="J264" s="12" t="s">
        <v>1547</v>
      </c>
    </row>
    <row r="265" spans="1:10" x14ac:dyDescent="0.2">
      <c r="A265" s="12" t="s">
        <v>757</v>
      </c>
      <c r="B265" s="12" t="s">
        <v>758</v>
      </c>
      <c r="C265" s="12">
        <v>20</v>
      </c>
      <c r="D265" s="12" t="s">
        <v>288</v>
      </c>
      <c r="E265" s="12">
        <v>20</v>
      </c>
      <c r="F265" s="12" t="s">
        <v>288</v>
      </c>
      <c r="G265" s="12" t="s">
        <v>289</v>
      </c>
      <c r="H265" s="12" t="s">
        <v>1548</v>
      </c>
      <c r="I265" s="12" t="s">
        <v>1549</v>
      </c>
      <c r="J265" s="12" t="s">
        <v>1550</v>
      </c>
    </row>
    <row r="266" spans="1:10" x14ac:dyDescent="0.2">
      <c r="A266" s="12" t="s">
        <v>757</v>
      </c>
      <c r="B266" s="12" t="s">
        <v>758</v>
      </c>
      <c r="C266" s="12">
        <v>20</v>
      </c>
      <c r="D266" s="12" t="s">
        <v>288</v>
      </c>
      <c r="E266" s="12">
        <v>20</v>
      </c>
      <c r="F266" s="12" t="s">
        <v>288</v>
      </c>
      <c r="G266" s="12" t="s">
        <v>289</v>
      </c>
      <c r="H266" s="12" t="s">
        <v>1551</v>
      </c>
      <c r="I266" s="12" t="s">
        <v>1552</v>
      </c>
      <c r="J266" s="12" t="s">
        <v>1553</v>
      </c>
    </row>
    <row r="267" spans="1:10" x14ac:dyDescent="0.2">
      <c r="A267" s="12" t="s">
        <v>757</v>
      </c>
      <c r="B267" s="12" t="s">
        <v>758</v>
      </c>
      <c r="C267" s="12">
        <v>20</v>
      </c>
      <c r="D267" s="12" t="s">
        <v>288</v>
      </c>
      <c r="E267" s="12">
        <v>20</v>
      </c>
      <c r="F267" s="12" t="s">
        <v>288</v>
      </c>
      <c r="G267" s="12" t="s">
        <v>289</v>
      </c>
      <c r="H267" s="12" t="s">
        <v>1554</v>
      </c>
      <c r="I267" s="12" t="s">
        <v>1555</v>
      </c>
      <c r="J267" s="12" t="s">
        <v>1556</v>
      </c>
    </row>
    <row r="268" spans="1:10" x14ac:dyDescent="0.2">
      <c r="A268" s="12" t="s">
        <v>757</v>
      </c>
      <c r="B268" s="12" t="s">
        <v>758</v>
      </c>
      <c r="C268" s="12">
        <v>20</v>
      </c>
      <c r="D268" s="12" t="s">
        <v>288</v>
      </c>
      <c r="E268" s="12">
        <v>20</v>
      </c>
      <c r="F268" s="12" t="s">
        <v>288</v>
      </c>
      <c r="G268" s="12" t="s">
        <v>289</v>
      </c>
      <c r="H268" s="12" t="s">
        <v>1557</v>
      </c>
      <c r="I268" s="12" t="s">
        <v>1558</v>
      </c>
      <c r="J268" s="12" t="s">
        <v>1559</v>
      </c>
    </row>
    <row r="269" spans="1:10" x14ac:dyDescent="0.2">
      <c r="A269" s="12" t="s">
        <v>757</v>
      </c>
      <c r="B269" s="12" t="s">
        <v>758</v>
      </c>
      <c r="C269" s="12">
        <v>20</v>
      </c>
      <c r="D269" s="12" t="s">
        <v>288</v>
      </c>
      <c r="E269" s="12">
        <v>20</v>
      </c>
      <c r="F269" s="12" t="s">
        <v>288</v>
      </c>
      <c r="G269" s="12" t="s">
        <v>289</v>
      </c>
      <c r="H269" s="12" t="s">
        <v>1560</v>
      </c>
      <c r="I269" s="12" t="s">
        <v>1561</v>
      </c>
      <c r="J269" s="12" t="s">
        <v>1562</v>
      </c>
    </row>
    <row r="270" spans="1:10" x14ac:dyDescent="0.2">
      <c r="A270" s="12" t="s">
        <v>757</v>
      </c>
      <c r="B270" s="12" t="s">
        <v>758</v>
      </c>
      <c r="C270" s="12">
        <v>20</v>
      </c>
      <c r="D270" s="12" t="s">
        <v>288</v>
      </c>
      <c r="E270" s="12">
        <v>20</v>
      </c>
      <c r="F270" s="12" t="s">
        <v>288</v>
      </c>
      <c r="G270" s="12" t="s">
        <v>289</v>
      </c>
      <c r="H270" s="12" t="s">
        <v>1563</v>
      </c>
      <c r="I270" s="12" t="s">
        <v>1564</v>
      </c>
      <c r="J270" s="12" t="s">
        <v>1565</v>
      </c>
    </row>
    <row r="271" spans="1:10" x14ac:dyDescent="0.2">
      <c r="A271" s="12" t="s">
        <v>757</v>
      </c>
      <c r="B271" s="12" t="s">
        <v>758</v>
      </c>
      <c r="C271" s="12">
        <v>20</v>
      </c>
      <c r="D271" s="12" t="s">
        <v>288</v>
      </c>
      <c r="E271" s="12">
        <v>20</v>
      </c>
      <c r="F271" s="12" t="s">
        <v>288</v>
      </c>
      <c r="G271" s="12" t="s">
        <v>289</v>
      </c>
      <c r="H271" s="12" t="s">
        <v>1566</v>
      </c>
      <c r="I271" s="12" t="s">
        <v>1567</v>
      </c>
      <c r="J271" s="12" t="s">
        <v>1568</v>
      </c>
    </row>
    <row r="272" spans="1:10" x14ac:dyDescent="0.2">
      <c r="A272" s="12" t="s">
        <v>757</v>
      </c>
      <c r="B272" s="12" t="s">
        <v>758</v>
      </c>
      <c r="C272" s="12">
        <v>20</v>
      </c>
      <c r="D272" s="12" t="s">
        <v>288</v>
      </c>
      <c r="E272" s="12">
        <v>20</v>
      </c>
      <c r="F272" s="12" t="s">
        <v>288</v>
      </c>
      <c r="G272" s="12" t="s">
        <v>289</v>
      </c>
      <c r="H272" s="12" t="s">
        <v>1569</v>
      </c>
      <c r="I272" s="12" t="s">
        <v>1570</v>
      </c>
      <c r="J272" s="12" t="s">
        <v>1571</v>
      </c>
    </row>
    <row r="273" spans="1:10" x14ac:dyDescent="0.2">
      <c r="A273" s="12" t="s">
        <v>757</v>
      </c>
      <c r="B273" s="12" t="s">
        <v>758</v>
      </c>
      <c r="C273" s="12">
        <v>20</v>
      </c>
      <c r="D273" s="12" t="s">
        <v>288</v>
      </c>
      <c r="E273" s="12">
        <v>20</v>
      </c>
      <c r="F273" s="12" t="s">
        <v>288</v>
      </c>
      <c r="G273" s="12" t="s">
        <v>289</v>
      </c>
      <c r="H273" s="12" t="s">
        <v>1572</v>
      </c>
      <c r="I273" s="12" t="s">
        <v>1573</v>
      </c>
      <c r="J273" s="12" t="s">
        <v>1574</v>
      </c>
    </row>
    <row r="274" spans="1:10" x14ac:dyDescent="0.2">
      <c r="A274" s="12" t="s">
        <v>757</v>
      </c>
      <c r="B274" s="12" t="s">
        <v>758</v>
      </c>
      <c r="C274" s="12">
        <v>20</v>
      </c>
      <c r="D274" s="12" t="s">
        <v>288</v>
      </c>
      <c r="E274" s="12">
        <v>20</v>
      </c>
      <c r="F274" s="12" t="s">
        <v>288</v>
      </c>
      <c r="G274" s="12" t="s">
        <v>289</v>
      </c>
      <c r="H274" s="12" t="s">
        <v>1575</v>
      </c>
      <c r="I274" s="12" t="s">
        <v>1576</v>
      </c>
      <c r="J274" s="12" t="s">
        <v>1577</v>
      </c>
    </row>
    <row r="275" spans="1:10" x14ac:dyDescent="0.2">
      <c r="A275" s="12" t="s">
        <v>757</v>
      </c>
      <c r="B275" s="12" t="s">
        <v>758</v>
      </c>
      <c r="C275" s="12">
        <v>20</v>
      </c>
      <c r="D275" s="12" t="s">
        <v>288</v>
      </c>
      <c r="E275" s="12">
        <v>20</v>
      </c>
      <c r="F275" s="12" t="s">
        <v>288</v>
      </c>
      <c r="G275" s="12" t="s">
        <v>289</v>
      </c>
      <c r="H275" s="12" t="s">
        <v>168</v>
      </c>
      <c r="I275" s="12" t="s">
        <v>1578</v>
      </c>
      <c r="J275" s="12" t="s">
        <v>167</v>
      </c>
    </row>
    <row r="276" spans="1:10" x14ac:dyDescent="0.2">
      <c r="A276" s="12" t="s">
        <v>757</v>
      </c>
      <c r="B276" s="12" t="s">
        <v>758</v>
      </c>
      <c r="C276" s="12">
        <v>20</v>
      </c>
      <c r="D276" s="12" t="s">
        <v>288</v>
      </c>
      <c r="E276" s="12">
        <v>20</v>
      </c>
      <c r="F276" s="12" t="s">
        <v>288</v>
      </c>
      <c r="G276" s="12" t="s">
        <v>289</v>
      </c>
      <c r="H276" s="12" t="s">
        <v>1579</v>
      </c>
      <c r="I276" s="12" t="s">
        <v>1580</v>
      </c>
      <c r="J276" s="12" t="s">
        <v>1581</v>
      </c>
    </row>
    <row r="277" spans="1:10" x14ac:dyDescent="0.2">
      <c r="A277" s="12" t="s">
        <v>757</v>
      </c>
      <c r="B277" s="12" t="s">
        <v>758</v>
      </c>
      <c r="C277" s="12">
        <v>20</v>
      </c>
      <c r="D277" s="12" t="s">
        <v>288</v>
      </c>
      <c r="E277" s="12">
        <v>20</v>
      </c>
      <c r="F277" s="12" t="s">
        <v>288</v>
      </c>
      <c r="G277" s="12" t="s">
        <v>289</v>
      </c>
      <c r="H277" s="12" t="s">
        <v>1582</v>
      </c>
      <c r="I277" s="12" t="s">
        <v>1583</v>
      </c>
      <c r="J277" s="12" t="s">
        <v>1584</v>
      </c>
    </row>
    <row r="278" spans="1:10" x14ac:dyDescent="0.2">
      <c r="A278" s="12" t="s">
        <v>757</v>
      </c>
      <c r="B278" s="12" t="s">
        <v>758</v>
      </c>
      <c r="C278" s="12">
        <v>20</v>
      </c>
      <c r="D278" s="12" t="s">
        <v>288</v>
      </c>
      <c r="E278" s="12">
        <v>20</v>
      </c>
      <c r="F278" s="12" t="s">
        <v>288</v>
      </c>
      <c r="G278" s="12" t="s">
        <v>289</v>
      </c>
      <c r="H278" s="12" t="s">
        <v>1585</v>
      </c>
      <c r="I278" s="12" t="s">
        <v>1586</v>
      </c>
      <c r="J278" s="12" t="s">
        <v>1587</v>
      </c>
    </row>
    <row r="279" spans="1:10" x14ac:dyDescent="0.2">
      <c r="A279" s="12" t="s">
        <v>757</v>
      </c>
      <c r="B279" s="12" t="s">
        <v>758</v>
      </c>
      <c r="C279" s="12">
        <v>20</v>
      </c>
      <c r="D279" s="12" t="s">
        <v>288</v>
      </c>
      <c r="E279" s="12">
        <v>20</v>
      </c>
      <c r="F279" s="12" t="s">
        <v>288</v>
      </c>
      <c r="G279" s="12" t="s">
        <v>289</v>
      </c>
      <c r="H279" s="12" t="s">
        <v>1588</v>
      </c>
      <c r="I279" s="12" t="s">
        <v>1589</v>
      </c>
      <c r="J279" s="12" t="s">
        <v>1590</v>
      </c>
    </row>
    <row r="280" spans="1:10" x14ac:dyDescent="0.2">
      <c r="A280" s="12" t="s">
        <v>757</v>
      </c>
      <c r="B280" s="12" t="s">
        <v>758</v>
      </c>
      <c r="C280" s="12">
        <v>20</v>
      </c>
      <c r="D280" s="12" t="s">
        <v>288</v>
      </c>
      <c r="E280" s="12">
        <v>20</v>
      </c>
      <c r="F280" s="12" t="s">
        <v>288</v>
      </c>
      <c r="G280" s="12" t="s">
        <v>289</v>
      </c>
      <c r="H280" s="12" t="s">
        <v>1591</v>
      </c>
      <c r="I280" s="12" t="s">
        <v>1592</v>
      </c>
      <c r="J280" s="12" t="s">
        <v>1593</v>
      </c>
    </row>
    <row r="281" spans="1:10" x14ac:dyDescent="0.2">
      <c r="A281" s="12" t="s">
        <v>757</v>
      </c>
      <c r="B281" s="12" t="s">
        <v>758</v>
      </c>
      <c r="C281" s="12">
        <v>20</v>
      </c>
      <c r="D281" s="12" t="s">
        <v>288</v>
      </c>
      <c r="E281" s="12">
        <v>20</v>
      </c>
      <c r="F281" s="12" t="s">
        <v>288</v>
      </c>
      <c r="G281" s="12" t="s">
        <v>289</v>
      </c>
      <c r="H281" s="12" t="s">
        <v>1594</v>
      </c>
      <c r="I281" s="12" t="s">
        <v>1595</v>
      </c>
      <c r="J281" s="12" t="s">
        <v>1596</v>
      </c>
    </row>
    <row r="282" spans="1:10" x14ac:dyDescent="0.2">
      <c r="A282" s="12" t="s">
        <v>757</v>
      </c>
      <c r="B282" s="12" t="s">
        <v>758</v>
      </c>
      <c r="C282" s="12">
        <v>20</v>
      </c>
      <c r="D282" s="12" t="s">
        <v>288</v>
      </c>
      <c r="E282" s="12">
        <v>20</v>
      </c>
      <c r="F282" s="12" t="s">
        <v>288</v>
      </c>
      <c r="G282" s="12" t="s">
        <v>289</v>
      </c>
      <c r="H282" s="12" t="s">
        <v>1597</v>
      </c>
      <c r="I282" s="12" t="s">
        <v>1598</v>
      </c>
      <c r="J282" s="12" t="s">
        <v>1599</v>
      </c>
    </row>
    <row r="283" spans="1:10" x14ac:dyDescent="0.2">
      <c r="A283" s="12" t="s">
        <v>757</v>
      </c>
      <c r="B283" s="12" t="s">
        <v>758</v>
      </c>
      <c r="C283" s="12">
        <v>20</v>
      </c>
      <c r="D283" s="12" t="s">
        <v>288</v>
      </c>
      <c r="E283" s="12">
        <v>20</v>
      </c>
      <c r="F283" s="12" t="s">
        <v>288</v>
      </c>
      <c r="G283" s="12" t="s">
        <v>289</v>
      </c>
      <c r="H283" s="12" t="s">
        <v>1600</v>
      </c>
      <c r="I283" s="12" t="s">
        <v>1601</v>
      </c>
      <c r="J283" s="12" t="s">
        <v>1602</v>
      </c>
    </row>
    <row r="284" spans="1:10" x14ac:dyDescent="0.2">
      <c r="A284" s="12" t="s">
        <v>757</v>
      </c>
      <c r="B284" s="12" t="s">
        <v>758</v>
      </c>
      <c r="C284" s="12">
        <v>20</v>
      </c>
      <c r="D284" s="12" t="s">
        <v>288</v>
      </c>
      <c r="E284" s="12">
        <v>20</v>
      </c>
      <c r="F284" s="12" t="s">
        <v>288</v>
      </c>
      <c r="G284" s="12" t="s">
        <v>289</v>
      </c>
      <c r="H284" s="12" t="s">
        <v>1603</v>
      </c>
      <c r="I284" s="12" t="s">
        <v>1604</v>
      </c>
      <c r="J284" s="12" t="s">
        <v>1605</v>
      </c>
    </row>
    <row r="285" spans="1:10" x14ac:dyDescent="0.2">
      <c r="A285" s="12" t="s">
        <v>757</v>
      </c>
      <c r="B285" s="12" t="s">
        <v>758</v>
      </c>
      <c r="C285" s="12">
        <v>20</v>
      </c>
      <c r="D285" s="12" t="s">
        <v>288</v>
      </c>
      <c r="E285" s="12">
        <v>20</v>
      </c>
      <c r="F285" s="12" t="s">
        <v>288</v>
      </c>
      <c r="G285" s="12" t="s">
        <v>289</v>
      </c>
      <c r="H285" s="12" t="s">
        <v>1606</v>
      </c>
      <c r="I285" s="12" t="s">
        <v>1607</v>
      </c>
      <c r="J285" s="12" t="s">
        <v>1608</v>
      </c>
    </row>
    <row r="286" spans="1:10" x14ac:dyDescent="0.2">
      <c r="A286" s="12" t="s">
        <v>757</v>
      </c>
      <c r="B286" s="12" t="s">
        <v>758</v>
      </c>
      <c r="C286" s="12">
        <v>20</v>
      </c>
      <c r="D286" s="12" t="s">
        <v>288</v>
      </c>
      <c r="E286" s="12">
        <v>20</v>
      </c>
      <c r="F286" s="12" t="s">
        <v>288</v>
      </c>
      <c r="G286" s="12" t="s">
        <v>289</v>
      </c>
      <c r="H286" s="12" t="s">
        <v>1609</v>
      </c>
      <c r="I286" s="12" t="s">
        <v>1610</v>
      </c>
      <c r="J286" s="12" t="s">
        <v>1611</v>
      </c>
    </row>
    <row r="287" spans="1:10" x14ac:dyDescent="0.2">
      <c r="A287" s="12" t="s">
        <v>757</v>
      </c>
      <c r="B287" s="12" t="s">
        <v>758</v>
      </c>
      <c r="C287" s="12">
        <v>20</v>
      </c>
      <c r="D287" s="12" t="s">
        <v>288</v>
      </c>
      <c r="E287" s="12">
        <v>20</v>
      </c>
      <c r="F287" s="12" t="s">
        <v>288</v>
      </c>
      <c r="G287" s="12" t="s">
        <v>289</v>
      </c>
      <c r="H287" s="12" t="s">
        <v>1612</v>
      </c>
      <c r="I287" s="12" t="s">
        <v>1613</v>
      </c>
      <c r="J287" s="12" t="s">
        <v>1614</v>
      </c>
    </row>
    <row r="288" spans="1:10" x14ac:dyDescent="0.2">
      <c r="A288" s="12" t="s">
        <v>757</v>
      </c>
      <c r="B288" s="12" t="s">
        <v>758</v>
      </c>
      <c r="C288" s="12">
        <v>20</v>
      </c>
      <c r="D288" s="12" t="s">
        <v>288</v>
      </c>
      <c r="E288" s="12">
        <v>20</v>
      </c>
      <c r="F288" s="12" t="s">
        <v>288</v>
      </c>
      <c r="G288" s="12" t="s">
        <v>289</v>
      </c>
      <c r="H288" s="12" t="s">
        <v>1615</v>
      </c>
      <c r="I288" s="12" t="s">
        <v>1616</v>
      </c>
      <c r="J288" s="12" t="s">
        <v>1617</v>
      </c>
    </row>
    <row r="289" spans="1:10" x14ac:dyDescent="0.2">
      <c r="A289" s="12" t="s">
        <v>757</v>
      </c>
      <c r="B289" s="12" t="s">
        <v>758</v>
      </c>
      <c r="C289" s="12">
        <v>20</v>
      </c>
      <c r="D289" s="12" t="s">
        <v>288</v>
      </c>
      <c r="E289" s="12">
        <v>20</v>
      </c>
      <c r="F289" s="12" t="s">
        <v>288</v>
      </c>
      <c r="G289" s="12" t="s">
        <v>289</v>
      </c>
      <c r="H289" s="12" t="s">
        <v>1618</v>
      </c>
      <c r="I289" s="12" t="s">
        <v>1619</v>
      </c>
      <c r="J289" s="12" t="s">
        <v>1620</v>
      </c>
    </row>
    <row r="290" spans="1:10" x14ac:dyDescent="0.2">
      <c r="A290" s="12" t="s">
        <v>757</v>
      </c>
      <c r="B290" s="12" t="s">
        <v>758</v>
      </c>
      <c r="C290" s="12">
        <v>20</v>
      </c>
      <c r="D290" s="12" t="s">
        <v>288</v>
      </c>
      <c r="E290" s="12">
        <v>20</v>
      </c>
      <c r="F290" s="12" t="s">
        <v>288</v>
      </c>
      <c r="G290" s="12" t="s">
        <v>289</v>
      </c>
      <c r="H290" s="12" t="s">
        <v>1621</v>
      </c>
      <c r="I290" s="12" t="s">
        <v>1622</v>
      </c>
      <c r="J290" s="12" t="s">
        <v>1623</v>
      </c>
    </row>
    <row r="291" spans="1:10" x14ac:dyDescent="0.2">
      <c r="A291" s="12" t="s">
        <v>757</v>
      </c>
      <c r="B291" s="12" t="s">
        <v>758</v>
      </c>
      <c r="C291" s="12">
        <v>20</v>
      </c>
      <c r="D291" s="12" t="s">
        <v>288</v>
      </c>
      <c r="E291" s="12">
        <v>20</v>
      </c>
      <c r="F291" s="12" t="s">
        <v>288</v>
      </c>
      <c r="G291" s="12" t="s">
        <v>289</v>
      </c>
      <c r="H291" s="12" t="s">
        <v>1624</v>
      </c>
      <c r="I291" s="12" t="s">
        <v>1625</v>
      </c>
      <c r="J291" s="12" t="s">
        <v>1626</v>
      </c>
    </row>
    <row r="292" spans="1:10" x14ac:dyDescent="0.2">
      <c r="A292" s="12" t="s">
        <v>757</v>
      </c>
      <c r="B292" s="12" t="s">
        <v>758</v>
      </c>
      <c r="C292" s="12">
        <v>20</v>
      </c>
      <c r="D292" s="12" t="s">
        <v>288</v>
      </c>
      <c r="E292" s="12">
        <v>20</v>
      </c>
      <c r="F292" s="12" t="s">
        <v>288</v>
      </c>
      <c r="G292" s="12" t="s">
        <v>289</v>
      </c>
      <c r="H292" s="12" t="s">
        <v>1627</v>
      </c>
      <c r="I292" s="12" t="s">
        <v>1628</v>
      </c>
      <c r="J292" s="12" t="s">
        <v>1629</v>
      </c>
    </row>
    <row r="293" spans="1:10" x14ac:dyDescent="0.2">
      <c r="A293" s="12" t="s">
        <v>757</v>
      </c>
      <c r="B293" s="12" t="s">
        <v>758</v>
      </c>
      <c r="C293" s="12">
        <v>20</v>
      </c>
      <c r="D293" s="12" t="s">
        <v>288</v>
      </c>
      <c r="E293" s="12">
        <v>20</v>
      </c>
      <c r="F293" s="12" t="s">
        <v>288</v>
      </c>
      <c r="G293" s="12" t="s">
        <v>289</v>
      </c>
      <c r="H293" s="12" t="s">
        <v>1630</v>
      </c>
      <c r="I293" s="12" t="s">
        <v>1631</v>
      </c>
      <c r="J293" s="12" t="s">
        <v>1632</v>
      </c>
    </row>
    <row r="294" spans="1:10" x14ac:dyDescent="0.2">
      <c r="A294" s="12" t="s">
        <v>757</v>
      </c>
      <c r="B294" s="12" t="s">
        <v>758</v>
      </c>
      <c r="C294" s="12">
        <v>20</v>
      </c>
      <c r="D294" s="12" t="s">
        <v>288</v>
      </c>
      <c r="E294" s="12">
        <v>20</v>
      </c>
      <c r="F294" s="12" t="s">
        <v>288</v>
      </c>
      <c r="G294" s="12" t="s">
        <v>289</v>
      </c>
      <c r="H294" s="12" t="s">
        <v>1633</v>
      </c>
      <c r="I294" s="12" t="s">
        <v>1634</v>
      </c>
      <c r="J294" s="12" t="s">
        <v>1635</v>
      </c>
    </row>
    <row r="295" spans="1:10" x14ac:dyDescent="0.2">
      <c r="A295" s="12" t="s">
        <v>757</v>
      </c>
      <c r="B295" s="12" t="s">
        <v>758</v>
      </c>
      <c r="C295" s="12">
        <v>20</v>
      </c>
      <c r="D295" s="12" t="s">
        <v>288</v>
      </c>
      <c r="E295" s="12">
        <v>20</v>
      </c>
      <c r="F295" s="12" t="s">
        <v>288</v>
      </c>
      <c r="G295" s="12" t="s">
        <v>289</v>
      </c>
      <c r="H295" s="12" t="s">
        <v>1636</v>
      </c>
      <c r="I295" s="12" t="s">
        <v>1637</v>
      </c>
      <c r="J295" s="12" t="s">
        <v>1638</v>
      </c>
    </row>
    <row r="296" spans="1:10" x14ac:dyDescent="0.2">
      <c r="A296" s="12" t="s">
        <v>757</v>
      </c>
      <c r="B296" s="12" t="s">
        <v>758</v>
      </c>
      <c r="C296" s="12">
        <v>20</v>
      </c>
      <c r="D296" s="12" t="s">
        <v>288</v>
      </c>
      <c r="E296" s="12">
        <v>20</v>
      </c>
      <c r="F296" s="12" t="s">
        <v>288</v>
      </c>
      <c r="G296" s="12" t="s">
        <v>289</v>
      </c>
      <c r="H296" s="12" t="s">
        <v>1639</v>
      </c>
      <c r="I296" s="12" t="s">
        <v>1640</v>
      </c>
      <c r="J296" s="12" t="s">
        <v>1641</v>
      </c>
    </row>
    <row r="297" spans="1:10" x14ac:dyDescent="0.2">
      <c r="A297" s="12" t="s">
        <v>757</v>
      </c>
      <c r="B297" s="12" t="s">
        <v>758</v>
      </c>
      <c r="C297" s="12">
        <v>20</v>
      </c>
      <c r="D297" s="12" t="s">
        <v>288</v>
      </c>
      <c r="E297" s="12">
        <v>20</v>
      </c>
      <c r="F297" s="12" t="s">
        <v>288</v>
      </c>
      <c r="G297" s="12" t="s">
        <v>289</v>
      </c>
      <c r="H297" s="12" t="s">
        <v>1642</v>
      </c>
      <c r="I297" s="12" t="s">
        <v>1643</v>
      </c>
      <c r="J297" s="12" t="s">
        <v>1644</v>
      </c>
    </row>
    <row r="298" spans="1:10" x14ac:dyDescent="0.2">
      <c r="A298" s="12" t="s">
        <v>757</v>
      </c>
      <c r="B298" s="12" t="s">
        <v>758</v>
      </c>
      <c r="C298" s="12">
        <v>20</v>
      </c>
      <c r="D298" s="12" t="s">
        <v>288</v>
      </c>
      <c r="E298" s="12">
        <v>20</v>
      </c>
      <c r="F298" s="12" t="s">
        <v>288</v>
      </c>
      <c r="G298" s="12" t="s">
        <v>289</v>
      </c>
      <c r="H298" s="12" t="s">
        <v>1645</v>
      </c>
      <c r="I298" s="12" t="s">
        <v>1646</v>
      </c>
      <c r="J298" s="12" t="s">
        <v>1647</v>
      </c>
    </row>
    <row r="299" spans="1:10" x14ac:dyDescent="0.2">
      <c r="A299" s="12" t="s">
        <v>757</v>
      </c>
      <c r="B299" s="12" t="s">
        <v>758</v>
      </c>
      <c r="C299" s="12">
        <v>20</v>
      </c>
      <c r="D299" s="12" t="s">
        <v>288</v>
      </c>
      <c r="E299" s="12">
        <v>20</v>
      </c>
      <c r="F299" s="12" t="s">
        <v>288</v>
      </c>
      <c r="G299" s="12" t="s">
        <v>289</v>
      </c>
      <c r="H299" s="12" t="s">
        <v>1648</v>
      </c>
      <c r="I299" s="12" t="s">
        <v>1649</v>
      </c>
      <c r="J299" s="12" t="s">
        <v>1650</v>
      </c>
    </row>
    <row r="300" spans="1:10" x14ac:dyDescent="0.2">
      <c r="A300" s="12" t="s">
        <v>757</v>
      </c>
      <c r="B300" s="12" t="s">
        <v>758</v>
      </c>
      <c r="C300" s="12">
        <v>20</v>
      </c>
      <c r="D300" s="12" t="s">
        <v>288</v>
      </c>
      <c r="E300" s="12">
        <v>20</v>
      </c>
      <c r="F300" s="12" t="s">
        <v>288</v>
      </c>
      <c r="G300" s="12" t="s">
        <v>289</v>
      </c>
      <c r="H300" s="12" t="s">
        <v>1651</v>
      </c>
      <c r="I300" s="12" t="s">
        <v>1652</v>
      </c>
      <c r="J300" s="12" t="s">
        <v>1653</v>
      </c>
    </row>
    <row r="301" spans="1:10" x14ac:dyDescent="0.2">
      <c r="A301" s="12" t="s">
        <v>757</v>
      </c>
      <c r="B301" s="12" t="s">
        <v>758</v>
      </c>
      <c r="C301" s="12">
        <v>20</v>
      </c>
      <c r="D301" s="12" t="s">
        <v>288</v>
      </c>
      <c r="E301" s="12">
        <v>20</v>
      </c>
      <c r="F301" s="12" t="s">
        <v>288</v>
      </c>
      <c r="G301" s="12" t="s">
        <v>289</v>
      </c>
      <c r="H301" s="12" t="s">
        <v>1654</v>
      </c>
      <c r="I301" s="12" t="s">
        <v>1655</v>
      </c>
      <c r="J301" s="12" t="s">
        <v>1656</v>
      </c>
    </row>
    <row r="302" spans="1:10" x14ac:dyDescent="0.2">
      <c r="A302" s="12" t="s">
        <v>757</v>
      </c>
      <c r="B302" s="12" t="s">
        <v>758</v>
      </c>
      <c r="C302" s="12">
        <v>20</v>
      </c>
      <c r="D302" s="12" t="s">
        <v>288</v>
      </c>
      <c r="E302" s="12">
        <v>20</v>
      </c>
      <c r="F302" s="12" t="s">
        <v>288</v>
      </c>
      <c r="G302" s="12" t="s">
        <v>289</v>
      </c>
      <c r="H302" s="12" t="s">
        <v>1657</v>
      </c>
      <c r="I302" s="12" t="s">
        <v>1658</v>
      </c>
      <c r="J302" s="12" t="s">
        <v>1659</v>
      </c>
    </row>
    <row r="303" spans="1:10" x14ac:dyDescent="0.2">
      <c r="A303" s="12" t="s">
        <v>757</v>
      </c>
      <c r="B303" s="12" t="s">
        <v>758</v>
      </c>
      <c r="C303" s="12">
        <v>20</v>
      </c>
      <c r="D303" s="12" t="s">
        <v>288</v>
      </c>
      <c r="E303" s="12">
        <v>20</v>
      </c>
      <c r="F303" s="12" t="s">
        <v>288</v>
      </c>
      <c r="G303" s="12" t="s">
        <v>289</v>
      </c>
      <c r="H303" s="12" t="s">
        <v>1660</v>
      </c>
      <c r="I303" s="12" t="s">
        <v>1661</v>
      </c>
      <c r="J303" s="12" t="s">
        <v>1662</v>
      </c>
    </row>
    <row r="304" spans="1:10" x14ac:dyDescent="0.2">
      <c r="A304" s="12" t="s">
        <v>757</v>
      </c>
      <c r="B304" s="12" t="s">
        <v>758</v>
      </c>
      <c r="C304" s="12">
        <v>20</v>
      </c>
      <c r="D304" s="12" t="s">
        <v>288</v>
      </c>
      <c r="E304" s="12">
        <v>20</v>
      </c>
      <c r="F304" s="12" t="s">
        <v>288</v>
      </c>
      <c r="G304" s="12" t="s">
        <v>289</v>
      </c>
      <c r="H304" s="12" t="s">
        <v>1663</v>
      </c>
      <c r="I304" s="12" t="s">
        <v>1664</v>
      </c>
      <c r="J304" s="12" t="s">
        <v>1665</v>
      </c>
    </row>
    <row r="305" spans="1:10" x14ac:dyDescent="0.2">
      <c r="A305" s="12" t="s">
        <v>757</v>
      </c>
      <c r="B305" s="12" t="s">
        <v>758</v>
      </c>
      <c r="C305" s="12">
        <v>20</v>
      </c>
      <c r="D305" s="12" t="s">
        <v>288</v>
      </c>
      <c r="E305" s="12">
        <v>20</v>
      </c>
      <c r="F305" s="12" t="s">
        <v>288</v>
      </c>
      <c r="G305" s="12" t="s">
        <v>289</v>
      </c>
      <c r="H305" s="12" t="s">
        <v>1666</v>
      </c>
      <c r="I305" s="12" t="s">
        <v>1667</v>
      </c>
      <c r="J305" s="12" t="s">
        <v>1668</v>
      </c>
    </row>
    <row r="306" spans="1:10" x14ac:dyDescent="0.2">
      <c r="A306" s="12" t="s">
        <v>757</v>
      </c>
      <c r="B306" s="12" t="s">
        <v>758</v>
      </c>
      <c r="C306" s="12">
        <v>20</v>
      </c>
      <c r="D306" s="12" t="s">
        <v>288</v>
      </c>
      <c r="E306" s="12">
        <v>20</v>
      </c>
      <c r="F306" s="12" t="s">
        <v>288</v>
      </c>
      <c r="G306" s="12" t="s">
        <v>289</v>
      </c>
      <c r="H306" s="12" t="s">
        <v>1669</v>
      </c>
      <c r="I306" s="12" t="s">
        <v>1670</v>
      </c>
      <c r="J306" s="12" t="s">
        <v>1671</v>
      </c>
    </row>
    <row r="307" spans="1:10" x14ac:dyDescent="0.2">
      <c r="A307" s="12" t="s">
        <v>757</v>
      </c>
      <c r="B307" s="12" t="s">
        <v>758</v>
      </c>
      <c r="C307" s="12">
        <v>20</v>
      </c>
      <c r="D307" s="12" t="s">
        <v>288</v>
      </c>
      <c r="E307" s="12">
        <v>20</v>
      </c>
      <c r="F307" s="12" t="s">
        <v>288</v>
      </c>
      <c r="G307" s="12" t="s">
        <v>289</v>
      </c>
      <c r="H307" s="12" t="s">
        <v>1672</v>
      </c>
      <c r="I307" s="12" t="s">
        <v>1673</v>
      </c>
      <c r="J307" s="12" t="s">
        <v>1674</v>
      </c>
    </row>
    <row r="308" spans="1:10" x14ac:dyDescent="0.2">
      <c r="A308" s="12" t="s">
        <v>757</v>
      </c>
      <c r="B308" s="12" t="s">
        <v>758</v>
      </c>
      <c r="C308" s="12">
        <v>17</v>
      </c>
      <c r="D308" s="12" t="s">
        <v>288</v>
      </c>
      <c r="E308" s="12">
        <v>20</v>
      </c>
      <c r="F308" s="12" t="s">
        <v>288</v>
      </c>
      <c r="G308" s="12" t="s">
        <v>289</v>
      </c>
      <c r="H308" s="12" t="s">
        <v>1675</v>
      </c>
      <c r="I308" s="12" t="s">
        <v>1676</v>
      </c>
      <c r="J308" s="12" t="s">
        <v>1677</v>
      </c>
    </row>
    <row r="309" spans="1:10" x14ac:dyDescent="0.2">
      <c r="A309" s="12" t="s">
        <v>757</v>
      </c>
      <c r="B309" s="12" t="s">
        <v>758</v>
      </c>
      <c r="C309" s="12">
        <v>20</v>
      </c>
      <c r="D309" s="12" t="s">
        <v>288</v>
      </c>
      <c r="E309" s="12">
        <v>20</v>
      </c>
      <c r="F309" s="12" t="s">
        <v>288</v>
      </c>
      <c r="G309" s="12" t="s">
        <v>289</v>
      </c>
      <c r="H309" s="12" t="s">
        <v>1678</v>
      </c>
      <c r="I309" s="12" t="s">
        <v>1679</v>
      </c>
      <c r="J309" s="12" t="s">
        <v>1680</v>
      </c>
    </row>
    <row r="310" spans="1:10" x14ac:dyDescent="0.2">
      <c r="A310" s="12" t="s">
        <v>757</v>
      </c>
      <c r="B310" s="12" t="s">
        <v>758</v>
      </c>
      <c r="C310" s="12">
        <v>20</v>
      </c>
      <c r="D310" s="12" t="s">
        <v>288</v>
      </c>
      <c r="E310" s="12">
        <v>20</v>
      </c>
      <c r="F310" s="12" t="s">
        <v>288</v>
      </c>
      <c r="G310" s="12" t="s">
        <v>289</v>
      </c>
      <c r="H310" s="12" t="s">
        <v>1681</v>
      </c>
      <c r="I310" s="12" t="s">
        <v>1682</v>
      </c>
      <c r="J310" s="12" t="s">
        <v>1683</v>
      </c>
    </row>
    <row r="311" spans="1:10" x14ac:dyDescent="0.2">
      <c r="A311" s="12" t="s">
        <v>757</v>
      </c>
      <c r="B311" s="12" t="s">
        <v>758</v>
      </c>
      <c r="C311" s="12">
        <v>20</v>
      </c>
      <c r="D311" s="12" t="s">
        <v>288</v>
      </c>
      <c r="E311" s="12">
        <v>20</v>
      </c>
      <c r="F311" s="12" t="s">
        <v>288</v>
      </c>
      <c r="G311" s="12" t="s">
        <v>289</v>
      </c>
      <c r="H311" s="12" t="s">
        <v>1684</v>
      </c>
      <c r="I311" s="12" t="s">
        <v>1685</v>
      </c>
      <c r="J311" s="12" t="s">
        <v>1686</v>
      </c>
    </row>
    <row r="312" spans="1:10" x14ac:dyDescent="0.2">
      <c r="A312" s="12" t="s">
        <v>757</v>
      </c>
      <c r="B312" s="12" t="s">
        <v>758</v>
      </c>
      <c r="C312" s="12">
        <v>20</v>
      </c>
      <c r="D312" s="12" t="s">
        <v>288</v>
      </c>
      <c r="E312" s="12">
        <v>20</v>
      </c>
      <c r="F312" s="12" t="s">
        <v>288</v>
      </c>
      <c r="G312" s="12" t="s">
        <v>289</v>
      </c>
      <c r="H312" s="12" t="s">
        <v>1687</v>
      </c>
      <c r="I312" s="12" t="s">
        <v>1688</v>
      </c>
      <c r="J312" s="12" t="s">
        <v>1689</v>
      </c>
    </row>
    <row r="313" spans="1:10" x14ac:dyDescent="0.2">
      <c r="A313" s="12" t="s">
        <v>757</v>
      </c>
      <c r="B313" s="12" t="s">
        <v>758</v>
      </c>
      <c r="C313" s="12">
        <v>20</v>
      </c>
      <c r="D313" s="12" t="s">
        <v>288</v>
      </c>
      <c r="E313" s="12">
        <v>20</v>
      </c>
      <c r="F313" s="12" t="s">
        <v>288</v>
      </c>
      <c r="G313" s="12" t="s">
        <v>289</v>
      </c>
      <c r="H313" s="12" t="s">
        <v>1690</v>
      </c>
      <c r="I313" s="12" t="s">
        <v>1691</v>
      </c>
      <c r="J313" s="12" t="s">
        <v>1692</v>
      </c>
    </row>
    <row r="314" spans="1:10" x14ac:dyDescent="0.2">
      <c r="A314" s="12" t="s">
        <v>757</v>
      </c>
      <c r="B314" s="12" t="s">
        <v>758</v>
      </c>
      <c r="C314" s="12">
        <v>20</v>
      </c>
      <c r="D314" s="12" t="s">
        <v>288</v>
      </c>
      <c r="E314" s="12">
        <v>20</v>
      </c>
      <c r="F314" s="12" t="s">
        <v>288</v>
      </c>
      <c r="G314" s="12" t="s">
        <v>289</v>
      </c>
      <c r="H314" s="12" t="s">
        <v>1693</v>
      </c>
      <c r="I314" s="12" t="s">
        <v>1694</v>
      </c>
      <c r="J314" s="12" t="s">
        <v>1695</v>
      </c>
    </row>
    <row r="315" spans="1:10" x14ac:dyDescent="0.2">
      <c r="A315" s="12" t="s">
        <v>757</v>
      </c>
      <c r="B315" s="12" t="s">
        <v>758</v>
      </c>
      <c r="C315" s="12">
        <v>20</v>
      </c>
      <c r="D315" s="12" t="s">
        <v>288</v>
      </c>
      <c r="E315" s="12">
        <v>20</v>
      </c>
      <c r="F315" s="12" t="s">
        <v>288</v>
      </c>
      <c r="G315" s="12" t="s">
        <v>289</v>
      </c>
      <c r="H315" s="12" t="s">
        <v>1696</v>
      </c>
      <c r="I315" s="12" t="s">
        <v>1697</v>
      </c>
      <c r="J315" s="12" t="s">
        <v>1698</v>
      </c>
    </row>
    <row r="316" spans="1:10" x14ac:dyDescent="0.2">
      <c r="A316" s="12" t="s">
        <v>757</v>
      </c>
      <c r="B316" s="12" t="s">
        <v>758</v>
      </c>
      <c r="C316" s="12">
        <v>20</v>
      </c>
      <c r="D316" s="12" t="s">
        <v>288</v>
      </c>
      <c r="E316" s="12">
        <v>20</v>
      </c>
      <c r="F316" s="12" t="s">
        <v>288</v>
      </c>
      <c r="G316" s="12" t="s">
        <v>289</v>
      </c>
      <c r="H316" s="12" t="s">
        <v>1699</v>
      </c>
      <c r="I316" s="12" t="s">
        <v>1700</v>
      </c>
      <c r="J316" s="12" t="s">
        <v>1701</v>
      </c>
    </row>
    <row r="317" spans="1:10" x14ac:dyDescent="0.2">
      <c r="A317" s="12" t="s">
        <v>757</v>
      </c>
      <c r="B317" s="12" t="s">
        <v>758</v>
      </c>
      <c r="C317" s="12">
        <v>20</v>
      </c>
      <c r="D317" s="12" t="s">
        <v>288</v>
      </c>
      <c r="E317" s="12">
        <v>20</v>
      </c>
      <c r="F317" s="12" t="s">
        <v>288</v>
      </c>
      <c r="G317" s="12" t="s">
        <v>289</v>
      </c>
      <c r="H317" s="12" t="s">
        <v>1702</v>
      </c>
      <c r="I317" s="12" t="s">
        <v>1703</v>
      </c>
      <c r="J317" s="12" t="s">
        <v>1704</v>
      </c>
    </row>
    <row r="318" spans="1:10" x14ac:dyDescent="0.2">
      <c r="A318" s="12" t="s">
        <v>757</v>
      </c>
      <c r="B318" s="12" t="s">
        <v>758</v>
      </c>
      <c r="C318" s="12">
        <v>20</v>
      </c>
      <c r="D318" s="12" t="s">
        <v>288</v>
      </c>
      <c r="E318" s="12">
        <v>20</v>
      </c>
      <c r="F318" s="12" t="s">
        <v>288</v>
      </c>
      <c r="G318" s="12" t="s">
        <v>289</v>
      </c>
      <c r="H318" s="12" t="s">
        <v>1705</v>
      </c>
      <c r="I318" s="12" t="s">
        <v>1706</v>
      </c>
      <c r="J318" s="12" t="s">
        <v>1707</v>
      </c>
    </row>
    <row r="319" spans="1:10" x14ac:dyDescent="0.2">
      <c r="A319" s="12" t="s">
        <v>757</v>
      </c>
      <c r="B319" s="12" t="s">
        <v>758</v>
      </c>
      <c r="C319" s="12">
        <v>20</v>
      </c>
      <c r="D319" s="12" t="s">
        <v>288</v>
      </c>
      <c r="E319" s="12">
        <v>20</v>
      </c>
      <c r="F319" s="12" t="s">
        <v>288</v>
      </c>
      <c r="G319" s="12" t="s">
        <v>289</v>
      </c>
      <c r="H319" s="12" t="s">
        <v>1708</v>
      </c>
      <c r="I319" s="12" t="s">
        <v>1709</v>
      </c>
      <c r="J319" s="12" t="s">
        <v>1710</v>
      </c>
    </row>
    <row r="320" spans="1:10" x14ac:dyDescent="0.2">
      <c r="A320" s="12" t="s">
        <v>757</v>
      </c>
      <c r="B320" s="12" t="s">
        <v>758</v>
      </c>
      <c r="C320" s="12">
        <v>20</v>
      </c>
      <c r="D320" s="12" t="s">
        <v>288</v>
      </c>
      <c r="E320" s="12">
        <v>20</v>
      </c>
      <c r="F320" s="12" t="s">
        <v>288</v>
      </c>
      <c r="G320" s="12" t="s">
        <v>289</v>
      </c>
      <c r="H320" s="12" t="s">
        <v>1711</v>
      </c>
      <c r="I320" s="12" t="s">
        <v>1712</v>
      </c>
      <c r="J320" s="12" t="s">
        <v>1713</v>
      </c>
    </row>
    <row r="321" spans="1:10" x14ac:dyDescent="0.2">
      <c r="A321" s="12" t="s">
        <v>757</v>
      </c>
      <c r="B321" s="12" t="s">
        <v>758</v>
      </c>
      <c r="C321" s="12">
        <v>20</v>
      </c>
      <c r="D321" s="12" t="s">
        <v>288</v>
      </c>
      <c r="E321" s="12">
        <v>20</v>
      </c>
      <c r="F321" s="12" t="s">
        <v>288</v>
      </c>
      <c r="G321" s="12" t="s">
        <v>289</v>
      </c>
      <c r="H321" s="12" t="s">
        <v>1714</v>
      </c>
      <c r="I321" s="12" t="s">
        <v>1715</v>
      </c>
      <c r="J321" s="12" t="s">
        <v>1716</v>
      </c>
    </row>
    <row r="322" spans="1:10" x14ac:dyDescent="0.2">
      <c r="A322" s="12" t="s">
        <v>757</v>
      </c>
      <c r="B322" s="12" t="s">
        <v>758</v>
      </c>
      <c r="C322" s="12">
        <v>20</v>
      </c>
      <c r="D322" s="12" t="s">
        <v>288</v>
      </c>
      <c r="E322" s="12">
        <v>20</v>
      </c>
      <c r="F322" s="12" t="s">
        <v>288</v>
      </c>
      <c r="G322" s="12" t="s">
        <v>289</v>
      </c>
      <c r="H322" s="12" t="s">
        <v>1717</v>
      </c>
      <c r="I322" s="12" t="s">
        <v>1718</v>
      </c>
      <c r="J322" s="12" t="s">
        <v>1719</v>
      </c>
    </row>
    <row r="323" spans="1:10" x14ac:dyDescent="0.2">
      <c r="A323" s="12" t="s">
        <v>757</v>
      </c>
      <c r="B323" s="12" t="s">
        <v>758</v>
      </c>
      <c r="C323" s="12">
        <v>20</v>
      </c>
      <c r="D323" s="12" t="s">
        <v>288</v>
      </c>
      <c r="E323" s="12">
        <v>20</v>
      </c>
      <c r="F323" s="12" t="s">
        <v>288</v>
      </c>
      <c r="G323" s="12" t="s">
        <v>289</v>
      </c>
      <c r="H323" s="12" t="s">
        <v>1720</v>
      </c>
      <c r="I323" s="12" t="s">
        <v>1721</v>
      </c>
      <c r="J323" s="12" t="s">
        <v>1722</v>
      </c>
    </row>
    <row r="324" spans="1:10" x14ac:dyDescent="0.2">
      <c r="A324" s="12" t="s">
        <v>757</v>
      </c>
      <c r="B324" s="12" t="s">
        <v>758</v>
      </c>
      <c r="C324" s="12">
        <v>20</v>
      </c>
      <c r="D324" s="12" t="s">
        <v>288</v>
      </c>
      <c r="E324" s="12">
        <v>20</v>
      </c>
      <c r="F324" s="12" t="s">
        <v>288</v>
      </c>
      <c r="G324" s="12" t="s">
        <v>289</v>
      </c>
      <c r="H324" s="12" t="s">
        <v>1723</v>
      </c>
      <c r="I324" s="12" t="s">
        <v>1724</v>
      </c>
      <c r="J324" s="12" t="s">
        <v>1725</v>
      </c>
    </row>
    <row r="325" spans="1:10" x14ac:dyDescent="0.2">
      <c r="A325" s="12" t="s">
        <v>757</v>
      </c>
      <c r="B325" s="12" t="s">
        <v>758</v>
      </c>
      <c r="C325" s="12">
        <v>20</v>
      </c>
      <c r="D325" s="12" t="s">
        <v>288</v>
      </c>
      <c r="E325" s="12">
        <v>20</v>
      </c>
      <c r="F325" s="12" t="s">
        <v>288</v>
      </c>
      <c r="G325" s="12" t="s">
        <v>289</v>
      </c>
      <c r="H325" s="12" t="s">
        <v>1726</v>
      </c>
      <c r="I325" s="12" t="s">
        <v>1727</v>
      </c>
      <c r="J325" s="12" t="s">
        <v>1728</v>
      </c>
    </row>
    <row r="326" spans="1:10" x14ac:dyDescent="0.2">
      <c r="A326" s="12" t="s">
        <v>757</v>
      </c>
      <c r="B326" s="12" t="s">
        <v>758</v>
      </c>
      <c r="C326" s="12">
        <v>20</v>
      </c>
      <c r="D326" s="12" t="s">
        <v>288</v>
      </c>
      <c r="E326" s="12">
        <v>20</v>
      </c>
      <c r="F326" s="12" t="s">
        <v>288</v>
      </c>
      <c r="G326" s="12" t="s">
        <v>289</v>
      </c>
      <c r="H326" s="12" t="s">
        <v>84</v>
      </c>
      <c r="I326" s="12" t="s">
        <v>1729</v>
      </c>
      <c r="J326" s="12" t="s">
        <v>83</v>
      </c>
    </row>
    <row r="327" spans="1:10" x14ac:dyDescent="0.2">
      <c r="A327" s="12" t="s">
        <v>757</v>
      </c>
      <c r="B327" s="12" t="s">
        <v>758</v>
      </c>
      <c r="C327" s="12">
        <v>20</v>
      </c>
      <c r="D327" s="12" t="s">
        <v>288</v>
      </c>
      <c r="E327" s="12">
        <v>20</v>
      </c>
      <c r="F327" s="12" t="s">
        <v>288</v>
      </c>
      <c r="G327" s="12" t="s">
        <v>289</v>
      </c>
      <c r="H327" s="12" t="s">
        <v>1730</v>
      </c>
      <c r="I327" s="12" t="s">
        <v>1731</v>
      </c>
      <c r="J327" s="12" t="s">
        <v>1732</v>
      </c>
    </row>
    <row r="328" spans="1:10" x14ac:dyDescent="0.2">
      <c r="A328" s="12" t="s">
        <v>757</v>
      </c>
      <c r="B328" s="12" t="s">
        <v>758</v>
      </c>
      <c r="C328" s="12">
        <v>20</v>
      </c>
      <c r="D328" s="12" t="s">
        <v>288</v>
      </c>
      <c r="E328" s="12">
        <v>20</v>
      </c>
      <c r="F328" s="12" t="s">
        <v>288</v>
      </c>
      <c r="G328" s="12" t="s">
        <v>289</v>
      </c>
      <c r="H328" s="12" t="s">
        <v>1733</v>
      </c>
      <c r="I328" s="12" t="s">
        <v>1734</v>
      </c>
      <c r="J328" s="12" t="s">
        <v>1735</v>
      </c>
    </row>
    <row r="329" spans="1:10" x14ac:dyDescent="0.2">
      <c r="A329" s="12" t="s">
        <v>757</v>
      </c>
      <c r="B329" s="12" t="s">
        <v>758</v>
      </c>
      <c r="C329" s="12">
        <v>20</v>
      </c>
      <c r="D329" s="12" t="s">
        <v>288</v>
      </c>
      <c r="E329" s="12">
        <v>20</v>
      </c>
      <c r="F329" s="12" t="s">
        <v>288</v>
      </c>
      <c r="G329" s="12" t="s">
        <v>289</v>
      </c>
      <c r="H329" s="12" t="s">
        <v>713</v>
      </c>
      <c r="I329" s="12" t="s">
        <v>714</v>
      </c>
      <c r="J329" s="12" t="s">
        <v>715</v>
      </c>
    </row>
    <row r="330" spans="1:10" x14ac:dyDescent="0.2">
      <c r="A330" s="12" t="s">
        <v>757</v>
      </c>
      <c r="B330" s="12" t="s">
        <v>758</v>
      </c>
      <c r="C330" s="12">
        <v>16</v>
      </c>
      <c r="D330" s="12" t="s">
        <v>288</v>
      </c>
      <c r="E330" s="12">
        <v>20</v>
      </c>
      <c r="F330" s="12" t="s">
        <v>288</v>
      </c>
      <c r="G330" s="12" t="s">
        <v>289</v>
      </c>
      <c r="H330" s="12" t="s">
        <v>1736</v>
      </c>
      <c r="I330" s="12" t="s">
        <v>1737</v>
      </c>
      <c r="J330" s="12" t="s">
        <v>1738</v>
      </c>
    </row>
    <row r="331" spans="1:10" x14ac:dyDescent="0.2">
      <c r="A331" s="12" t="s">
        <v>757</v>
      </c>
      <c r="B331" s="12" t="s">
        <v>758</v>
      </c>
      <c r="C331" s="12">
        <v>12</v>
      </c>
      <c r="D331" s="12" t="s">
        <v>288</v>
      </c>
      <c r="E331" s="12">
        <v>20</v>
      </c>
      <c r="F331" s="12" t="s">
        <v>288</v>
      </c>
      <c r="G331" s="12" t="s">
        <v>289</v>
      </c>
      <c r="H331" s="12" t="s">
        <v>1739</v>
      </c>
      <c r="I331" s="12" t="s">
        <v>1740</v>
      </c>
      <c r="J331" s="12" t="s">
        <v>1741</v>
      </c>
    </row>
    <row r="332" spans="1:10" x14ac:dyDescent="0.2">
      <c r="A332" s="12" t="s">
        <v>757</v>
      </c>
      <c r="B332" s="12" t="s">
        <v>758</v>
      </c>
      <c r="C332" s="12">
        <v>16</v>
      </c>
      <c r="D332" s="12" t="s">
        <v>288</v>
      </c>
      <c r="E332" s="12">
        <v>20</v>
      </c>
      <c r="F332" s="12" t="s">
        <v>288</v>
      </c>
      <c r="G332" s="12" t="s">
        <v>289</v>
      </c>
      <c r="H332" s="12" t="s">
        <v>1742</v>
      </c>
      <c r="I332" s="12" t="s">
        <v>1743</v>
      </c>
      <c r="J332" s="12" t="s">
        <v>1744</v>
      </c>
    </row>
    <row r="333" spans="1:10" x14ac:dyDescent="0.2">
      <c r="A333" s="12" t="s">
        <v>757</v>
      </c>
      <c r="B333" s="12" t="s">
        <v>758</v>
      </c>
      <c r="C333" s="12">
        <v>20</v>
      </c>
      <c r="D333" s="12" t="s">
        <v>288</v>
      </c>
      <c r="E333" s="12">
        <v>20</v>
      </c>
      <c r="F333" s="12" t="s">
        <v>288</v>
      </c>
      <c r="G333" s="12" t="s">
        <v>289</v>
      </c>
      <c r="H333" s="12" t="s">
        <v>1745</v>
      </c>
      <c r="I333" s="12" t="s">
        <v>1746</v>
      </c>
      <c r="J333" s="12" t="s">
        <v>1747</v>
      </c>
    </row>
    <row r="334" spans="1:10" x14ac:dyDescent="0.2">
      <c r="A334" s="12" t="s">
        <v>757</v>
      </c>
      <c r="B334" s="12" t="s">
        <v>758</v>
      </c>
      <c r="C334" s="12">
        <v>13</v>
      </c>
      <c r="D334" s="12" t="s">
        <v>288</v>
      </c>
      <c r="E334" s="12">
        <v>20</v>
      </c>
      <c r="F334" s="12" t="s">
        <v>288</v>
      </c>
      <c r="G334" s="12" t="s">
        <v>289</v>
      </c>
      <c r="H334" s="12" t="s">
        <v>1748</v>
      </c>
      <c r="I334" s="12" t="s">
        <v>1749</v>
      </c>
      <c r="J334" s="12" t="s">
        <v>1750</v>
      </c>
    </row>
    <row r="335" spans="1:10" x14ac:dyDescent="0.2">
      <c r="A335" s="12" t="s">
        <v>757</v>
      </c>
      <c r="B335" s="12" t="s">
        <v>758</v>
      </c>
      <c r="C335" s="12">
        <v>13</v>
      </c>
      <c r="D335" s="12" t="s">
        <v>288</v>
      </c>
      <c r="E335" s="12">
        <v>20</v>
      </c>
      <c r="F335" s="12" t="s">
        <v>288</v>
      </c>
      <c r="G335" s="12" t="s">
        <v>289</v>
      </c>
      <c r="H335" s="12" t="s">
        <v>1751</v>
      </c>
      <c r="I335" s="12" t="s">
        <v>1752</v>
      </c>
      <c r="J335" s="12" t="s">
        <v>1753</v>
      </c>
    </row>
    <row r="336" spans="1:10" x14ac:dyDescent="0.2">
      <c r="A336" s="12" t="s">
        <v>757</v>
      </c>
      <c r="B336" s="12" t="s">
        <v>758</v>
      </c>
      <c r="C336" s="12">
        <v>15</v>
      </c>
      <c r="D336" s="12" t="s">
        <v>288</v>
      </c>
      <c r="E336" s="12">
        <v>20</v>
      </c>
      <c r="F336" s="12" t="s">
        <v>288</v>
      </c>
      <c r="G336" s="12" t="s">
        <v>289</v>
      </c>
      <c r="H336" s="12" t="s">
        <v>1754</v>
      </c>
      <c r="I336" s="12" t="s">
        <v>1755</v>
      </c>
      <c r="J336" s="12" t="s">
        <v>1756</v>
      </c>
    </row>
    <row r="337" spans="1:10" x14ac:dyDescent="0.2">
      <c r="A337" s="12" t="s">
        <v>757</v>
      </c>
      <c r="B337" s="12" t="s">
        <v>758</v>
      </c>
      <c r="C337" s="12">
        <v>4</v>
      </c>
      <c r="D337" s="12" t="s">
        <v>288</v>
      </c>
      <c r="E337" s="12">
        <v>20</v>
      </c>
      <c r="F337" s="12" t="s">
        <v>288</v>
      </c>
      <c r="G337" s="12" t="s">
        <v>289</v>
      </c>
      <c r="H337" s="12" t="s">
        <v>1757</v>
      </c>
      <c r="I337" s="12" t="s">
        <v>1758</v>
      </c>
      <c r="J337" s="12" t="s">
        <v>1759</v>
      </c>
    </row>
    <row r="338" spans="1:10" x14ac:dyDescent="0.2">
      <c r="A338" s="12" t="s">
        <v>757</v>
      </c>
      <c r="B338" s="12" t="s">
        <v>758</v>
      </c>
      <c r="C338" s="12">
        <v>14</v>
      </c>
      <c r="D338" s="12" t="s">
        <v>288</v>
      </c>
      <c r="E338" s="12">
        <v>20</v>
      </c>
      <c r="F338" s="12" t="s">
        <v>288</v>
      </c>
      <c r="G338" s="12" t="s">
        <v>289</v>
      </c>
      <c r="H338" s="12" t="s">
        <v>1760</v>
      </c>
      <c r="I338" s="12" t="s">
        <v>1761</v>
      </c>
      <c r="J338" s="12" t="s">
        <v>1762</v>
      </c>
    </row>
    <row r="339" spans="1:10" x14ac:dyDescent="0.2">
      <c r="A339" s="12" t="s">
        <v>757</v>
      </c>
      <c r="B339" s="12" t="s">
        <v>758</v>
      </c>
      <c r="C339" s="12">
        <v>12</v>
      </c>
      <c r="D339" s="12" t="s">
        <v>288</v>
      </c>
      <c r="E339" s="12">
        <v>20</v>
      </c>
      <c r="F339" s="12" t="s">
        <v>288</v>
      </c>
      <c r="G339" s="12" t="s">
        <v>289</v>
      </c>
      <c r="H339" s="12" t="s">
        <v>1763</v>
      </c>
      <c r="I339" s="12" t="s">
        <v>1764</v>
      </c>
      <c r="J339" s="12" t="s">
        <v>1765</v>
      </c>
    </row>
    <row r="340" spans="1:10" x14ac:dyDescent="0.2">
      <c r="A340" s="12" t="s">
        <v>757</v>
      </c>
      <c r="B340" s="12" t="s">
        <v>758</v>
      </c>
      <c r="C340" s="12">
        <v>14</v>
      </c>
      <c r="D340" s="12" t="s">
        <v>288</v>
      </c>
      <c r="E340" s="12">
        <v>20</v>
      </c>
      <c r="F340" s="12" t="s">
        <v>288</v>
      </c>
      <c r="G340" s="12" t="s">
        <v>289</v>
      </c>
      <c r="H340" s="12" t="s">
        <v>722</v>
      </c>
      <c r="I340" s="12" t="s">
        <v>723</v>
      </c>
      <c r="J340" s="12" t="s">
        <v>724</v>
      </c>
    </row>
    <row r="341" spans="1:10" x14ac:dyDescent="0.2">
      <c r="A341" s="12" t="s">
        <v>757</v>
      </c>
      <c r="B341" s="12" t="s">
        <v>758</v>
      </c>
      <c r="C341" s="12">
        <v>12</v>
      </c>
      <c r="D341" s="12" t="s">
        <v>288</v>
      </c>
      <c r="E341" s="12">
        <v>20</v>
      </c>
      <c r="F341" s="12" t="s">
        <v>288</v>
      </c>
      <c r="G341" s="12" t="s">
        <v>289</v>
      </c>
      <c r="H341" s="12" t="s">
        <v>1766</v>
      </c>
      <c r="I341" s="12" t="s">
        <v>1767</v>
      </c>
      <c r="J341" s="12" t="s">
        <v>1768</v>
      </c>
    </row>
    <row r="342" spans="1:10" x14ac:dyDescent="0.2">
      <c r="A342" s="12" t="s">
        <v>757</v>
      </c>
      <c r="B342" s="12" t="s">
        <v>758</v>
      </c>
      <c r="C342" s="12">
        <v>20</v>
      </c>
      <c r="D342" s="12" t="s">
        <v>288</v>
      </c>
      <c r="E342" s="12">
        <v>20</v>
      </c>
      <c r="F342" s="12" t="s">
        <v>288</v>
      </c>
      <c r="G342" s="12" t="s">
        <v>289</v>
      </c>
      <c r="H342" s="12" t="s">
        <v>1769</v>
      </c>
      <c r="I342" s="12" t="s">
        <v>1770</v>
      </c>
      <c r="J342" s="12" t="s">
        <v>1771</v>
      </c>
    </row>
    <row r="343" spans="1:10" x14ac:dyDescent="0.2">
      <c r="A343" s="12" t="s">
        <v>757</v>
      </c>
      <c r="B343" s="12" t="s">
        <v>758</v>
      </c>
      <c r="C343" s="12">
        <v>20</v>
      </c>
      <c r="D343" s="12" t="s">
        <v>288</v>
      </c>
      <c r="E343" s="12">
        <v>20</v>
      </c>
      <c r="F343" s="12" t="s">
        <v>288</v>
      </c>
      <c r="G343" s="12" t="s">
        <v>289</v>
      </c>
      <c r="H343" s="12" t="s">
        <v>725</v>
      </c>
      <c r="I343" s="12" t="s">
        <v>726</v>
      </c>
      <c r="J343" s="12" t="s">
        <v>727</v>
      </c>
    </row>
    <row r="344" spans="1:10" x14ac:dyDescent="0.2">
      <c r="A344" s="12" t="s">
        <v>757</v>
      </c>
      <c r="B344" s="12" t="s">
        <v>758</v>
      </c>
      <c r="C344" s="12">
        <v>4</v>
      </c>
      <c r="D344" s="12" t="s">
        <v>288</v>
      </c>
      <c r="E344" s="12">
        <v>20</v>
      </c>
      <c r="F344" s="12" t="s">
        <v>288</v>
      </c>
      <c r="G344" s="12" t="s">
        <v>289</v>
      </c>
      <c r="H344" s="12" t="s">
        <v>1772</v>
      </c>
      <c r="I344" s="12" t="s">
        <v>1773</v>
      </c>
      <c r="J344" s="12" t="s">
        <v>1774</v>
      </c>
    </row>
    <row r="345" spans="1:10" x14ac:dyDescent="0.2">
      <c r="A345" s="12" t="s">
        <v>757</v>
      </c>
      <c r="B345" s="12" t="s">
        <v>758</v>
      </c>
      <c r="C345" s="12">
        <v>14</v>
      </c>
      <c r="D345" s="12" t="s">
        <v>288</v>
      </c>
      <c r="E345" s="12">
        <v>20</v>
      </c>
      <c r="F345" s="12" t="s">
        <v>288</v>
      </c>
      <c r="G345" s="12" t="s">
        <v>289</v>
      </c>
      <c r="H345" s="12" t="s">
        <v>1775</v>
      </c>
      <c r="I345" s="12" t="s">
        <v>1776</v>
      </c>
      <c r="J345" s="12" t="s">
        <v>1777</v>
      </c>
    </row>
    <row r="346" spans="1:10" x14ac:dyDescent="0.2">
      <c r="A346" s="12" t="s">
        <v>757</v>
      </c>
      <c r="B346" s="12" t="s">
        <v>758</v>
      </c>
      <c r="C346" s="12">
        <v>16</v>
      </c>
      <c r="D346" s="12" t="s">
        <v>288</v>
      </c>
      <c r="E346" s="12">
        <v>20</v>
      </c>
      <c r="F346" s="12" t="s">
        <v>288</v>
      </c>
      <c r="G346" s="12" t="s">
        <v>289</v>
      </c>
      <c r="H346" s="12" t="s">
        <v>1778</v>
      </c>
      <c r="I346" s="12" t="s">
        <v>1779</v>
      </c>
      <c r="J346" s="12" t="s">
        <v>1780</v>
      </c>
    </row>
    <row r="347" spans="1:10" x14ac:dyDescent="0.2">
      <c r="A347" s="12" t="s">
        <v>757</v>
      </c>
      <c r="B347" s="12" t="s">
        <v>758</v>
      </c>
      <c r="C347" s="12">
        <v>20</v>
      </c>
      <c r="D347" s="12" t="s">
        <v>288</v>
      </c>
      <c r="E347" s="12">
        <v>20</v>
      </c>
      <c r="F347" s="12" t="s">
        <v>288</v>
      </c>
      <c r="G347" s="12" t="s">
        <v>289</v>
      </c>
      <c r="H347" s="12" t="s">
        <v>1781</v>
      </c>
      <c r="I347" s="12" t="s">
        <v>1782</v>
      </c>
      <c r="J347" s="12" t="s">
        <v>1783</v>
      </c>
    </row>
    <row r="348" spans="1:10" x14ac:dyDescent="0.2">
      <c r="A348" s="12" t="s">
        <v>757</v>
      </c>
      <c r="B348" s="12" t="s">
        <v>758</v>
      </c>
      <c r="C348" s="12">
        <v>8</v>
      </c>
      <c r="D348" s="12" t="s">
        <v>288</v>
      </c>
      <c r="E348" s="12">
        <v>20</v>
      </c>
      <c r="F348" s="12" t="s">
        <v>288</v>
      </c>
      <c r="G348" s="12" t="s">
        <v>289</v>
      </c>
      <c r="H348" s="12" t="s">
        <v>1784</v>
      </c>
      <c r="I348" s="12" t="s">
        <v>1785</v>
      </c>
      <c r="J348" s="12" t="s">
        <v>1786</v>
      </c>
    </row>
    <row r="349" spans="1:10" x14ac:dyDescent="0.2">
      <c r="A349" s="12" t="s">
        <v>757</v>
      </c>
      <c r="B349" s="12" t="s">
        <v>758</v>
      </c>
      <c r="C349" s="12">
        <v>16</v>
      </c>
      <c r="D349" s="12" t="s">
        <v>288</v>
      </c>
      <c r="E349" s="12">
        <v>20</v>
      </c>
      <c r="F349" s="12" t="s">
        <v>288</v>
      </c>
      <c r="G349" s="12" t="s">
        <v>289</v>
      </c>
      <c r="H349" s="12" t="s">
        <v>1787</v>
      </c>
      <c r="I349" s="12" t="s">
        <v>1788</v>
      </c>
      <c r="J349" s="12" t="s">
        <v>1789</v>
      </c>
    </row>
    <row r="350" spans="1:10" x14ac:dyDescent="0.2">
      <c r="A350" s="12" t="s">
        <v>757</v>
      </c>
      <c r="B350" s="12" t="s">
        <v>758</v>
      </c>
      <c r="C350" s="12">
        <v>16</v>
      </c>
      <c r="D350" s="12" t="s">
        <v>288</v>
      </c>
      <c r="E350" s="12">
        <v>20</v>
      </c>
      <c r="F350" s="12" t="s">
        <v>288</v>
      </c>
      <c r="G350" s="12" t="s">
        <v>289</v>
      </c>
      <c r="H350" s="12" t="s">
        <v>1790</v>
      </c>
      <c r="I350" s="12" t="s">
        <v>1791</v>
      </c>
      <c r="J350" s="12" t="s">
        <v>1792</v>
      </c>
    </row>
    <row r="351" spans="1:10" x14ac:dyDescent="0.2">
      <c r="A351" s="12" t="s">
        <v>757</v>
      </c>
      <c r="B351" s="12" t="s">
        <v>758</v>
      </c>
      <c r="C351" s="12">
        <v>15</v>
      </c>
      <c r="D351" s="12" t="s">
        <v>288</v>
      </c>
      <c r="E351" s="12">
        <v>20</v>
      </c>
      <c r="F351" s="12" t="s">
        <v>288</v>
      </c>
      <c r="G351" s="12" t="s">
        <v>289</v>
      </c>
      <c r="H351" s="12" t="s">
        <v>1793</v>
      </c>
      <c r="I351" s="12" t="s">
        <v>1794</v>
      </c>
      <c r="J351" s="12" t="s">
        <v>1795</v>
      </c>
    </row>
    <row r="352" spans="1:10" x14ac:dyDescent="0.2">
      <c r="A352" s="12" t="s">
        <v>757</v>
      </c>
      <c r="B352" s="12" t="s">
        <v>758</v>
      </c>
      <c r="C352" s="12">
        <v>19</v>
      </c>
      <c r="D352" s="12" t="s">
        <v>288</v>
      </c>
      <c r="E352" s="12">
        <v>20</v>
      </c>
      <c r="F352" s="12" t="s">
        <v>288</v>
      </c>
      <c r="G352" s="12" t="s">
        <v>289</v>
      </c>
      <c r="H352" s="12" t="s">
        <v>1796</v>
      </c>
      <c r="I352" s="12" t="s">
        <v>1797</v>
      </c>
      <c r="J352" s="12" t="s">
        <v>1798</v>
      </c>
    </row>
    <row r="353" spans="1:10" x14ac:dyDescent="0.2">
      <c r="A353" s="12" t="s">
        <v>757</v>
      </c>
      <c r="B353" s="12" t="s">
        <v>758</v>
      </c>
      <c r="C353" s="12">
        <v>20</v>
      </c>
      <c r="D353" s="12" t="s">
        <v>288</v>
      </c>
      <c r="E353" s="12">
        <v>20</v>
      </c>
      <c r="F353" s="12" t="s">
        <v>288</v>
      </c>
      <c r="G353" s="12" t="s">
        <v>289</v>
      </c>
      <c r="H353" s="12" t="s">
        <v>1799</v>
      </c>
      <c r="I353" s="12" t="s">
        <v>1800</v>
      </c>
      <c r="J353" s="12" t="s">
        <v>1801</v>
      </c>
    </row>
    <row r="354" spans="1:10" x14ac:dyDescent="0.2">
      <c r="A354" s="12" t="s">
        <v>757</v>
      </c>
      <c r="B354" s="12" t="s">
        <v>758</v>
      </c>
      <c r="C354" s="12">
        <v>20</v>
      </c>
      <c r="D354" s="12" t="s">
        <v>288</v>
      </c>
      <c r="E354" s="12">
        <v>20</v>
      </c>
      <c r="F354" s="12" t="s">
        <v>288</v>
      </c>
      <c r="G354" s="12" t="s">
        <v>289</v>
      </c>
      <c r="H354" s="12" t="s">
        <v>740</v>
      </c>
      <c r="I354" s="12" t="s">
        <v>741</v>
      </c>
      <c r="J354" s="12" t="s">
        <v>742</v>
      </c>
    </row>
    <row r="355" spans="1:10" x14ac:dyDescent="0.2">
      <c r="A355" s="12" t="s">
        <v>757</v>
      </c>
      <c r="B355" s="12" t="s">
        <v>758</v>
      </c>
      <c r="C355" s="12">
        <v>16</v>
      </c>
      <c r="D355" s="12" t="s">
        <v>288</v>
      </c>
      <c r="E355" s="12">
        <v>20</v>
      </c>
      <c r="F355" s="12" t="s">
        <v>288</v>
      </c>
      <c r="G355" s="12" t="s">
        <v>289</v>
      </c>
      <c r="H355" s="12" t="s">
        <v>1802</v>
      </c>
      <c r="I355" s="12" t="s">
        <v>1803</v>
      </c>
      <c r="J355" s="12" t="s">
        <v>1804</v>
      </c>
    </row>
    <row r="356" spans="1:10" x14ac:dyDescent="0.2">
      <c r="A356" s="12" t="s">
        <v>757</v>
      </c>
      <c r="B356" s="12" t="s">
        <v>758</v>
      </c>
      <c r="C356" s="12">
        <v>4</v>
      </c>
      <c r="D356" s="12" t="s">
        <v>288</v>
      </c>
      <c r="E356" s="12">
        <v>20</v>
      </c>
      <c r="F356" s="12" t="s">
        <v>288</v>
      </c>
      <c r="G356" s="12" t="s">
        <v>289</v>
      </c>
      <c r="H356" s="12" t="s">
        <v>1805</v>
      </c>
      <c r="I356" s="12" t="s">
        <v>1806</v>
      </c>
      <c r="J356" s="12" t="s">
        <v>1807</v>
      </c>
    </row>
    <row r="357" spans="1:10" x14ac:dyDescent="0.2">
      <c r="A357" s="12" t="s">
        <v>757</v>
      </c>
      <c r="B357" s="12" t="s">
        <v>758</v>
      </c>
      <c r="C357" s="12">
        <v>4</v>
      </c>
      <c r="D357" s="12" t="s">
        <v>288</v>
      </c>
      <c r="E357" s="12">
        <v>20</v>
      </c>
      <c r="F357" s="12" t="s">
        <v>288</v>
      </c>
      <c r="G357" s="12" t="s">
        <v>289</v>
      </c>
      <c r="H357" s="12" t="s">
        <v>1808</v>
      </c>
      <c r="I357" s="12" t="s">
        <v>1809</v>
      </c>
      <c r="J357" s="12" t="s">
        <v>1810</v>
      </c>
    </row>
    <row r="358" spans="1:10" x14ac:dyDescent="0.2">
      <c r="A358" s="12" t="s">
        <v>757</v>
      </c>
      <c r="B358" s="12" t="s">
        <v>758</v>
      </c>
      <c r="C358" s="12">
        <v>4</v>
      </c>
      <c r="D358" s="12" t="s">
        <v>288</v>
      </c>
      <c r="E358" s="12">
        <v>20</v>
      </c>
      <c r="F358" s="12" t="s">
        <v>288</v>
      </c>
      <c r="G358" s="12" t="s">
        <v>289</v>
      </c>
      <c r="H358" s="12" t="s">
        <v>1811</v>
      </c>
      <c r="I358" s="12" t="s">
        <v>1812</v>
      </c>
      <c r="J358" s="12" t="s">
        <v>1813</v>
      </c>
    </row>
    <row r="359" spans="1:10" x14ac:dyDescent="0.2">
      <c r="A359" s="12" t="s">
        <v>757</v>
      </c>
      <c r="B359" s="12" t="s">
        <v>758</v>
      </c>
      <c r="C359" s="12">
        <v>14</v>
      </c>
      <c r="D359" s="12" t="s">
        <v>288</v>
      </c>
      <c r="E359" s="12">
        <v>20</v>
      </c>
      <c r="F359" s="12" t="s">
        <v>288</v>
      </c>
      <c r="G359" s="12" t="s">
        <v>289</v>
      </c>
      <c r="H359" s="12" t="s">
        <v>1814</v>
      </c>
      <c r="I359" s="12" t="s">
        <v>1815</v>
      </c>
      <c r="J359" s="12" t="s">
        <v>1816</v>
      </c>
    </row>
    <row r="360" spans="1:10" x14ac:dyDescent="0.2">
      <c r="A360" s="12" t="s">
        <v>757</v>
      </c>
      <c r="B360" s="12" t="s">
        <v>758</v>
      </c>
      <c r="C360" s="12">
        <v>18</v>
      </c>
      <c r="D360" s="12" t="s">
        <v>288</v>
      </c>
      <c r="E360" s="12">
        <v>20</v>
      </c>
      <c r="F360" s="12" t="s">
        <v>288</v>
      </c>
      <c r="G360" s="12" t="s">
        <v>289</v>
      </c>
      <c r="H360" s="12" t="s">
        <v>1817</v>
      </c>
      <c r="I360" s="12" t="s">
        <v>1818</v>
      </c>
      <c r="J360" s="12" t="s">
        <v>1819</v>
      </c>
    </row>
    <row r="361" spans="1:10" x14ac:dyDescent="0.2">
      <c r="A361" s="12" t="s">
        <v>757</v>
      </c>
      <c r="B361" s="12" t="s">
        <v>758</v>
      </c>
      <c r="C361" s="12">
        <v>5</v>
      </c>
      <c r="D361" s="12" t="s">
        <v>288</v>
      </c>
      <c r="E361" s="12">
        <v>20</v>
      </c>
      <c r="F361" s="12" t="s">
        <v>288</v>
      </c>
      <c r="G361" s="12" t="s">
        <v>289</v>
      </c>
      <c r="H361" s="12" t="s">
        <v>1820</v>
      </c>
      <c r="I361" s="12" t="s">
        <v>1821</v>
      </c>
      <c r="J361" s="12" t="s">
        <v>1822</v>
      </c>
    </row>
    <row r="362" spans="1:10" x14ac:dyDescent="0.2">
      <c r="A362" s="12" t="s">
        <v>757</v>
      </c>
      <c r="B362" s="12" t="s">
        <v>758</v>
      </c>
      <c r="C362" s="12">
        <v>14</v>
      </c>
      <c r="D362" s="12" t="s">
        <v>288</v>
      </c>
      <c r="E362" s="12">
        <v>20</v>
      </c>
      <c r="F362" s="12" t="s">
        <v>288</v>
      </c>
      <c r="G362" s="12" t="s">
        <v>289</v>
      </c>
      <c r="H362" s="12" t="s">
        <v>1823</v>
      </c>
      <c r="I362" s="12" t="s">
        <v>1824</v>
      </c>
      <c r="J362" s="12" t="s">
        <v>1825</v>
      </c>
    </row>
    <row r="363" spans="1:10" x14ac:dyDescent="0.2">
      <c r="A363" s="12" t="s">
        <v>757</v>
      </c>
      <c r="B363" s="12" t="s">
        <v>758</v>
      </c>
      <c r="C363" s="12">
        <v>4</v>
      </c>
      <c r="D363" s="12" t="s">
        <v>288</v>
      </c>
      <c r="E363" s="12">
        <v>20</v>
      </c>
      <c r="F363" s="12" t="s">
        <v>288</v>
      </c>
      <c r="G363" s="12" t="s">
        <v>289</v>
      </c>
      <c r="H363" s="12" t="s">
        <v>92</v>
      </c>
      <c r="I363" s="12" t="s">
        <v>756</v>
      </c>
      <c r="J363" s="12" t="s">
        <v>91</v>
      </c>
    </row>
    <row r="364" spans="1:10" x14ac:dyDescent="0.2">
      <c r="A364" s="12" t="s">
        <v>757</v>
      </c>
      <c r="B364" s="12" t="s">
        <v>758</v>
      </c>
      <c r="C364" s="12">
        <v>13</v>
      </c>
      <c r="D364" s="12" t="s">
        <v>288</v>
      </c>
      <c r="E364" s="12">
        <v>20</v>
      </c>
      <c r="F364" s="12" t="s">
        <v>288</v>
      </c>
      <c r="G364" s="12" t="s">
        <v>289</v>
      </c>
      <c r="H364" s="12" t="s">
        <v>1826</v>
      </c>
      <c r="I364" s="12" t="s">
        <v>1827</v>
      </c>
      <c r="J364" s="12" t="s">
        <v>1828</v>
      </c>
    </row>
    <row r="365" spans="1:10" x14ac:dyDescent="0.2">
      <c r="A365" s="12" t="s">
        <v>757</v>
      </c>
      <c r="B365" s="12" t="s">
        <v>758</v>
      </c>
      <c r="C365" s="12">
        <v>16</v>
      </c>
      <c r="D365" s="12" t="s">
        <v>288</v>
      </c>
      <c r="E365" s="12">
        <v>20</v>
      </c>
      <c r="F365" s="12" t="s">
        <v>288</v>
      </c>
      <c r="G365" s="12" t="s">
        <v>289</v>
      </c>
      <c r="H365" s="12" t="s">
        <v>1829</v>
      </c>
      <c r="I365" s="12" t="s">
        <v>1830</v>
      </c>
      <c r="J365" s="12" t="s">
        <v>1831</v>
      </c>
    </row>
    <row r="366" spans="1:10" x14ac:dyDescent="0.2">
      <c r="A366" s="12" t="s">
        <v>757</v>
      </c>
      <c r="B366" s="12" t="s">
        <v>758</v>
      </c>
      <c r="C366" s="12">
        <v>16</v>
      </c>
      <c r="D366" s="12" t="s">
        <v>288</v>
      </c>
      <c r="E366" s="12">
        <v>20</v>
      </c>
      <c r="F366" s="12" t="s">
        <v>288</v>
      </c>
      <c r="G366" s="12" t="s">
        <v>289</v>
      </c>
      <c r="H366" s="12" t="s">
        <v>1832</v>
      </c>
      <c r="I366" s="12" t="s">
        <v>1833</v>
      </c>
      <c r="J366" s="12" t="s">
        <v>1834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07E4F-5807-0248-A280-FBF35EA2CFF4}">
  <dimension ref="A1:J366"/>
  <sheetViews>
    <sheetView workbookViewId="0">
      <pane ySplit="1" topLeftCell="A2" activePane="bottomLeft" state="frozen"/>
      <selection pane="bottomLeft" activeCell="E26" sqref="E26"/>
    </sheetView>
  </sheetViews>
  <sheetFormatPr baseColWidth="10" defaultColWidth="9.1640625" defaultRowHeight="15" x14ac:dyDescent="0.2"/>
  <cols>
    <col min="1" max="1" width="21.6640625" style="12" bestFit="1" customWidth="1"/>
    <col min="2" max="2" width="17.5" style="12" bestFit="1" customWidth="1"/>
    <col min="3" max="3" width="21.5" style="12" bestFit="1" customWidth="1"/>
    <col min="4" max="4" width="26.5" style="12" bestFit="1" customWidth="1"/>
    <col min="5" max="5" width="20.5" style="12" bestFit="1" customWidth="1"/>
    <col min="6" max="6" width="25.5" style="12" bestFit="1" customWidth="1"/>
    <col min="7" max="7" width="15.5" style="12" bestFit="1" customWidth="1"/>
    <col min="8" max="8" width="17.1640625" style="12" customWidth="1"/>
    <col min="9" max="9" width="13.83203125" style="12" customWidth="1"/>
    <col min="10" max="10" width="61" style="12" bestFit="1" customWidth="1"/>
    <col min="11" max="16384" width="9.1640625" style="12"/>
  </cols>
  <sheetData>
    <row r="1" spans="1:10" s="11" customFormat="1" x14ac:dyDescent="0.2">
      <c r="A1" s="11" t="s">
        <v>277</v>
      </c>
      <c r="B1" s="11" t="s">
        <v>278</v>
      </c>
      <c r="C1" s="11" t="s">
        <v>279</v>
      </c>
      <c r="D1" s="11" t="s">
        <v>280</v>
      </c>
      <c r="E1" s="11" t="s">
        <v>281</v>
      </c>
      <c r="F1" s="11" t="s">
        <v>282</v>
      </c>
      <c r="G1" s="11" t="s">
        <v>283</v>
      </c>
      <c r="H1" s="11" t="s">
        <v>17</v>
      </c>
      <c r="I1" s="11" t="s">
        <v>284</v>
      </c>
      <c r="J1" s="11" t="s">
        <v>285</v>
      </c>
    </row>
    <row r="2" spans="1:10" x14ac:dyDescent="0.2">
      <c r="A2" s="12" t="s">
        <v>1836</v>
      </c>
      <c r="B2" s="12" t="s">
        <v>1835</v>
      </c>
      <c r="C2" s="12">
        <v>20</v>
      </c>
      <c r="D2" s="12" t="s">
        <v>288</v>
      </c>
      <c r="E2" s="12">
        <v>20</v>
      </c>
      <c r="F2" s="12" t="s">
        <v>288</v>
      </c>
      <c r="G2" s="12" t="s">
        <v>289</v>
      </c>
      <c r="H2" s="12" t="s">
        <v>2645</v>
      </c>
      <c r="I2" s="12" t="s">
        <v>2644</v>
      </c>
      <c r="J2" s="12" t="s">
        <v>2643</v>
      </c>
    </row>
    <row r="3" spans="1:10" x14ac:dyDescent="0.2">
      <c r="A3" s="12" t="s">
        <v>1836</v>
      </c>
      <c r="B3" s="12" t="s">
        <v>1835</v>
      </c>
      <c r="C3" s="12">
        <v>20</v>
      </c>
      <c r="D3" s="12" t="s">
        <v>288</v>
      </c>
      <c r="E3" s="12">
        <v>20</v>
      </c>
      <c r="F3" s="12" t="s">
        <v>288</v>
      </c>
      <c r="G3" s="12" t="s">
        <v>289</v>
      </c>
      <c r="H3" s="12" t="s">
        <v>2642</v>
      </c>
      <c r="I3" s="12" t="s">
        <v>2641</v>
      </c>
      <c r="J3" s="12" t="s">
        <v>2640</v>
      </c>
    </row>
    <row r="4" spans="1:10" x14ac:dyDescent="0.2">
      <c r="A4" s="12" t="s">
        <v>1836</v>
      </c>
      <c r="B4" s="12" t="s">
        <v>1835</v>
      </c>
      <c r="C4" s="12">
        <v>20</v>
      </c>
      <c r="D4" s="12" t="s">
        <v>288</v>
      </c>
      <c r="E4" s="12">
        <v>20</v>
      </c>
      <c r="F4" s="12" t="s">
        <v>288</v>
      </c>
      <c r="G4" s="12" t="s">
        <v>289</v>
      </c>
      <c r="H4" s="12" t="s">
        <v>2639</v>
      </c>
      <c r="I4" s="12" t="s">
        <v>2638</v>
      </c>
      <c r="J4" s="12" t="s">
        <v>2637</v>
      </c>
    </row>
    <row r="5" spans="1:10" x14ac:dyDescent="0.2">
      <c r="A5" s="12" t="s">
        <v>1836</v>
      </c>
      <c r="B5" s="12" t="s">
        <v>1835</v>
      </c>
      <c r="C5" s="12">
        <v>20</v>
      </c>
      <c r="D5" s="12" t="s">
        <v>288</v>
      </c>
      <c r="E5" s="12">
        <v>20</v>
      </c>
      <c r="F5" s="12" t="s">
        <v>288</v>
      </c>
      <c r="G5" s="12" t="s">
        <v>289</v>
      </c>
      <c r="H5" s="12" t="s">
        <v>293</v>
      </c>
      <c r="I5" s="12" t="s">
        <v>294</v>
      </c>
      <c r="J5" s="12" t="s">
        <v>295</v>
      </c>
    </row>
    <row r="6" spans="1:10" x14ac:dyDescent="0.2">
      <c r="A6" s="12" t="s">
        <v>1836</v>
      </c>
      <c r="B6" s="12" t="s">
        <v>1835</v>
      </c>
      <c r="C6" s="12">
        <v>20</v>
      </c>
      <c r="D6" s="12" t="s">
        <v>288</v>
      </c>
      <c r="E6" s="12">
        <v>20</v>
      </c>
      <c r="F6" s="12" t="s">
        <v>288</v>
      </c>
      <c r="G6" s="12" t="s">
        <v>289</v>
      </c>
      <c r="H6" s="12" t="s">
        <v>2636</v>
      </c>
      <c r="I6" s="12" t="s">
        <v>2635</v>
      </c>
      <c r="J6" s="12" t="s">
        <v>2634</v>
      </c>
    </row>
    <row r="7" spans="1:10" x14ac:dyDescent="0.2">
      <c r="A7" s="12" t="s">
        <v>1836</v>
      </c>
      <c r="B7" s="12" t="s">
        <v>1835</v>
      </c>
      <c r="C7" s="12">
        <v>20</v>
      </c>
      <c r="D7" s="12" t="s">
        <v>288</v>
      </c>
      <c r="E7" s="12">
        <v>20</v>
      </c>
      <c r="F7" s="12" t="s">
        <v>288</v>
      </c>
      <c r="G7" s="12" t="s">
        <v>289</v>
      </c>
      <c r="H7" s="12" t="s">
        <v>2633</v>
      </c>
      <c r="I7" s="12" t="s">
        <v>2632</v>
      </c>
      <c r="J7" s="12" t="s">
        <v>2631</v>
      </c>
    </row>
    <row r="8" spans="1:10" x14ac:dyDescent="0.2">
      <c r="A8" s="12" t="s">
        <v>1836</v>
      </c>
      <c r="B8" s="12" t="s">
        <v>1835</v>
      </c>
      <c r="C8" s="12">
        <v>20</v>
      </c>
      <c r="D8" s="12" t="s">
        <v>288</v>
      </c>
      <c r="E8" s="12">
        <v>20</v>
      </c>
      <c r="F8" s="12" t="s">
        <v>288</v>
      </c>
      <c r="G8" s="12" t="s">
        <v>289</v>
      </c>
      <c r="H8" s="12" t="s">
        <v>2630</v>
      </c>
      <c r="I8" s="12" t="s">
        <v>2629</v>
      </c>
      <c r="J8" s="12" t="s">
        <v>2628</v>
      </c>
    </row>
    <row r="9" spans="1:10" x14ac:dyDescent="0.2">
      <c r="A9" s="12" t="s">
        <v>1836</v>
      </c>
      <c r="B9" s="12" t="s">
        <v>1835</v>
      </c>
      <c r="C9" s="12">
        <v>20</v>
      </c>
      <c r="D9" s="12" t="s">
        <v>288</v>
      </c>
      <c r="E9" s="12">
        <v>20</v>
      </c>
      <c r="F9" s="12" t="s">
        <v>288</v>
      </c>
      <c r="G9" s="12" t="s">
        <v>289</v>
      </c>
      <c r="H9" s="12" t="s">
        <v>2627</v>
      </c>
      <c r="I9" s="12" t="s">
        <v>2626</v>
      </c>
      <c r="J9" s="12" t="s">
        <v>2625</v>
      </c>
    </row>
    <row r="10" spans="1:10" x14ac:dyDescent="0.2">
      <c r="A10" s="12" t="s">
        <v>1836</v>
      </c>
      <c r="B10" s="12" t="s">
        <v>1835</v>
      </c>
      <c r="C10" s="12">
        <v>20</v>
      </c>
      <c r="D10" s="12" t="s">
        <v>288</v>
      </c>
      <c r="E10" s="12">
        <v>20</v>
      </c>
      <c r="F10" s="12" t="s">
        <v>288</v>
      </c>
      <c r="G10" s="12" t="s">
        <v>289</v>
      </c>
      <c r="H10" s="12" t="s">
        <v>2624</v>
      </c>
      <c r="I10" s="12" t="s">
        <v>2623</v>
      </c>
      <c r="J10" s="12" t="s">
        <v>2622</v>
      </c>
    </row>
    <row r="11" spans="1:10" x14ac:dyDescent="0.2">
      <c r="A11" s="12" t="s">
        <v>1836</v>
      </c>
      <c r="B11" s="12" t="s">
        <v>1835</v>
      </c>
      <c r="C11" s="12">
        <v>17</v>
      </c>
      <c r="D11" s="12" t="s">
        <v>288</v>
      </c>
      <c r="E11" s="12">
        <v>20</v>
      </c>
      <c r="F11" s="12" t="s">
        <v>288</v>
      </c>
      <c r="G11" s="12" t="s">
        <v>289</v>
      </c>
      <c r="H11" s="12" t="s">
        <v>2621</v>
      </c>
      <c r="I11" s="12" t="s">
        <v>2620</v>
      </c>
      <c r="J11" s="12" t="s">
        <v>2619</v>
      </c>
    </row>
    <row r="12" spans="1:10" x14ac:dyDescent="0.2">
      <c r="A12" s="12" t="s">
        <v>1836</v>
      </c>
      <c r="B12" s="12" t="s">
        <v>1835</v>
      </c>
      <c r="C12" s="12">
        <v>20</v>
      </c>
      <c r="D12" s="12" t="s">
        <v>288</v>
      </c>
      <c r="E12" s="12">
        <v>20</v>
      </c>
      <c r="F12" s="12" t="s">
        <v>288</v>
      </c>
      <c r="G12" s="12" t="s">
        <v>289</v>
      </c>
      <c r="H12" s="12" t="s">
        <v>301</v>
      </c>
      <c r="I12" s="12" t="s">
        <v>302</v>
      </c>
      <c r="J12" s="12" t="s">
        <v>303</v>
      </c>
    </row>
    <row r="13" spans="1:10" x14ac:dyDescent="0.2">
      <c r="A13" s="12" t="s">
        <v>1836</v>
      </c>
      <c r="B13" s="12" t="s">
        <v>1835</v>
      </c>
      <c r="C13" s="12">
        <v>20</v>
      </c>
      <c r="D13" s="12" t="s">
        <v>288</v>
      </c>
      <c r="E13" s="12">
        <v>20</v>
      </c>
      <c r="F13" s="12" t="s">
        <v>288</v>
      </c>
      <c r="G13" s="12" t="s">
        <v>289</v>
      </c>
      <c r="H13" s="12" t="s">
        <v>2618</v>
      </c>
      <c r="I13" s="12" t="s">
        <v>2617</v>
      </c>
      <c r="J13" s="12" t="s">
        <v>2616</v>
      </c>
    </row>
    <row r="14" spans="1:10" x14ac:dyDescent="0.2">
      <c r="A14" s="12" t="s">
        <v>1836</v>
      </c>
      <c r="B14" s="12" t="s">
        <v>1835</v>
      </c>
      <c r="C14" s="12">
        <v>20</v>
      </c>
      <c r="D14" s="12" t="s">
        <v>288</v>
      </c>
      <c r="E14" s="12">
        <v>20</v>
      </c>
      <c r="F14" s="12" t="s">
        <v>288</v>
      </c>
      <c r="G14" s="12" t="s">
        <v>289</v>
      </c>
      <c r="H14" s="12" t="s">
        <v>2615</v>
      </c>
      <c r="I14" s="12" t="s">
        <v>2614</v>
      </c>
      <c r="J14" s="12" t="s">
        <v>2613</v>
      </c>
    </row>
    <row r="15" spans="1:10" x14ac:dyDescent="0.2">
      <c r="A15" s="12" t="s">
        <v>1836</v>
      </c>
      <c r="B15" s="12" t="s">
        <v>1835</v>
      </c>
      <c r="C15" s="12">
        <v>20</v>
      </c>
      <c r="D15" s="12" t="s">
        <v>288</v>
      </c>
      <c r="E15" s="12">
        <v>20</v>
      </c>
      <c r="F15" s="12" t="s">
        <v>288</v>
      </c>
      <c r="G15" s="12" t="s">
        <v>289</v>
      </c>
      <c r="H15" s="12" t="s">
        <v>2612</v>
      </c>
      <c r="I15" s="12" t="s">
        <v>2611</v>
      </c>
      <c r="J15" s="12" t="s">
        <v>2610</v>
      </c>
    </row>
    <row r="16" spans="1:10" x14ac:dyDescent="0.2">
      <c r="A16" s="12" t="s">
        <v>1836</v>
      </c>
      <c r="B16" s="12" t="s">
        <v>1835</v>
      </c>
      <c r="C16" s="12">
        <v>20</v>
      </c>
      <c r="D16" s="12" t="s">
        <v>288</v>
      </c>
      <c r="E16" s="12">
        <v>20</v>
      </c>
      <c r="F16" s="12" t="s">
        <v>288</v>
      </c>
      <c r="G16" s="12" t="s">
        <v>289</v>
      </c>
      <c r="H16" s="12" t="s">
        <v>813</v>
      </c>
      <c r="I16" s="12" t="s">
        <v>814</v>
      </c>
      <c r="J16" s="12" t="s">
        <v>815</v>
      </c>
    </row>
    <row r="17" spans="1:10" x14ac:dyDescent="0.2">
      <c r="A17" s="12" t="s">
        <v>1836</v>
      </c>
      <c r="B17" s="12" t="s">
        <v>1835</v>
      </c>
      <c r="C17" s="12">
        <v>20</v>
      </c>
      <c r="D17" s="12" t="s">
        <v>288</v>
      </c>
      <c r="E17" s="12">
        <v>20</v>
      </c>
      <c r="F17" s="12" t="s">
        <v>288</v>
      </c>
      <c r="G17" s="12" t="s">
        <v>289</v>
      </c>
      <c r="H17" s="12" t="s">
        <v>819</v>
      </c>
      <c r="I17" s="12" t="s">
        <v>820</v>
      </c>
      <c r="J17" s="12" t="s">
        <v>821</v>
      </c>
    </row>
    <row r="18" spans="1:10" x14ac:dyDescent="0.2">
      <c r="A18" s="12" t="s">
        <v>1836</v>
      </c>
      <c r="B18" s="12" t="s">
        <v>1835</v>
      </c>
      <c r="C18" s="12">
        <v>20</v>
      </c>
      <c r="D18" s="12" t="s">
        <v>288</v>
      </c>
      <c r="E18" s="12">
        <v>20</v>
      </c>
      <c r="F18" s="12" t="s">
        <v>288</v>
      </c>
      <c r="G18" s="12" t="s">
        <v>289</v>
      </c>
      <c r="H18" s="12" t="s">
        <v>2609</v>
      </c>
      <c r="I18" s="12" t="s">
        <v>2608</v>
      </c>
      <c r="J18" s="12" t="s">
        <v>2607</v>
      </c>
    </row>
    <row r="19" spans="1:10" x14ac:dyDescent="0.2">
      <c r="A19" s="12" t="s">
        <v>1836</v>
      </c>
      <c r="B19" s="12" t="s">
        <v>1835</v>
      </c>
      <c r="C19" s="12">
        <v>20</v>
      </c>
      <c r="D19" s="12" t="s">
        <v>288</v>
      </c>
      <c r="E19" s="12">
        <v>20</v>
      </c>
      <c r="F19" s="12" t="s">
        <v>288</v>
      </c>
      <c r="G19" s="12" t="s">
        <v>289</v>
      </c>
      <c r="H19" s="12" t="s">
        <v>314</v>
      </c>
      <c r="I19" s="12" t="s">
        <v>315</v>
      </c>
      <c r="J19" s="12" t="s">
        <v>316</v>
      </c>
    </row>
    <row r="20" spans="1:10" x14ac:dyDescent="0.2">
      <c r="A20" s="12" t="s">
        <v>1836</v>
      </c>
      <c r="B20" s="12" t="s">
        <v>1835</v>
      </c>
      <c r="C20" s="12">
        <v>20</v>
      </c>
      <c r="D20" s="12" t="s">
        <v>288</v>
      </c>
      <c r="E20" s="12">
        <v>20</v>
      </c>
      <c r="F20" s="12" t="s">
        <v>288</v>
      </c>
      <c r="G20" s="12" t="s">
        <v>289</v>
      </c>
      <c r="H20" s="12" t="s">
        <v>317</v>
      </c>
      <c r="I20" s="12" t="s">
        <v>318</v>
      </c>
      <c r="J20" s="12" t="s">
        <v>319</v>
      </c>
    </row>
    <row r="21" spans="1:10" x14ac:dyDescent="0.2">
      <c r="A21" s="12" t="s">
        <v>1836</v>
      </c>
      <c r="B21" s="12" t="s">
        <v>1835</v>
      </c>
      <c r="C21" s="12">
        <v>20</v>
      </c>
      <c r="D21" s="12" t="s">
        <v>288</v>
      </c>
      <c r="E21" s="12">
        <v>20</v>
      </c>
      <c r="F21" s="12" t="s">
        <v>288</v>
      </c>
      <c r="G21" s="12" t="s">
        <v>289</v>
      </c>
      <c r="H21" s="12" t="s">
        <v>321</v>
      </c>
      <c r="I21" s="12" t="s">
        <v>322</v>
      </c>
      <c r="J21" s="12" t="s">
        <v>323</v>
      </c>
    </row>
    <row r="22" spans="1:10" x14ac:dyDescent="0.2">
      <c r="A22" s="12" t="s">
        <v>1836</v>
      </c>
      <c r="B22" s="12" t="s">
        <v>1835</v>
      </c>
      <c r="C22" s="12">
        <v>20</v>
      </c>
      <c r="D22" s="12" t="s">
        <v>288</v>
      </c>
      <c r="E22" s="12">
        <v>20</v>
      </c>
      <c r="F22" s="12" t="s">
        <v>288</v>
      </c>
      <c r="G22" s="12" t="s">
        <v>289</v>
      </c>
      <c r="H22" s="12" t="s">
        <v>840</v>
      </c>
      <c r="I22" s="12" t="s">
        <v>841</v>
      </c>
      <c r="J22" s="12" t="s">
        <v>842</v>
      </c>
    </row>
    <row r="23" spans="1:10" x14ac:dyDescent="0.2">
      <c r="A23" s="12" t="s">
        <v>1836</v>
      </c>
      <c r="B23" s="12" t="s">
        <v>1835</v>
      </c>
      <c r="C23" s="12">
        <v>20</v>
      </c>
      <c r="D23" s="12" t="s">
        <v>288</v>
      </c>
      <c r="E23" s="12">
        <v>20</v>
      </c>
      <c r="F23" s="12" t="s">
        <v>288</v>
      </c>
      <c r="G23" s="12" t="s">
        <v>289</v>
      </c>
      <c r="H23" s="12" t="s">
        <v>184</v>
      </c>
      <c r="I23" s="12" t="s">
        <v>327</v>
      </c>
      <c r="J23" s="12" t="s">
        <v>183</v>
      </c>
    </row>
    <row r="24" spans="1:10" x14ac:dyDescent="0.2">
      <c r="A24" s="12" t="s">
        <v>1836</v>
      </c>
      <c r="B24" s="12" t="s">
        <v>1835</v>
      </c>
      <c r="C24" s="12">
        <v>20</v>
      </c>
      <c r="D24" s="12" t="s">
        <v>288</v>
      </c>
      <c r="E24" s="12">
        <v>20</v>
      </c>
      <c r="F24" s="12" t="s">
        <v>288</v>
      </c>
      <c r="G24" s="12" t="s">
        <v>289</v>
      </c>
      <c r="H24" s="12" t="s">
        <v>132</v>
      </c>
      <c r="I24" s="12" t="s">
        <v>331</v>
      </c>
      <c r="J24" s="12" t="s">
        <v>131</v>
      </c>
    </row>
    <row r="25" spans="1:10" x14ac:dyDescent="0.2">
      <c r="A25" s="12" t="s">
        <v>1836</v>
      </c>
      <c r="B25" s="12" t="s">
        <v>1835</v>
      </c>
      <c r="C25" s="12">
        <v>17</v>
      </c>
      <c r="D25" s="12" t="s">
        <v>288</v>
      </c>
      <c r="E25" s="12">
        <v>20</v>
      </c>
      <c r="F25" s="12" t="s">
        <v>288</v>
      </c>
      <c r="G25" s="12" t="s">
        <v>289</v>
      </c>
      <c r="H25" s="12" t="s">
        <v>2606</v>
      </c>
      <c r="I25" s="12" t="s">
        <v>2605</v>
      </c>
      <c r="J25" s="12" t="s">
        <v>2604</v>
      </c>
    </row>
    <row r="26" spans="1:10" x14ac:dyDescent="0.2">
      <c r="A26" s="12" t="s">
        <v>1836</v>
      </c>
      <c r="B26" s="12" t="s">
        <v>1835</v>
      </c>
      <c r="C26" s="12">
        <v>20</v>
      </c>
      <c r="D26" s="12" t="s">
        <v>288</v>
      </c>
      <c r="E26" s="12">
        <v>20</v>
      </c>
      <c r="F26" s="12" t="s">
        <v>288</v>
      </c>
      <c r="G26" s="12" t="s">
        <v>289</v>
      </c>
      <c r="H26" s="12" t="s">
        <v>332</v>
      </c>
      <c r="I26" s="12" t="s">
        <v>333</v>
      </c>
      <c r="J26" s="12" t="s">
        <v>334</v>
      </c>
    </row>
    <row r="27" spans="1:10" x14ac:dyDescent="0.2">
      <c r="A27" s="12" t="s">
        <v>1836</v>
      </c>
      <c r="B27" s="12" t="s">
        <v>1835</v>
      </c>
      <c r="C27" s="12">
        <v>20</v>
      </c>
      <c r="D27" s="12" t="s">
        <v>288</v>
      </c>
      <c r="E27" s="12">
        <v>20</v>
      </c>
      <c r="F27" s="12" t="s">
        <v>288</v>
      </c>
      <c r="G27" s="12" t="s">
        <v>289</v>
      </c>
      <c r="H27" s="12" t="s">
        <v>2603</v>
      </c>
      <c r="I27" s="12" t="s">
        <v>2602</v>
      </c>
      <c r="J27" s="12" t="s">
        <v>2601</v>
      </c>
    </row>
    <row r="28" spans="1:10" x14ac:dyDescent="0.2">
      <c r="A28" s="12" t="s">
        <v>1836</v>
      </c>
      <c r="B28" s="12" t="s">
        <v>1835</v>
      </c>
      <c r="C28" s="12">
        <v>20</v>
      </c>
      <c r="D28" s="12" t="s">
        <v>288</v>
      </c>
      <c r="E28" s="12">
        <v>20</v>
      </c>
      <c r="F28" s="12" t="s">
        <v>288</v>
      </c>
      <c r="G28" s="12" t="s">
        <v>289</v>
      </c>
      <c r="H28" s="12" t="s">
        <v>2600</v>
      </c>
      <c r="I28" s="12" t="s">
        <v>2599</v>
      </c>
      <c r="J28" s="12" t="s">
        <v>2598</v>
      </c>
    </row>
    <row r="29" spans="1:10" x14ac:dyDescent="0.2">
      <c r="A29" s="12" t="s">
        <v>1836</v>
      </c>
      <c r="B29" s="12" t="s">
        <v>1835</v>
      </c>
      <c r="C29" s="12">
        <v>20</v>
      </c>
      <c r="D29" s="12" t="s">
        <v>288</v>
      </c>
      <c r="E29" s="12">
        <v>20</v>
      </c>
      <c r="F29" s="12" t="s">
        <v>288</v>
      </c>
      <c r="G29" s="12" t="s">
        <v>289</v>
      </c>
      <c r="H29" s="12" t="s">
        <v>341</v>
      </c>
      <c r="I29" s="12" t="s">
        <v>342</v>
      </c>
      <c r="J29" s="12" t="s">
        <v>343</v>
      </c>
    </row>
    <row r="30" spans="1:10" x14ac:dyDescent="0.2">
      <c r="A30" s="12" t="s">
        <v>1836</v>
      </c>
      <c r="B30" s="12" t="s">
        <v>1835</v>
      </c>
      <c r="C30" s="12">
        <v>20</v>
      </c>
      <c r="D30" s="12" t="s">
        <v>288</v>
      </c>
      <c r="E30" s="12">
        <v>20</v>
      </c>
      <c r="F30" s="12" t="s">
        <v>288</v>
      </c>
      <c r="G30" s="12" t="s">
        <v>289</v>
      </c>
      <c r="H30" s="12" t="s">
        <v>2597</v>
      </c>
      <c r="I30" s="12" t="s">
        <v>2596</v>
      </c>
      <c r="J30" s="12" t="s">
        <v>2595</v>
      </c>
    </row>
    <row r="31" spans="1:10" x14ac:dyDescent="0.2">
      <c r="A31" s="12" t="s">
        <v>1836</v>
      </c>
      <c r="B31" s="12" t="s">
        <v>1835</v>
      </c>
      <c r="C31" s="12">
        <v>20</v>
      </c>
      <c r="D31" s="12" t="s">
        <v>288</v>
      </c>
      <c r="E31" s="12">
        <v>20</v>
      </c>
      <c r="F31" s="12" t="s">
        <v>288</v>
      </c>
      <c r="G31" s="12" t="s">
        <v>289</v>
      </c>
      <c r="H31" s="12" t="s">
        <v>344</v>
      </c>
      <c r="I31" s="12" t="s">
        <v>345</v>
      </c>
      <c r="J31" s="12" t="s">
        <v>346</v>
      </c>
    </row>
    <row r="32" spans="1:10" x14ac:dyDescent="0.2">
      <c r="A32" s="12" t="s">
        <v>1836</v>
      </c>
      <c r="B32" s="12" t="s">
        <v>1835</v>
      </c>
      <c r="C32" s="12">
        <v>20</v>
      </c>
      <c r="D32" s="12" t="s">
        <v>288</v>
      </c>
      <c r="E32" s="12">
        <v>20</v>
      </c>
      <c r="F32" s="12" t="s">
        <v>288</v>
      </c>
      <c r="G32" s="12" t="s">
        <v>289</v>
      </c>
      <c r="H32" s="12" t="s">
        <v>347</v>
      </c>
      <c r="I32" s="12" t="s">
        <v>348</v>
      </c>
      <c r="J32" s="12" t="s">
        <v>349</v>
      </c>
    </row>
    <row r="33" spans="1:10" x14ac:dyDescent="0.2">
      <c r="A33" s="12" t="s">
        <v>1836</v>
      </c>
      <c r="B33" s="12" t="s">
        <v>1835</v>
      </c>
      <c r="C33" s="12">
        <v>20</v>
      </c>
      <c r="D33" s="12" t="s">
        <v>288</v>
      </c>
      <c r="E33" s="12">
        <v>20</v>
      </c>
      <c r="F33" s="12" t="s">
        <v>288</v>
      </c>
      <c r="G33" s="12" t="s">
        <v>289</v>
      </c>
      <c r="H33" s="12" t="s">
        <v>2594</v>
      </c>
      <c r="I33" s="12" t="s">
        <v>2593</v>
      </c>
      <c r="J33" s="12" t="s">
        <v>2592</v>
      </c>
    </row>
    <row r="34" spans="1:10" x14ac:dyDescent="0.2">
      <c r="A34" s="12" t="s">
        <v>1836</v>
      </c>
      <c r="B34" s="12" t="s">
        <v>1835</v>
      </c>
      <c r="C34" s="12">
        <v>20</v>
      </c>
      <c r="D34" s="12" t="s">
        <v>288</v>
      </c>
      <c r="E34" s="12">
        <v>20</v>
      </c>
      <c r="F34" s="12" t="s">
        <v>288</v>
      </c>
      <c r="G34" s="12" t="s">
        <v>289</v>
      </c>
      <c r="H34" s="12" t="s">
        <v>2591</v>
      </c>
      <c r="I34" s="12" t="s">
        <v>2590</v>
      </c>
      <c r="J34" s="12" t="s">
        <v>2589</v>
      </c>
    </row>
    <row r="35" spans="1:10" x14ac:dyDescent="0.2">
      <c r="A35" s="12" t="s">
        <v>1836</v>
      </c>
      <c r="B35" s="12" t="s">
        <v>1835</v>
      </c>
      <c r="C35" s="12">
        <v>20</v>
      </c>
      <c r="D35" s="12" t="s">
        <v>288</v>
      </c>
      <c r="E35" s="12">
        <v>20</v>
      </c>
      <c r="F35" s="12" t="s">
        <v>288</v>
      </c>
      <c r="G35" s="12" t="s">
        <v>289</v>
      </c>
      <c r="H35" s="12" t="s">
        <v>2588</v>
      </c>
      <c r="I35" s="12" t="s">
        <v>2587</v>
      </c>
      <c r="J35" s="12" t="s">
        <v>2586</v>
      </c>
    </row>
    <row r="36" spans="1:10" x14ac:dyDescent="0.2">
      <c r="A36" s="12" t="s">
        <v>1836</v>
      </c>
      <c r="B36" s="12" t="s">
        <v>1835</v>
      </c>
      <c r="C36" s="12">
        <v>20</v>
      </c>
      <c r="D36" s="12" t="s">
        <v>288</v>
      </c>
      <c r="E36" s="12">
        <v>20</v>
      </c>
      <c r="F36" s="12" t="s">
        <v>288</v>
      </c>
      <c r="G36" s="12" t="s">
        <v>289</v>
      </c>
      <c r="H36" s="12" t="s">
        <v>2585</v>
      </c>
      <c r="I36" s="12" t="s">
        <v>2584</v>
      </c>
      <c r="J36" s="12" t="s">
        <v>2583</v>
      </c>
    </row>
    <row r="37" spans="1:10" x14ac:dyDescent="0.2">
      <c r="A37" s="12" t="s">
        <v>1836</v>
      </c>
      <c r="B37" s="12" t="s">
        <v>1835</v>
      </c>
      <c r="C37" s="12">
        <v>20</v>
      </c>
      <c r="D37" s="12" t="s">
        <v>288</v>
      </c>
      <c r="E37" s="12">
        <v>20</v>
      </c>
      <c r="F37" s="12" t="s">
        <v>288</v>
      </c>
      <c r="G37" s="12" t="s">
        <v>289</v>
      </c>
      <c r="H37" s="12" t="s">
        <v>2582</v>
      </c>
      <c r="I37" s="12" t="s">
        <v>2581</v>
      </c>
      <c r="J37" s="12" t="s">
        <v>2580</v>
      </c>
    </row>
    <row r="38" spans="1:10" x14ac:dyDescent="0.2">
      <c r="A38" s="12" t="s">
        <v>1836</v>
      </c>
      <c r="B38" s="12" t="s">
        <v>1835</v>
      </c>
      <c r="C38" s="12">
        <v>10</v>
      </c>
      <c r="D38" s="12" t="s">
        <v>288</v>
      </c>
      <c r="E38" s="12">
        <v>20</v>
      </c>
      <c r="F38" s="12" t="s">
        <v>288</v>
      </c>
      <c r="G38" s="12" t="s">
        <v>289</v>
      </c>
      <c r="H38" s="12" t="s">
        <v>2579</v>
      </c>
      <c r="I38" s="12" t="s">
        <v>2578</v>
      </c>
      <c r="J38" s="12" t="s">
        <v>2577</v>
      </c>
    </row>
    <row r="39" spans="1:10" x14ac:dyDescent="0.2">
      <c r="A39" s="12" t="s">
        <v>1836</v>
      </c>
      <c r="B39" s="12" t="s">
        <v>1835</v>
      </c>
      <c r="C39" s="12">
        <v>20</v>
      </c>
      <c r="D39" s="12" t="s">
        <v>288</v>
      </c>
      <c r="E39" s="12">
        <v>20</v>
      </c>
      <c r="F39" s="12" t="s">
        <v>288</v>
      </c>
      <c r="G39" s="12" t="s">
        <v>289</v>
      </c>
      <c r="H39" s="12" t="s">
        <v>2576</v>
      </c>
      <c r="I39" s="12" t="s">
        <v>2575</v>
      </c>
      <c r="J39" s="12" t="s">
        <v>2574</v>
      </c>
    </row>
    <row r="40" spans="1:10" x14ac:dyDescent="0.2">
      <c r="A40" s="12" t="s">
        <v>1836</v>
      </c>
      <c r="B40" s="12" t="s">
        <v>1835</v>
      </c>
      <c r="C40" s="12">
        <v>20</v>
      </c>
      <c r="D40" s="12" t="s">
        <v>288</v>
      </c>
      <c r="E40" s="12">
        <v>20</v>
      </c>
      <c r="F40" s="12" t="s">
        <v>288</v>
      </c>
      <c r="G40" s="12" t="s">
        <v>289</v>
      </c>
      <c r="H40" s="12" t="s">
        <v>2573</v>
      </c>
      <c r="I40" s="12" t="s">
        <v>2572</v>
      </c>
      <c r="J40" s="12" t="s">
        <v>2571</v>
      </c>
    </row>
    <row r="41" spans="1:10" x14ac:dyDescent="0.2">
      <c r="A41" s="12" t="s">
        <v>1836</v>
      </c>
      <c r="B41" s="12" t="s">
        <v>1835</v>
      </c>
      <c r="C41" s="12">
        <v>20</v>
      </c>
      <c r="D41" s="12" t="s">
        <v>288</v>
      </c>
      <c r="E41" s="12">
        <v>20</v>
      </c>
      <c r="F41" s="12" t="s">
        <v>288</v>
      </c>
      <c r="G41" s="12" t="s">
        <v>289</v>
      </c>
      <c r="H41" s="12" t="s">
        <v>2570</v>
      </c>
      <c r="I41" s="12" t="s">
        <v>2569</v>
      </c>
      <c r="J41" s="12" t="s">
        <v>2568</v>
      </c>
    </row>
    <row r="42" spans="1:10" x14ac:dyDescent="0.2">
      <c r="A42" s="12" t="s">
        <v>1836</v>
      </c>
      <c r="B42" s="12" t="s">
        <v>1835</v>
      </c>
      <c r="C42" s="12">
        <v>20</v>
      </c>
      <c r="D42" s="12" t="s">
        <v>288</v>
      </c>
      <c r="E42" s="12">
        <v>20</v>
      </c>
      <c r="F42" s="12" t="s">
        <v>288</v>
      </c>
      <c r="G42" s="12" t="s">
        <v>289</v>
      </c>
      <c r="H42" s="12" t="s">
        <v>2567</v>
      </c>
      <c r="I42" s="12" t="s">
        <v>2566</v>
      </c>
      <c r="J42" s="12" t="s">
        <v>2565</v>
      </c>
    </row>
    <row r="43" spans="1:10" x14ac:dyDescent="0.2">
      <c r="A43" s="12" t="s">
        <v>1836</v>
      </c>
      <c r="B43" s="12" t="s">
        <v>1835</v>
      </c>
      <c r="C43" s="12">
        <v>20</v>
      </c>
      <c r="D43" s="12" t="s">
        <v>288</v>
      </c>
      <c r="E43" s="12">
        <v>20</v>
      </c>
      <c r="F43" s="12" t="s">
        <v>288</v>
      </c>
      <c r="G43" s="12" t="s">
        <v>289</v>
      </c>
      <c r="H43" s="12" t="s">
        <v>2564</v>
      </c>
      <c r="I43" s="12" t="s">
        <v>2563</v>
      </c>
      <c r="J43" s="12" t="s">
        <v>2562</v>
      </c>
    </row>
    <row r="44" spans="1:10" x14ac:dyDescent="0.2">
      <c r="A44" s="12" t="s">
        <v>1836</v>
      </c>
      <c r="B44" s="12" t="s">
        <v>1835</v>
      </c>
      <c r="C44" s="12">
        <v>20</v>
      </c>
      <c r="D44" s="12" t="s">
        <v>288</v>
      </c>
      <c r="E44" s="12">
        <v>20</v>
      </c>
      <c r="F44" s="12" t="s">
        <v>288</v>
      </c>
      <c r="G44" s="12" t="s">
        <v>289</v>
      </c>
      <c r="H44" s="12" t="s">
        <v>2561</v>
      </c>
      <c r="I44" s="12" t="s">
        <v>2560</v>
      </c>
      <c r="J44" s="12" t="s">
        <v>2559</v>
      </c>
    </row>
    <row r="45" spans="1:10" x14ac:dyDescent="0.2">
      <c r="A45" s="12" t="s">
        <v>1836</v>
      </c>
      <c r="B45" s="12" t="s">
        <v>1835</v>
      </c>
      <c r="C45" s="12">
        <v>20</v>
      </c>
      <c r="D45" s="12" t="s">
        <v>288</v>
      </c>
      <c r="E45" s="12">
        <v>20</v>
      </c>
      <c r="F45" s="12" t="s">
        <v>288</v>
      </c>
      <c r="G45" s="12" t="s">
        <v>289</v>
      </c>
      <c r="H45" s="12" t="s">
        <v>912</v>
      </c>
      <c r="I45" s="12" t="s">
        <v>913</v>
      </c>
      <c r="J45" s="12" t="s">
        <v>914</v>
      </c>
    </row>
    <row r="46" spans="1:10" x14ac:dyDescent="0.2">
      <c r="A46" s="12" t="s">
        <v>1836</v>
      </c>
      <c r="B46" s="12" t="s">
        <v>1835</v>
      </c>
      <c r="C46" s="12">
        <v>20</v>
      </c>
      <c r="D46" s="12" t="s">
        <v>288</v>
      </c>
      <c r="E46" s="12">
        <v>20</v>
      </c>
      <c r="F46" s="12" t="s">
        <v>288</v>
      </c>
      <c r="G46" s="12" t="s">
        <v>289</v>
      </c>
      <c r="H46" s="12" t="s">
        <v>2558</v>
      </c>
      <c r="I46" s="12" t="s">
        <v>2557</v>
      </c>
      <c r="J46" s="12" t="s">
        <v>2556</v>
      </c>
    </row>
    <row r="47" spans="1:10" x14ac:dyDescent="0.2">
      <c r="A47" s="12" t="s">
        <v>1836</v>
      </c>
      <c r="B47" s="12" t="s">
        <v>1835</v>
      </c>
      <c r="C47" s="12">
        <v>20</v>
      </c>
      <c r="D47" s="12" t="s">
        <v>288</v>
      </c>
      <c r="E47" s="12">
        <v>20</v>
      </c>
      <c r="F47" s="12" t="s">
        <v>288</v>
      </c>
      <c r="G47" s="12" t="s">
        <v>289</v>
      </c>
      <c r="H47" s="12" t="s">
        <v>2555</v>
      </c>
      <c r="I47" s="12" t="s">
        <v>2554</v>
      </c>
      <c r="J47" s="12" t="s">
        <v>2553</v>
      </c>
    </row>
    <row r="48" spans="1:10" x14ac:dyDescent="0.2">
      <c r="A48" s="12" t="s">
        <v>1836</v>
      </c>
      <c r="B48" s="12" t="s">
        <v>1835</v>
      </c>
      <c r="C48" s="12">
        <v>20</v>
      </c>
      <c r="D48" s="12" t="s">
        <v>288</v>
      </c>
      <c r="E48" s="12">
        <v>20</v>
      </c>
      <c r="F48" s="12" t="s">
        <v>288</v>
      </c>
      <c r="G48" s="12" t="s">
        <v>289</v>
      </c>
      <c r="H48" s="12" t="s">
        <v>2552</v>
      </c>
      <c r="I48" s="12" t="s">
        <v>2551</v>
      </c>
      <c r="J48" s="12" t="s">
        <v>2550</v>
      </c>
    </row>
    <row r="49" spans="1:10" x14ac:dyDescent="0.2">
      <c r="A49" s="12" t="s">
        <v>1836</v>
      </c>
      <c r="B49" s="12" t="s">
        <v>1835</v>
      </c>
      <c r="C49" s="12">
        <v>20</v>
      </c>
      <c r="D49" s="12" t="s">
        <v>288</v>
      </c>
      <c r="E49" s="12">
        <v>20</v>
      </c>
      <c r="F49" s="12" t="s">
        <v>288</v>
      </c>
      <c r="G49" s="12" t="s">
        <v>289</v>
      </c>
      <c r="H49" s="12" t="s">
        <v>2549</v>
      </c>
      <c r="I49" s="12" t="s">
        <v>2548</v>
      </c>
      <c r="J49" s="12" t="s">
        <v>2547</v>
      </c>
    </row>
    <row r="50" spans="1:10" x14ac:dyDescent="0.2">
      <c r="A50" s="12" t="s">
        <v>1836</v>
      </c>
      <c r="B50" s="12" t="s">
        <v>1835</v>
      </c>
      <c r="C50" s="12">
        <v>20</v>
      </c>
      <c r="D50" s="12" t="s">
        <v>288</v>
      </c>
      <c r="E50" s="12">
        <v>20</v>
      </c>
      <c r="F50" s="12" t="s">
        <v>288</v>
      </c>
      <c r="G50" s="12" t="s">
        <v>289</v>
      </c>
      <c r="H50" s="12" t="s">
        <v>2546</v>
      </c>
      <c r="I50" s="12" t="s">
        <v>2545</v>
      </c>
      <c r="J50" s="12" t="s">
        <v>2544</v>
      </c>
    </row>
    <row r="51" spans="1:10" x14ac:dyDescent="0.2">
      <c r="A51" s="12" t="s">
        <v>1836</v>
      </c>
      <c r="B51" s="12" t="s">
        <v>1835</v>
      </c>
      <c r="C51" s="12">
        <v>20</v>
      </c>
      <c r="D51" s="12" t="s">
        <v>288</v>
      </c>
      <c r="E51" s="12">
        <v>20</v>
      </c>
      <c r="F51" s="12" t="s">
        <v>288</v>
      </c>
      <c r="G51" s="12" t="s">
        <v>289</v>
      </c>
      <c r="H51" s="12" t="s">
        <v>921</v>
      </c>
      <c r="I51" s="12" t="s">
        <v>922</v>
      </c>
      <c r="J51" s="12" t="s">
        <v>923</v>
      </c>
    </row>
    <row r="52" spans="1:10" x14ac:dyDescent="0.2">
      <c r="A52" s="12" t="s">
        <v>1836</v>
      </c>
      <c r="B52" s="12" t="s">
        <v>1835</v>
      </c>
      <c r="C52" s="12">
        <v>20</v>
      </c>
      <c r="D52" s="12" t="s">
        <v>288</v>
      </c>
      <c r="E52" s="12">
        <v>20</v>
      </c>
      <c r="F52" s="12" t="s">
        <v>288</v>
      </c>
      <c r="G52" s="12" t="s">
        <v>289</v>
      </c>
      <c r="H52" s="12" t="s">
        <v>924</v>
      </c>
      <c r="I52" s="12" t="s">
        <v>925</v>
      </c>
      <c r="J52" s="12" t="s">
        <v>926</v>
      </c>
    </row>
    <row r="53" spans="1:10" x14ac:dyDescent="0.2">
      <c r="A53" s="12" t="s">
        <v>1836</v>
      </c>
      <c r="B53" s="12" t="s">
        <v>1835</v>
      </c>
      <c r="C53" s="12">
        <v>20</v>
      </c>
      <c r="D53" s="12" t="s">
        <v>288</v>
      </c>
      <c r="E53" s="12">
        <v>20</v>
      </c>
      <c r="F53" s="12" t="s">
        <v>288</v>
      </c>
      <c r="G53" s="12" t="s">
        <v>289</v>
      </c>
      <c r="H53" s="12" t="s">
        <v>2543</v>
      </c>
      <c r="I53" s="12" t="s">
        <v>2542</v>
      </c>
      <c r="J53" s="12" t="s">
        <v>2541</v>
      </c>
    </row>
    <row r="54" spans="1:10" x14ac:dyDescent="0.2">
      <c r="A54" s="12" t="s">
        <v>1836</v>
      </c>
      <c r="B54" s="12" t="s">
        <v>1835</v>
      </c>
      <c r="C54" s="12">
        <v>20</v>
      </c>
      <c r="D54" s="12" t="s">
        <v>288</v>
      </c>
      <c r="E54" s="12">
        <v>20</v>
      </c>
      <c r="F54" s="12" t="s">
        <v>288</v>
      </c>
      <c r="G54" s="12" t="s">
        <v>289</v>
      </c>
      <c r="H54" s="12" t="s">
        <v>2540</v>
      </c>
      <c r="I54" s="12" t="s">
        <v>2539</v>
      </c>
      <c r="J54" s="12" t="s">
        <v>2538</v>
      </c>
    </row>
    <row r="55" spans="1:10" x14ac:dyDescent="0.2">
      <c r="A55" s="12" t="s">
        <v>1836</v>
      </c>
      <c r="B55" s="12" t="s">
        <v>1835</v>
      </c>
      <c r="C55" s="12">
        <v>20</v>
      </c>
      <c r="D55" s="12" t="s">
        <v>288</v>
      </c>
      <c r="E55" s="12">
        <v>20</v>
      </c>
      <c r="F55" s="12" t="s">
        <v>288</v>
      </c>
      <c r="G55" s="12" t="s">
        <v>289</v>
      </c>
      <c r="H55" s="12" t="s">
        <v>2537</v>
      </c>
      <c r="I55" s="12" t="s">
        <v>2536</v>
      </c>
      <c r="J55" s="12" t="s">
        <v>2535</v>
      </c>
    </row>
    <row r="56" spans="1:10" x14ac:dyDescent="0.2">
      <c r="A56" s="12" t="s">
        <v>1836</v>
      </c>
      <c r="B56" s="12" t="s">
        <v>1835</v>
      </c>
      <c r="C56" s="12">
        <v>20</v>
      </c>
      <c r="D56" s="12" t="s">
        <v>288</v>
      </c>
      <c r="E56" s="12">
        <v>20</v>
      </c>
      <c r="F56" s="12" t="s">
        <v>288</v>
      </c>
      <c r="G56" s="12" t="s">
        <v>289</v>
      </c>
      <c r="H56" s="12" t="s">
        <v>2534</v>
      </c>
      <c r="I56" s="12" t="s">
        <v>2533</v>
      </c>
      <c r="J56" s="12" t="s">
        <v>2532</v>
      </c>
    </row>
    <row r="57" spans="1:10" x14ac:dyDescent="0.2">
      <c r="A57" s="12" t="s">
        <v>1836</v>
      </c>
      <c r="B57" s="12" t="s">
        <v>1835</v>
      </c>
      <c r="C57" s="12">
        <v>20</v>
      </c>
      <c r="D57" s="12" t="s">
        <v>288</v>
      </c>
      <c r="E57" s="12">
        <v>20</v>
      </c>
      <c r="F57" s="12" t="s">
        <v>288</v>
      </c>
      <c r="G57" s="12" t="s">
        <v>289</v>
      </c>
      <c r="H57" s="12" t="s">
        <v>2531</v>
      </c>
      <c r="I57" s="12" t="s">
        <v>2530</v>
      </c>
      <c r="J57" s="12" t="s">
        <v>2529</v>
      </c>
    </row>
    <row r="58" spans="1:10" x14ac:dyDescent="0.2">
      <c r="A58" s="12" t="s">
        <v>1836</v>
      </c>
      <c r="B58" s="12" t="s">
        <v>1835</v>
      </c>
      <c r="C58" s="12">
        <v>20</v>
      </c>
      <c r="D58" s="12" t="s">
        <v>288</v>
      </c>
      <c r="E58" s="12">
        <v>20</v>
      </c>
      <c r="F58" s="12" t="s">
        <v>288</v>
      </c>
      <c r="G58" s="12" t="s">
        <v>289</v>
      </c>
      <c r="H58" s="12" t="s">
        <v>384</v>
      </c>
      <c r="I58" s="12" t="s">
        <v>385</v>
      </c>
      <c r="J58" s="12" t="s">
        <v>386</v>
      </c>
    </row>
    <row r="59" spans="1:10" x14ac:dyDescent="0.2">
      <c r="A59" s="12" t="s">
        <v>1836</v>
      </c>
      <c r="B59" s="12" t="s">
        <v>1835</v>
      </c>
      <c r="C59" s="12">
        <v>20</v>
      </c>
      <c r="D59" s="12" t="s">
        <v>288</v>
      </c>
      <c r="E59" s="12">
        <v>20</v>
      </c>
      <c r="F59" s="12" t="s">
        <v>288</v>
      </c>
      <c r="G59" s="12" t="s">
        <v>289</v>
      </c>
      <c r="H59" s="12" t="s">
        <v>2528</v>
      </c>
      <c r="I59" s="12" t="s">
        <v>2527</v>
      </c>
      <c r="J59" s="12" t="s">
        <v>2526</v>
      </c>
    </row>
    <row r="60" spans="1:10" x14ac:dyDescent="0.2">
      <c r="A60" s="12" t="s">
        <v>1836</v>
      </c>
      <c r="B60" s="12" t="s">
        <v>1835</v>
      </c>
      <c r="C60" s="12">
        <v>20</v>
      </c>
      <c r="D60" s="12" t="s">
        <v>288</v>
      </c>
      <c r="E60" s="12">
        <v>20</v>
      </c>
      <c r="F60" s="12" t="s">
        <v>288</v>
      </c>
      <c r="G60" s="12" t="s">
        <v>289</v>
      </c>
      <c r="H60" s="12" t="s">
        <v>387</v>
      </c>
      <c r="I60" s="12" t="s">
        <v>388</v>
      </c>
      <c r="J60" s="12" t="s">
        <v>389</v>
      </c>
    </row>
    <row r="61" spans="1:10" x14ac:dyDescent="0.2">
      <c r="A61" s="12" t="s">
        <v>1836</v>
      </c>
      <c r="B61" s="12" t="s">
        <v>1835</v>
      </c>
      <c r="C61" s="12">
        <v>19</v>
      </c>
      <c r="D61" s="12" t="s">
        <v>288</v>
      </c>
      <c r="E61" s="12">
        <v>20</v>
      </c>
      <c r="F61" s="12" t="s">
        <v>288</v>
      </c>
      <c r="G61" s="12" t="s">
        <v>289</v>
      </c>
      <c r="H61" s="12" t="s">
        <v>2525</v>
      </c>
      <c r="I61" s="12" t="s">
        <v>2524</v>
      </c>
      <c r="J61" s="12" t="s">
        <v>2523</v>
      </c>
    </row>
    <row r="62" spans="1:10" x14ac:dyDescent="0.2">
      <c r="A62" s="12" t="s">
        <v>1836</v>
      </c>
      <c r="B62" s="12" t="s">
        <v>1835</v>
      </c>
      <c r="C62" s="12">
        <v>20</v>
      </c>
      <c r="D62" s="12" t="s">
        <v>288</v>
      </c>
      <c r="E62" s="12">
        <v>20</v>
      </c>
      <c r="F62" s="12" t="s">
        <v>288</v>
      </c>
      <c r="G62" s="12" t="s">
        <v>289</v>
      </c>
      <c r="H62" s="12" t="s">
        <v>2522</v>
      </c>
      <c r="I62" s="12" t="s">
        <v>2521</v>
      </c>
      <c r="J62" s="12" t="s">
        <v>2520</v>
      </c>
    </row>
    <row r="63" spans="1:10" x14ac:dyDescent="0.2">
      <c r="A63" s="12" t="s">
        <v>1836</v>
      </c>
      <c r="B63" s="12" t="s">
        <v>1835</v>
      </c>
      <c r="C63" s="12">
        <v>20</v>
      </c>
      <c r="D63" s="12" t="s">
        <v>288</v>
      </c>
      <c r="E63" s="12">
        <v>20</v>
      </c>
      <c r="F63" s="12" t="s">
        <v>288</v>
      </c>
      <c r="G63" s="12" t="s">
        <v>289</v>
      </c>
      <c r="H63" s="12" t="s">
        <v>2519</v>
      </c>
      <c r="I63" s="12" t="s">
        <v>2518</v>
      </c>
      <c r="J63" s="12" t="s">
        <v>2517</v>
      </c>
    </row>
    <row r="64" spans="1:10" x14ac:dyDescent="0.2">
      <c r="A64" s="12" t="s">
        <v>1836</v>
      </c>
      <c r="B64" s="12" t="s">
        <v>1835</v>
      </c>
      <c r="C64" s="12">
        <v>20</v>
      </c>
      <c r="D64" s="12" t="s">
        <v>288</v>
      </c>
      <c r="E64" s="12">
        <v>20</v>
      </c>
      <c r="F64" s="12" t="s">
        <v>288</v>
      </c>
      <c r="G64" s="12" t="s">
        <v>289</v>
      </c>
      <c r="H64" s="12" t="s">
        <v>2516</v>
      </c>
      <c r="I64" s="12" t="s">
        <v>2515</v>
      </c>
      <c r="J64" s="12" t="s">
        <v>2514</v>
      </c>
    </row>
    <row r="65" spans="1:10" x14ac:dyDescent="0.2">
      <c r="A65" s="12" t="s">
        <v>1836</v>
      </c>
      <c r="B65" s="12" t="s">
        <v>1835</v>
      </c>
      <c r="C65" s="12">
        <v>21</v>
      </c>
      <c r="D65" s="12" t="s">
        <v>288</v>
      </c>
      <c r="E65" s="12">
        <v>20</v>
      </c>
      <c r="F65" s="12" t="s">
        <v>288</v>
      </c>
      <c r="G65" s="12" t="s">
        <v>289</v>
      </c>
      <c r="H65" s="12" t="s">
        <v>2513</v>
      </c>
      <c r="I65" s="12" t="s">
        <v>2512</v>
      </c>
      <c r="J65" s="12" t="s">
        <v>2511</v>
      </c>
    </row>
    <row r="66" spans="1:10" x14ac:dyDescent="0.2">
      <c r="A66" s="12" t="s">
        <v>1836</v>
      </c>
      <c r="B66" s="12" t="s">
        <v>1835</v>
      </c>
      <c r="C66" s="12">
        <v>20</v>
      </c>
      <c r="D66" s="12" t="s">
        <v>288</v>
      </c>
      <c r="E66" s="12">
        <v>20</v>
      </c>
      <c r="F66" s="12" t="s">
        <v>288</v>
      </c>
      <c r="G66" s="12" t="s">
        <v>289</v>
      </c>
      <c r="H66" s="12" t="s">
        <v>2510</v>
      </c>
      <c r="I66" s="12" t="s">
        <v>2509</v>
      </c>
      <c r="J66" s="12" t="s">
        <v>2508</v>
      </c>
    </row>
    <row r="67" spans="1:10" x14ac:dyDescent="0.2">
      <c r="A67" s="12" t="s">
        <v>1836</v>
      </c>
      <c r="B67" s="12" t="s">
        <v>1835</v>
      </c>
      <c r="C67" s="12">
        <v>20</v>
      </c>
      <c r="D67" s="12" t="s">
        <v>288</v>
      </c>
      <c r="E67" s="12">
        <v>20</v>
      </c>
      <c r="F67" s="12" t="s">
        <v>288</v>
      </c>
      <c r="G67" s="12" t="s">
        <v>289</v>
      </c>
      <c r="H67" s="12" t="s">
        <v>2507</v>
      </c>
      <c r="I67" s="12" t="s">
        <v>2506</v>
      </c>
      <c r="J67" s="12" t="s">
        <v>2505</v>
      </c>
    </row>
    <row r="68" spans="1:10" x14ac:dyDescent="0.2">
      <c r="A68" s="12" t="s">
        <v>1836</v>
      </c>
      <c r="B68" s="12" t="s">
        <v>1835</v>
      </c>
      <c r="C68" s="12">
        <v>20</v>
      </c>
      <c r="D68" s="12" t="s">
        <v>288</v>
      </c>
      <c r="E68" s="12">
        <v>20</v>
      </c>
      <c r="F68" s="12" t="s">
        <v>288</v>
      </c>
      <c r="G68" s="12" t="s">
        <v>289</v>
      </c>
      <c r="H68" s="12" t="s">
        <v>395</v>
      </c>
      <c r="I68" s="12" t="s">
        <v>396</v>
      </c>
      <c r="J68" s="12" t="s">
        <v>397</v>
      </c>
    </row>
    <row r="69" spans="1:10" x14ac:dyDescent="0.2">
      <c r="A69" s="12" t="s">
        <v>1836</v>
      </c>
      <c r="B69" s="12" t="s">
        <v>1835</v>
      </c>
      <c r="C69" s="12">
        <v>20</v>
      </c>
      <c r="D69" s="12" t="s">
        <v>288</v>
      </c>
      <c r="E69" s="12">
        <v>20</v>
      </c>
      <c r="F69" s="12" t="s">
        <v>288</v>
      </c>
      <c r="G69" s="12" t="s">
        <v>289</v>
      </c>
      <c r="H69" s="12" t="s">
        <v>48</v>
      </c>
      <c r="I69" s="12" t="s">
        <v>398</v>
      </c>
      <c r="J69" s="12" t="s">
        <v>47</v>
      </c>
    </row>
    <row r="70" spans="1:10" x14ac:dyDescent="0.2">
      <c r="A70" s="12" t="s">
        <v>1836</v>
      </c>
      <c r="B70" s="12" t="s">
        <v>1835</v>
      </c>
      <c r="C70" s="12">
        <v>20</v>
      </c>
      <c r="D70" s="12" t="s">
        <v>288</v>
      </c>
      <c r="E70" s="12">
        <v>20</v>
      </c>
      <c r="F70" s="12" t="s">
        <v>288</v>
      </c>
      <c r="G70" s="12" t="s">
        <v>289</v>
      </c>
      <c r="H70" s="12" t="s">
        <v>2504</v>
      </c>
      <c r="I70" s="12" t="s">
        <v>2503</v>
      </c>
      <c r="J70" s="12" t="s">
        <v>2502</v>
      </c>
    </row>
    <row r="71" spans="1:10" x14ac:dyDescent="0.2">
      <c r="A71" s="12" t="s">
        <v>1836</v>
      </c>
      <c r="B71" s="12" t="s">
        <v>1835</v>
      </c>
      <c r="C71" s="12">
        <v>20</v>
      </c>
      <c r="D71" s="12" t="s">
        <v>288</v>
      </c>
      <c r="E71" s="12">
        <v>20</v>
      </c>
      <c r="F71" s="12" t="s">
        <v>288</v>
      </c>
      <c r="G71" s="12" t="s">
        <v>289</v>
      </c>
      <c r="H71" s="12" t="s">
        <v>2501</v>
      </c>
      <c r="I71" s="12" t="s">
        <v>2500</v>
      </c>
      <c r="J71" s="12" t="s">
        <v>2499</v>
      </c>
    </row>
    <row r="72" spans="1:10" x14ac:dyDescent="0.2">
      <c r="A72" s="12" t="s">
        <v>1836</v>
      </c>
      <c r="B72" s="12" t="s">
        <v>1835</v>
      </c>
      <c r="C72" s="12">
        <v>20</v>
      </c>
      <c r="D72" s="12" t="s">
        <v>288</v>
      </c>
      <c r="E72" s="12">
        <v>20</v>
      </c>
      <c r="F72" s="12" t="s">
        <v>288</v>
      </c>
      <c r="G72" s="12" t="s">
        <v>289</v>
      </c>
      <c r="H72" s="12" t="s">
        <v>2498</v>
      </c>
      <c r="I72" s="12" t="s">
        <v>2497</v>
      </c>
      <c r="J72" s="12" t="s">
        <v>2496</v>
      </c>
    </row>
    <row r="73" spans="1:10" x14ac:dyDescent="0.2">
      <c r="A73" s="12" t="s">
        <v>1836</v>
      </c>
      <c r="B73" s="12" t="s">
        <v>1835</v>
      </c>
      <c r="C73" s="12">
        <v>20</v>
      </c>
      <c r="D73" s="12" t="s">
        <v>288</v>
      </c>
      <c r="E73" s="12">
        <v>20</v>
      </c>
      <c r="F73" s="12" t="s">
        <v>288</v>
      </c>
      <c r="G73" s="12" t="s">
        <v>289</v>
      </c>
      <c r="H73" s="12" t="s">
        <v>2495</v>
      </c>
      <c r="I73" s="12" t="s">
        <v>2494</v>
      </c>
      <c r="J73" s="12" t="s">
        <v>2493</v>
      </c>
    </row>
    <row r="74" spans="1:10" x14ac:dyDescent="0.2">
      <c r="A74" s="12" t="s">
        <v>1836</v>
      </c>
      <c r="B74" s="12" t="s">
        <v>1835</v>
      </c>
      <c r="C74" s="12">
        <v>20</v>
      </c>
      <c r="D74" s="12" t="s">
        <v>288</v>
      </c>
      <c r="E74" s="12">
        <v>20</v>
      </c>
      <c r="F74" s="12" t="s">
        <v>288</v>
      </c>
      <c r="G74" s="12" t="s">
        <v>289</v>
      </c>
      <c r="H74" s="12" t="s">
        <v>2492</v>
      </c>
      <c r="I74" s="12" t="s">
        <v>2491</v>
      </c>
      <c r="J74" s="12" t="s">
        <v>2490</v>
      </c>
    </row>
    <row r="75" spans="1:10" x14ac:dyDescent="0.2">
      <c r="A75" s="12" t="s">
        <v>1836</v>
      </c>
      <c r="B75" s="12" t="s">
        <v>1835</v>
      </c>
      <c r="C75" s="12">
        <v>20</v>
      </c>
      <c r="D75" s="12" t="s">
        <v>288</v>
      </c>
      <c r="E75" s="12">
        <v>20</v>
      </c>
      <c r="F75" s="12" t="s">
        <v>288</v>
      </c>
      <c r="G75" s="12" t="s">
        <v>289</v>
      </c>
      <c r="H75" s="12" t="s">
        <v>981</v>
      </c>
      <c r="I75" s="12" t="s">
        <v>982</v>
      </c>
      <c r="J75" s="12" t="s">
        <v>983</v>
      </c>
    </row>
    <row r="76" spans="1:10" x14ac:dyDescent="0.2">
      <c r="A76" s="12" t="s">
        <v>1836</v>
      </c>
      <c r="B76" s="12" t="s">
        <v>1835</v>
      </c>
      <c r="C76" s="12">
        <v>20</v>
      </c>
      <c r="D76" s="12" t="s">
        <v>288</v>
      </c>
      <c r="E76" s="12">
        <v>20</v>
      </c>
      <c r="F76" s="12" t="s">
        <v>288</v>
      </c>
      <c r="G76" s="12" t="s">
        <v>289</v>
      </c>
      <c r="H76" s="12" t="s">
        <v>984</v>
      </c>
      <c r="I76" s="12" t="s">
        <v>985</v>
      </c>
      <c r="J76" s="12" t="s">
        <v>986</v>
      </c>
    </row>
    <row r="77" spans="1:10" x14ac:dyDescent="0.2">
      <c r="A77" s="12" t="s">
        <v>1836</v>
      </c>
      <c r="B77" s="12" t="s">
        <v>1835</v>
      </c>
      <c r="C77" s="12">
        <v>20</v>
      </c>
      <c r="D77" s="12" t="s">
        <v>288</v>
      </c>
      <c r="E77" s="12">
        <v>20</v>
      </c>
      <c r="F77" s="12" t="s">
        <v>288</v>
      </c>
      <c r="G77" s="12" t="s">
        <v>289</v>
      </c>
      <c r="H77" s="12" t="s">
        <v>2489</v>
      </c>
      <c r="I77" s="12" t="s">
        <v>2488</v>
      </c>
      <c r="J77" s="12" t="s">
        <v>2487</v>
      </c>
    </row>
    <row r="78" spans="1:10" x14ac:dyDescent="0.2">
      <c r="A78" s="12" t="s">
        <v>1836</v>
      </c>
      <c r="B78" s="12" t="s">
        <v>1835</v>
      </c>
      <c r="C78" s="12">
        <v>20</v>
      </c>
      <c r="D78" s="12" t="s">
        <v>288</v>
      </c>
      <c r="E78" s="12">
        <v>20</v>
      </c>
      <c r="F78" s="12" t="s">
        <v>288</v>
      </c>
      <c r="G78" s="12" t="s">
        <v>289</v>
      </c>
      <c r="H78" s="12" t="s">
        <v>2486</v>
      </c>
      <c r="I78" s="12" t="s">
        <v>2485</v>
      </c>
      <c r="J78" s="12" t="s">
        <v>2484</v>
      </c>
    </row>
    <row r="79" spans="1:10" x14ac:dyDescent="0.2">
      <c r="A79" s="12" t="s">
        <v>1836</v>
      </c>
      <c r="B79" s="12" t="s">
        <v>1835</v>
      </c>
      <c r="C79" s="12">
        <v>21</v>
      </c>
      <c r="D79" s="12" t="s">
        <v>288</v>
      </c>
      <c r="E79" s="12">
        <v>20</v>
      </c>
      <c r="F79" s="12" t="s">
        <v>288</v>
      </c>
      <c r="G79" s="12" t="s">
        <v>289</v>
      </c>
      <c r="H79" s="12" t="s">
        <v>2483</v>
      </c>
      <c r="I79" s="12" t="s">
        <v>2482</v>
      </c>
      <c r="J79" s="12" t="s">
        <v>2481</v>
      </c>
    </row>
    <row r="80" spans="1:10" x14ac:dyDescent="0.2">
      <c r="A80" s="12" t="s">
        <v>1836</v>
      </c>
      <c r="B80" s="12" t="s">
        <v>1835</v>
      </c>
      <c r="C80" s="12">
        <v>20</v>
      </c>
      <c r="D80" s="12" t="s">
        <v>288</v>
      </c>
      <c r="E80" s="12">
        <v>20</v>
      </c>
      <c r="F80" s="12" t="s">
        <v>288</v>
      </c>
      <c r="G80" s="12" t="s">
        <v>289</v>
      </c>
      <c r="H80" s="12" t="s">
        <v>2480</v>
      </c>
      <c r="I80" s="12" t="s">
        <v>2479</v>
      </c>
      <c r="J80" s="12" t="s">
        <v>2478</v>
      </c>
    </row>
    <row r="81" spans="1:10" x14ac:dyDescent="0.2">
      <c r="A81" s="12" t="s">
        <v>1836</v>
      </c>
      <c r="B81" s="12" t="s">
        <v>1835</v>
      </c>
      <c r="C81" s="12">
        <v>20</v>
      </c>
      <c r="D81" s="12" t="s">
        <v>288</v>
      </c>
      <c r="E81" s="12">
        <v>20</v>
      </c>
      <c r="F81" s="12" t="s">
        <v>288</v>
      </c>
      <c r="G81" s="12" t="s">
        <v>289</v>
      </c>
      <c r="H81" s="12" t="s">
        <v>2477</v>
      </c>
      <c r="I81" s="12" t="s">
        <v>2476</v>
      </c>
      <c r="J81" s="12" t="s">
        <v>2475</v>
      </c>
    </row>
    <row r="82" spans="1:10" x14ac:dyDescent="0.2">
      <c r="A82" s="12" t="s">
        <v>1836</v>
      </c>
      <c r="B82" s="12" t="s">
        <v>1835</v>
      </c>
      <c r="C82" s="12">
        <v>20</v>
      </c>
      <c r="D82" s="12" t="s">
        <v>288</v>
      </c>
      <c r="E82" s="12">
        <v>20</v>
      </c>
      <c r="F82" s="12" t="s">
        <v>288</v>
      </c>
      <c r="G82" s="12" t="s">
        <v>289</v>
      </c>
      <c r="H82" s="12" t="s">
        <v>188</v>
      </c>
      <c r="I82" s="12" t="s">
        <v>407</v>
      </c>
      <c r="J82" s="12" t="s">
        <v>187</v>
      </c>
    </row>
    <row r="83" spans="1:10" x14ac:dyDescent="0.2">
      <c r="A83" s="12" t="s">
        <v>1836</v>
      </c>
      <c r="B83" s="12" t="s">
        <v>1835</v>
      </c>
      <c r="C83" s="12">
        <v>20</v>
      </c>
      <c r="D83" s="12" t="s">
        <v>288</v>
      </c>
      <c r="E83" s="12">
        <v>20</v>
      </c>
      <c r="F83" s="12" t="s">
        <v>288</v>
      </c>
      <c r="G83" s="12" t="s">
        <v>289</v>
      </c>
      <c r="H83" s="12" t="s">
        <v>2474</v>
      </c>
      <c r="I83" s="12" t="s">
        <v>2473</v>
      </c>
      <c r="J83" s="12" t="s">
        <v>2472</v>
      </c>
    </row>
    <row r="84" spans="1:10" x14ac:dyDescent="0.2">
      <c r="A84" s="12" t="s">
        <v>1836</v>
      </c>
      <c r="B84" s="12" t="s">
        <v>1835</v>
      </c>
      <c r="C84" s="12">
        <v>20</v>
      </c>
      <c r="D84" s="12" t="s">
        <v>288</v>
      </c>
      <c r="E84" s="12">
        <v>20</v>
      </c>
      <c r="F84" s="12" t="s">
        <v>288</v>
      </c>
      <c r="G84" s="12" t="s">
        <v>289</v>
      </c>
      <c r="H84" s="12" t="s">
        <v>412</v>
      </c>
      <c r="I84" s="12" t="s">
        <v>413</v>
      </c>
      <c r="J84" s="12" t="s">
        <v>414</v>
      </c>
    </row>
    <row r="85" spans="1:10" x14ac:dyDescent="0.2">
      <c r="A85" s="12" t="s">
        <v>1836</v>
      </c>
      <c r="B85" s="12" t="s">
        <v>1835</v>
      </c>
      <c r="C85" s="12">
        <v>20</v>
      </c>
      <c r="D85" s="12" t="s">
        <v>288</v>
      </c>
      <c r="E85" s="12">
        <v>20</v>
      </c>
      <c r="F85" s="12" t="s">
        <v>288</v>
      </c>
      <c r="G85" s="12" t="s">
        <v>289</v>
      </c>
      <c r="H85" s="12" t="s">
        <v>2471</v>
      </c>
      <c r="I85" s="12" t="s">
        <v>2470</v>
      </c>
      <c r="J85" s="12" t="s">
        <v>2469</v>
      </c>
    </row>
    <row r="86" spans="1:10" x14ac:dyDescent="0.2">
      <c r="A86" s="12" t="s">
        <v>1836</v>
      </c>
      <c r="B86" s="12" t="s">
        <v>1835</v>
      </c>
      <c r="C86" s="12">
        <v>20</v>
      </c>
      <c r="D86" s="12" t="s">
        <v>288</v>
      </c>
      <c r="E86" s="12">
        <v>20</v>
      </c>
      <c r="F86" s="12" t="s">
        <v>288</v>
      </c>
      <c r="G86" s="12" t="s">
        <v>289</v>
      </c>
      <c r="H86" s="12" t="s">
        <v>2468</v>
      </c>
      <c r="I86" s="12" t="s">
        <v>2467</v>
      </c>
      <c r="J86" s="12" t="s">
        <v>2466</v>
      </c>
    </row>
    <row r="87" spans="1:10" x14ac:dyDescent="0.2">
      <c r="A87" s="12" t="s">
        <v>1836</v>
      </c>
      <c r="B87" s="12" t="s">
        <v>1835</v>
      </c>
      <c r="C87" s="12">
        <v>20</v>
      </c>
      <c r="D87" s="12" t="s">
        <v>288</v>
      </c>
      <c r="E87" s="12">
        <v>20</v>
      </c>
      <c r="F87" s="12" t="s">
        <v>288</v>
      </c>
      <c r="G87" s="12" t="s">
        <v>289</v>
      </c>
      <c r="H87" s="12" t="s">
        <v>2465</v>
      </c>
      <c r="I87" s="12" t="s">
        <v>2464</v>
      </c>
      <c r="J87" s="12" t="s">
        <v>2463</v>
      </c>
    </row>
    <row r="88" spans="1:10" x14ac:dyDescent="0.2">
      <c r="A88" s="12" t="s">
        <v>1836</v>
      </c>
      <c r="B88" s="12" t="s">
        <v>1835</v>
      </c>
      <c r="C88" s="12">
        <v>20</v>
      </c>
      <c r="D88" s="12" t="s">
        <v>288</v>
      </c>
      <c r="E88" s="12">
        <v>20</v>
      </c>
      <c r="F88" s="12" t="s">
        <v>288</v>
      </c>
      <c r="G88" s="12" t="s">
        <v>289</v>
      </c>
      <c r="H88" s="12" t="s">
        <v>2462</v>
      </c>
      <c r="I88" s="12" t="s">
        <v>2461</v>
      </c>
      <c r="J88" s="12" t="s">
        <v>2460</v>
      </c>
    </row>
    <row r="89" spans="1:10" x14ac:dyDescent="0.2">
      <c r="A89" s="12" t="s">
        <v>1836</v>
      </c>
      <c r="B89" s="12" t="s">
        <v>1835</v>
      </c>
      <c r="C89" s="12">
        <v>20</v>
      </c>
      <c r="D89" s="12" t="s">
        <v>288</v>
      </c>
      <c r="E89" s="12">
        <v>20</v>
      </c>
      <c r="F89" s="12" t="s">
        <v>288</v>
      </c>
      <c r="G89" s="12" t="s">
        <v>289</v>
      </c>
      <c r="H89" s="12" t="s">
        <v>2459</v>
      </c>
      <c r="I89" s="12" t="s">
        <v>2458</v>
      </c>
      <c r="J89" s="12" t="s">
        <v>2457</v>
      </c>
    </row>
    <row r="90" spans="1:10" x14ac:dyDescent="0.2">
      <c r="A90" s="12" t="s">
        <v>1836</v>
      </c>
      <c r="B90" s="12" t="s">
        <v>1835</v>
      </c>
      <c r="C90" s="12">
        <v>20</v>
      </c>
      <c r="D90" s="12" t="s">
        <v>288</v>
      </c>
      <c r="E90" s="12">
        <v>20</v>
      </c>
      <c r="F90" s="12" t="s">
        <v>288</v>
      </c>
      <c r="G90" s="12" t="s">
        <v>289</v>
      </c>
      <c r="H90" s="12" t="s">
        <v>421</v>
      </c>
      <c r="I90" s="12" t="s">
        <v>422</v>
      </c>
      <c r="J90" s="12" t="s">
        <v>423</v>
      </c>
    </row>
    <row r="91" spans="1:10" x14ac:dyDescent="0.2">
      <c r="A91" s="12" t="s">
        <v>1836</v>
      </c>
      <c r="B91" s="12" t="s">
        <v>1835</v>
      </c>
      <c r="C91" s="12">
        <v>20</v>
      </c>
      <c r="D91" s="12" t="s">
        <v>288</v>
      </c>
      <c r="E91" s="12">
        <v>20</v>
      </c>
      <c r="F91" s="12" t="s">
        <v>288</v>
      </c>
      <c r="G91" s="12" t="s">
        <v>289</v>
      </c>
      <c r="H91" s="12" t="s">
        <v>2456</v>
      </c>
      <c r="I91" s="12" t="s">
        <v>2455</v>
      </c>
      <c r="J91" s="12" t="s">
        <v>2454</v>
      </c>
    </row>
    <row r="92" spans="1:10" x14ac:dyDescent="0.2">
      <c r="A92" s="12" t="s">
        <v>1836</v>
      </c>
      <c r="B92" s="12" t="s">
        <v>1835</v>
      </c>
      <c r="C92" s="12">
        <v>20</v>
      </c>
      <c r="D92" s="12" t="s">
        <v>288</v>
      </c>
      <c r="E92" s="12">
        <v>20</v>
      </c>
      <c r="F92" s="12" t="s">
        <v>288</v>
      </c>
      <c r="G92" s="12" t="s">
        <v>289</v>
      </c>
      <c r="H92" s="12" t="s">
        <v>2453</v>
      </c>
      <c r="I92" s="12" t="s">
        <v>2452</v>
      </c>
      <c r="J92" s="12" t="s">
        <v>2451</v>
      </c>
    </row>
    <row r="93" spans="1:10" x14ac:dyDescent="0.2">
      <c r="A93" s="12" t="s">
        <v>1836</v>
      </c>
      <c r="B93" s="12" t="s">
        <v>1835</v>
      </c>
      <c r="C93" s="12">
        <v>20</v>
      </c>
      <c r="D93" s="12" t="s">
        <v>288</v>
      </c>
      <c r="E93" s="12">
        <v>20</v>
      </c>
      <c r="F93" s="12" t="s">
        <v>288</v>
      </c>
      <c r="G93" s="12" t="s">
        <v>289</v>
      </c>
      <c r="H93" s="12" t="s">
        <v>2450</v>
      </c>
      <c r="I93" s="12" t="s">
        <v>2449</v>
      </c>
      <c r="J93" s="12" t="s">
        <v>2448</v>
      </c>
    </row>
    <row r="94" spans="1:10" x14ac:dyDescent="0.2">
      <c r="A94" s="12" t="s">
        <v>1836</v>
      </c>
      <c r="B94" s="12" t="s">
        <v>1835</v>
      </c>
      <c r="C94" s="12">
        <v>20</v>
      </c>
      <c r="D94" s="12" t="s">
        <v>288</v>
      </c>
      <c r="E94" s="12">
        <v>20</v>
      </c>
      <c r="F94" s="12" t="s">
        <v>288</v>
      </c>
      <c r="G94" s="12" t="s">
        <v>289</v>
      </c>
      <c r="H94" s="12" t="s">
        <v>2447</v>
      </c>
      <c r="I94" s="12" t="s">
        <v>2446</v>
      </c>
      <c r="J94" s="12" t="s">
        <v>2445</v>
      </c>
    </row>
    <row r="95" spans="1:10" x14ac:dyDescent="0.2">
      <c r="A95" s="12" t="s">
        <v>1836</v>
      </c>
      <c r="B95" s="12" t="s">
        <v>1835</v>
      </c>
      <c r="C95" s="12">
        <v>20</v>
      </c>
      <c r="D95" s="12" t="s">
        <v>288</v>
      </c>
      <c r="E95" s="12">
        <v>20</v>
      </c>
      <c r="F95" s="12" t="s">
        <v>288</v>
      </c>
      <c r="G95" s="12" t="s">
        <v>289</v>
      </c>
      <c r="H95" s="12" t="s">
        <v>2444</v>
      </c>
      <c r="I95" s="12" t="s">
        <v>2443</v>
      </c>
      <c r="J95" s="12" t="s">
        <v>2442</v>
      </c>
    </row>
    <row r="96" spans="1:10" x14ac:dyDescent="0.2">
      <c r="A96" s="12" t="s">
        <v>1836</v>
      </c>
      <c r="B96" s="12" t="s">
        <v>1835</v>
      </c>
      <c r="C96" s="12">
        <v>20</v>
      </c>
      <c r="D96" s="12" t="s">
        <v>288</v>
      </c>
      <c r="E96" s="12">
        <v>20</v>
      </c>
      <c r="F96" s="12" t="s">
        <v>288</v>
      </c>
      <c r="G96" s="12" t="s">
        <v>289</v>
      </c>
      <c r="H96" s="12" t="s">
        <v>2441</v>
      </c>
      <c r="I96" s="12" t="s">
        <v>2440</v>
      </c>
      <c r="J96" s="12" t="s">
        <v>2439</v>
      </c>
    </row>
    <row r="97" spans="1:10" x14ac:dyDescent="0.2">
      <c r="A97" s="12" t="s">
        <v>1836</v>
      </c>
      <c r="B97" s="12" t="s">
        <v>1835</v>
      </c>
      <c r="C97" s="12">
        <v>20</v>
      </c>
      <c r="D97" s="12" t="s">
        <v>288</v>
      </c>
      <c r="E97" s="12">
        <v>20</v>
      </c>
      <c r="F97" s="12" t="s">
        <v>288</v>
      </c>
      <c r="G97" s="12" t="s">
        <v>289</v>
      </c>
      <c r="H97" s="12" t="s">
        <v>2438</v>
      </c>
      <c r="I97" s="12" t="s">
        <v>2437</v>
      </c>
      <c r="J97" s="12" t="s">
        <v>2436</v>
      </c>
    </row>
    <row r="98" spans="1:10" x14ac:dyDescent="0.2">
      <c r="A98" s="12" t="s">
        <v>1836</v>
      </c>
      <c r="B98" s="12" t="s">
        <v>1835</v>
      </c>
      <c r="C98" s="12">
        <v>20</v>
      </c>
      <c r="D98" s="12" t="s">
        <v>288</v>
      </c>
      <c r="E98" s="12">
        <v>20</v>
      </c>
      <c r="F98" s="12" t="s">
        <v>288</v>
      </c>
      <c r="G98" s="12" t="s">
        <v>289</v>
      </c>
      <c r="H98" s="12" t="s">
        <v>2435</v>
      </c>
      <c r="I98" s="12" t="s">
        <v>2434</v>
      </c>
      <c r="J98" s="12" t="s">
        <v>2433</v>
      </c>
    </row>
    <row r="99" spans="1:10" x14ac:dyDescent="0.2">
      <c r="A99" s="12" t="s">
        <v>1836</v>
      </c>
      <c r="B99" s="12" t="s">
        <v>1835</v>
      </c>
      <c r="C99" s="12">
        <v>20</v>
      </c>
      <c r="D99" s="12" t="s">
        <v>288</v>
      </c>
      <c r="E99" s="12">
        <v>20</v>
      </c>
      <c r="F99" s="12" t="s">
        <v>288</v>
      </c>
      <c r="G99" s="12" t="s">
        <v>289</v>
      </c>
      <c r="H99" s="12" t="s">
        <v>2432</v>
      </c>
      <c r="I99" s="12" t="s">
        <v>2431</v>
      </c>
      <c r="J99" s="12" t="s">
        <v>2430</v>
      </c>
    </row>
    <row r="100" spans="1:10" x14ac:dyDescent="0.2">
      <c r="A100" s="12" t="s">
        <v>1836</v>
      </c>
      <c r="B100" s="12" t="s">
        <v>1835</v>
      </c>
      <c r="C100" s="12">
        <v>8</v>
      </c>
      <c r="D100" s="12" t="s">
        <v>288</v>
      </c>
      <c r="E100" s="12">
        <v>20</v>
      </c>
      <c r="F100" s="12" t="s">
        <v>288</v>
      </c>
      <c r="G100" s="12" t="s">
        <v>289</v>
      </c>
      <c r="H100" s="12" t="s">
        <v>2429</v>
      </c>
      <c r="I100" s="12" t="s">
        <v>2428</v>
      </c>
      <c r="J100" s="12" t="s">
        <v>2427</v>
      </c>
    </row>
    <row r="101" spans="1:10" x14ac:dyDescent="0.2">
      <c r="A101" s="12" t="s">
        <v>1836</v>
      </c>
      <c r="B101" s="12" t="s">
        <v>1835</v>
      </c>
      <c r="C101" s="12">
        <v>20</v>
      </c>
      <c r="D101" s="12" t="s">
        <v>288</v>
      </c>
      <c r="E101" s="12">
        <v>20</v>
      </c>
      <c r="F101" s="12" t="s">
        <v>288</v>
      </c>
      <c r="G101" s="12" t="s">
        <v>289</v>
      </c>
      <c r="H101" s="12" t="s">
        <v>2426</v>
      </c>
      <c r="I101" s="12" t="s">
        <v>2425</v>
      </c>
      <c r="J101" s="12" t="s">
        <v>2424</v>
      </c>
    </row>
    <row r="102" spans="1:10" x14ac:dyDescent="0.2">
      <c r="A102" s="12" t="s">
        <v>1836</v>
      </c>
      <c r="B102" s="12" t="s">
        <v>1835</v>
      </c>
      <c r="C102" s="12">
        <v>20</v>
      </c>
      <c r="D102" s="12" t="s">
        <v>288</v>
      </c>
      <c r="E102" s="12">
        <v>20</v>
      </c>
      <c r="F102" s="12" t="s">
        <v>288</v>
      </c>
      <c r="G102" s="12" t="s">
        <v>289</v>
      </c>
      <c r="H102" s="12" t="s">
        <v>2423</v>
      </c>
      <c r="I102" s="12" t="s">
        <v>2422</v>
      </c>
      <c r="J102" s="12" t="s">
        <v>2421</v>
      </c>
    </row>
    <row r="103" spans="1:10" x14ac:dyDescent="0.2">
      <c r="A103" s="12" t="s">
        <v>1836</v>
      </c>
      <c r="B103" s="12" t="s">
        <v>1835</v>
      </c>
      <c r="C103" s="12">
        <v>20</v>
      </c>
      <c r="D103" s="12" t="s">
        <v>288</v>
      </c>
      <c r="E103" s="12">
        <v>20</v>
      </c>
      <c r="F103" s="12" t="s">
        <v>288</v>
      </c>
      <c r="G103" s="12" t="s">
        <v>289</v>
      </c>
      <c r="H103" s="12" t="s">
        <v>433</v>
      </c>
      <c r="I103" s="12" t="s">
        <v>434</v>
      </c>
      <c r="J103" s="12" t="s">
        <v>435</v>
      </c>
    </row>
    <row r="104" spans="1:10" x14ac:dyDescent="0.2">
      <c r="A104" s="12" t="s">
        <v>1836</v>
      </c>
      <c r="B104" s="12" t="s">
        <v>1835</v>
      </c>
      <c r="C104" s="12">
        <v>20</v>
      </c>
      <c r="D104" s="12" t="s">
        <v>288</v>
      </c>
      <c r="E104" s="12">
        <v>20</v>
      </c>
      <c r="F104" s="12" t="s">
        <v>288</v>
      </c>
      <c r="G104" s="12" t="s">
        <v>289</v>
      </c>
      <c r="H104" s="12" t="s">
        <v>1113</v>
      </c>
      <c r="I104" s="12" t="s">
        <v>1114</v>
      </c>
      <c r="J104" s="12" t="s">
        <v>1115</v>
      </c>
    </row>
    <row r="105" spans="1:10" x14ac:dyDescent="0.2">
      <c r="A105" s="12" t="s">
        <v>1836</v>
      </c>
      <c r="B105" s="12" t="s">
        <v>1835</v>
      </c>
      <c r="C105" s="12">
        <v>20</v>
      </c>
      <c r="D105" s="12" t="s">
        <v>288</v>
      </c>
      <c r="E105" s="12">
        <v>20</v>
      </c>
      <c r="F105" s="12" t="s">
        <v>288</v>
      </c>
      <c r="G105" s="12" t="s">
        <v>289</v>
      </c>
      <c r="H105" s="12" t="s">
        <v>436</v>
      </c>
      <c r="I105" s="12" t="s">
        <v>437</v>
      </c>
      <c r="J105" s="12" t="s">
        <v>438</v>
      </c>
    </row>
    <row r="106" spans="1:10" x14ac:dyDescent="0.2">
      <c r="A106" s="12" t="s">
        <v>1836</v>
      </c>
      <c r="B106" s="12" t="s">
        <v>1835</v>
      </c>
      <c r="C106" s="12">
        <v>20</v>
      </c>
      <c r="D106" s="12" t="s">
        <v>288</v>
      </c>
      <c r="E106" s="12">
        <v>20</v>
      </c>
      <c r="F106" s="12" t="s">
        <v>288</v>
      </c>
      <c r="G106" s="12" t="s">
        <v>289</v>
      </c>
      <c r="H106" s="12" t="s">
        <v>2420</v>
      </c>
      <c r="I106" s="12" t="s">
        <v>2419</v>
      </c>
      <c r="J106" s="12" t="s">
        <v>2418</v>
      </c>
    </row>
    <row r="107" spans="1:10" x14ac:dyDescent="0.2">
      <c r="A107" s="12" t="s">
        <v>1836</v>
      </c>
      <c r="B107" s="12" t="s">
        <v>1835</v>
      </c>
      <c r="C107" s="12">
        <v>20</v>
      </c>
      <c r="D107" s="12" t="s">
        <v>288</v>
      </c>
      <c r="E107" s="12">
        <v>20</v>
      </c>
      <c r="F107" s="12" t="s">
        <v>288</v>
      </c>
      <c r="G107" s="12" t="s">
        <v>289</v>
      </c>
      <c r="H107" s="12" t="s">
        <v>2417</v>
      </c>
      <c r="I107" s="12" t="s">
        <v>2416</v>
      </c>
      <c r="J107" s="12" t="s">
        <v>2415</v>
      </c>
    </row>
    <row r="108" spans="1:10" x14ac:dyDescent="0.2">
      <c r="A108" s="12" t="s">
        <v>1836</v>
      </c>
      <c r="B108" s="12" t="s">
        <v>1835</v>
      </c>
      <c r="C108" s="12">
        <v>8</v>
      </c>
      <c r="D108" s="12" t="s">
        <v>288</v>
      </c>
      <c r="E108" s="12">
        <v>20</v>
      </c>
      <c r="F108" s="12" t="s">
        <v>288</v>
      </c>
      <c r="G108" s="12" t="s">
        <v>289</v>
      </c>
      <c r="H108" s="12" t="s">
        <v>2414</v>
      </c>
      <c r="I108" s="12" t="s">
        <v>2413</v>
      </c>
      <c r="J108" s="12" t="s">
        <v>2412</v>
      </c>
    </row>
    <row r="109" spans="1:10" x14ac:dyDescent="0.2">
      <c r="A109" s="12" t="s">
        <v>1836</v>
      </c>
      <c r="B109" s="12" t="s">
        <v>1835</v>
      </c>
      <c r="C109" s="12">
        <v>20</v>
      </c>
      <c r="D109" s="12" t="s">
        <v>288</v>
      </c>
      <c r="E109" s="12">
        <v>20</v>
      </c>
      <c r="F109" s="12" t="s">
        <v>288</v>
      </c>
      <c r="G109" s="12" t="s">
        <v>289</v>
      </c>
      <c r="H109" s="12" t="s">
        <v>2411</v>
      </c>
      <c r="I109" s="12" t="s">
        <v>2410</v>
      </c>
      <c r="J109" s="12" t="s">
        <v>2409</v>
      </c>
    </row>
    <row r="110" spans="1:10" x14ac:dyDescent="0.2">
      <c r="A110" s="12" t="s">
        <v>1836</v>
      </c>
      <c r="B110" s="12" t="s">
        <v>1835</v>
      </c>
      <c r="C110" s="12">
        <v>20</v>
      </c>
      <c r="D110" s="12" t="s">
        <v>288</v>
      </c>
      <c r="E110" s="12">
        <v>20</v>
      </c>
      <c r="F110" s="12" t="s">
        <v>288</v>
      </c>
      <c r="G110" s="12" t="s">
        <v>289</v>
      </c>
      <c r="H110" s="12" t="s">
        <v>2408</v>
      </c>
      <c r="I110" s="12" t="s">
        <v>2407</v>
      </c>
      <c r="J110" s="12" t="s">
        <v>2406</v>
      </c>
    </row>
    <row r="111" spans="1:10" x14ac:dyDescent="0.2">
      <c r="A111" s="12" t="s">
        <v>1836</v>
      </c>
      <c r="B111" s="12" t="s">
        <v>1835</v>
      </c>
      <c r="C111" s="12">
        <v>20</v>
      </c>
      <c r="D111" s="12" t="s">
        <v>288</v>
      </c>
      <c r="E111" s="12">
        <v>20</v>
      </c>
      <c r="F111" s="12" t="s">
        <v>288</v>
      </c>
      <c r="G111" s="12" t="s">
        <v>289</v>
      </c>
      <c r="H111" s="12" t="s">
        <v>2405</v>
      </c>
      <c r="I111" s="12" t="s">
        <v>2404</v>
      </c>
      <c r="J111" s="12" t="s">
        <v>2403</v>
      </c>
    </row>
    <row r="112" spans="1:10" x14ac:dyDescent="0.2">
      <c r="A112" s="12" t="s">
        <v>1836</v>
      </c>
      <c r="B112" s="12" t="s">
        <v>1835</v>
      </c>
      <c r="C112" s="12">
        <v>20</v>
      </c>
      <c r="D112" s="12" t="s">
        <v>288</v>
      </c>
      <c r="E112" s="12">
        <v>20</v>
      </c>
      <c r="F112" s="12" t="s">
        <v>288</v>
      </c>
      <c r="G112" s="12" t="s">
        <v>289</v>
      </c>
      <c r="H112" s="12" t="s">
        <v>2402</v>
      </c>
      <c r="I112" s="12" t="s">
        <v>2401</v>
      </c>
      <c r="J112" s="12" t="s">
        <v>2400</v>
      </c>
    </row>
    <row r="113" spans="1:10" x14ac:dyDescent="0.2">
      <c r="A113" s="12" t="s">
        <v>1836</v>
      </c>
      <c r="B113" s="12" t="s">
        <v>1835</v>
      </c>
      <c r="C113" s="12">
        <v>20</v>
      </c>
      <c r="D113" s="12" t="s">
        <v>288</v>
      </c>
      <c r="E113" s="12">
        <v>20</v>
      </c>
      <c r="F113" s="12" t="s">
        <v>288</v>
      </c>
      <c r="G113" s="12" t="s">
        <v>289</v>
      </c>
      <c r="H113" s="12" t="s">
        <v>2399</v>
      </c>
      <c r="I113" s="12" t="s">
        <v>2398</v>
      </c>
      <c r="J113" s="12" t="s">
        <v>2397</v>
      </c>
    </row>
    <row r="114" spans="1:10" x14ac:dyDescent="0.2">
      <c r="A114" s="12" t="s">
        <v>1836</v>
      </c>
      <c r="B114" s="12" t="s">
        <v>1835</v>
      </c>
      <c r="C114" s="12">
        <v>20</v>
      </c>
      <c r="D114" s="12" t="s">
        <v>288</v>
      </c>
      <c r="E114" s="12">
        <v>20</v>
      </c>
      <c r="F114" s="12" t="s">
        <v>288</v>
      </c>
      <c r="G114" s="12" t="s">
        <v>289</v>
      </c>
      <c r="H114" s="12" t="s">
        <v>2396</v>
      </c>
      <c r="I114" s="12" t="s">
        <v>2395</v>
      </c>
      <c r="J114" s="12" t="s">
        <v>2394</v>
      </c>
    </row>
    <row r="115" spans="1:10" x14ac:dyDescent="0.2">
      <c r="A115" s="12" t="s">
        <v>1836</v>
      </c>
      <c r="B115" s="12" t="s">
        <v>1835</v>
      </c>
      <c r="C115" s="12">
        <v>20</v>
      </c>
      <c r="D115" s="12" t="s">
        <v>288</v>
      </c>
      <c r="E115" s="12">
        <v>20</v>
      </c>
      <c r="F115" s="12" t="s">
        <v>288</v>
      </c>
      <c r="G115" s="12" t="s">
        <v>289</v>
      </c>
      <c r="H115" s="12" t="s">
        <v>2393</v>
      </c>
      <c r="I115" s="12" t="s">
        <v>2392</v>
      </c>
      <c r="J115" s="12" t="s">
        <v>2391</v>
      </c>
    </row>
    <row r="116" spans="1:10" x14ac:dyDescent="0.2">
      <c r="A116" s="12" t="s">
        <v>1836</v>
      </c>
      <c r="B116" s="12" t="s">
        <v>1835</v>
      </c>
      <c r="C116" s="12">
        <v>20</v>
      </c>
      <c r="D116" s="12" t="s">
        <v>288</v>
      </c>
      <c r="E116" s="12">
        <v>20</v>
      </c>
      <c r="F116" s="12" t="s">
        <v>288</v>
      </c>
      <c r="G116" s="12" t="s">
        <v>289</v>
      </c>
      <c r="H116" s="12" t="s">
        <v>2390</v>
      </c>
      <c r="I116" s="12" t="s">
        <v>2389</v>
      </c>
      <c r="J116" s="12" t="s">
        <v>2388</v>
      </c>
    </row>
    <row r="117" spans="1:10" x14ac:dyDescent="0.2">
      <c r="A117" s="12" t="s">
        <v>1836</v>
      </c>
      <c r="B117" s="12" t="s">
        <v>1835</v>
      </c>
      <c r="C117" s="12">
        <v>20</v>
      </c>
      <c r="D117" s="12" t="s">
        <v>288</v>
      </c>
      <c r="E117" s="12">
        <v>20</v>
      </c>
      <c r="F117" s="12" t="s">
        <v>288</v>
      </c>
      <c r="G117" s="12" t="s">
        <v>289</v>
      </c>
      <c r="H117" s="12" t="s">
        <v>2387</v>
      </c>
      <c r="I117" s="12" t="s">
        <v>2386</v>
      </c>
      <c r="J117" s="12" t="s">
        <v>2385</v>
      </c>
    </row>
    <row r="118" spans="1:10" x14ac:dyDescent="0.2">
      <c r="A118" s="12" t="s">
        <v>1836</v>
      </c>
      <c r="B118" s="12" t="s">
        <v>1835</v>
      </c>
      <c r="C118" s="12">
        <v>20</v>
      </c>
      <c r="D118" s="12" t="s">
        <v>288</v>
      </c>
      <c r="E118" s="12">
        <v>20</v>
      </c>
      <c r="F118" s="12" t="s">
        <v>288</v>
      </c>
      <c r="G118" s="12" t="s">
        <v>289</v>
      </c>
      <c r="H118" s="12" t="s">
        <v>2384</v>
      </c>
      <c r="I118" s="12" t="s">
        <v>2383</v>
      </c>
      <c r="J118" s="12" t="s">
        <v>2382</v>
      </c>
    </row>
    <row r="119" spans="1:10" x14ac:dyDescent="0.2">
      <c r="A119" s="12" t="s">
        <v>1836</v>
      </c>
      <c r="B119" s="12" t="s">
        <v>1835</v>
      </c>
      <c r="C119" s="12">
        <v>20</v>
      </c>
      <c r="D119" s="12" t="s">
        <v>288</v>
      </c>
      <c r="E119" s="12">
        <v>20</v>
      </c>
      <c r="F119" s="12" t="s">
        <v>288</v>
      </c>
      <c r="G119" s="12" t="s">
        <v>289</v>
      </c>
      <c r="H119" s="12" t="s">
        <v>468</v>
      </c>
      <c r="I119" s="12" t="s">
        <v>469</v>
      </c>
      <c r="J119" s="12" t="s">
        <v>470</v>
      </c>
    </row>
    <row r="120" spans="1:10" x14ac:dyDescent="0.2">
      <c r="A120" s="12" t="s">
        <v>1836</v>
      </c>
      <c r="B120" s="12" t="s">
        <v>1835</v>
      </c>
      <c r="C120" s="12">
        <v>20</v>
      </c>
      <c r="D120" s="12" t="s">
        <v>288</v>
      </c>
      <c r="E120" s="12">
        <v>20</v>
      </c>
      <c r="F120" s="12" t="s">
        <v>288</v>
      </c>
      <c r="G120" s="12" t="s">
        <v>289</v>
      </c>
      <c r="H120" s="12" t="s">
        <v>2381</v>
      </c>
      <c r="I120" s="12" t="s">
        <v>2380</v>
      </c>
      <c r="J120" s="12" t="s">
        <v>2379</v>
      </c>
    </row>
    <row r="121" spans="1:10" x14ac:dyDescent="0.2">
      <c r="A121" s="12" t="s">
        <v>1836</v>
      </c>
      <c r="B121" s="12" t="s">
        <v>1835</v>
      </c>
      <c r="C121" s="12">
        <v>20</v>
      </c>
      <c r="D121" s="12" t="s">
        <v>288</v>
      </c>
      <c r="E121" s="12">
        <v>20</v>
      </c>
      <c r="F121" s="12" t="s">
        <v>288</v>
      </c>
      <c r="G121" s="12" t="s">
        <v>289</v>
      </c>
      <c r="H121" s="12" t="s">
        <v>2378</v>
      </c>
      <c r="I121" s="12" t="s">
        <v>2377</v>
      </c>
      <c r="J121" s="12" t="s">
        <v>2376</v>
      </c>
    </row>
    <row r="122" spans="1:10" x14ac:dyDescent="0.2">
      <c r="A122" s="12" t="s">
        <v>1836</v>
      </c>
      <c r="B122" s="12" t="s">
        <v>1835</v>
      </c>
      <c r="C122" s="12">
        <v>20</v>
      </c>
      <c r="D122" s="12" t="s">
        <v>288</v>
      </c>
      <c r="E122" s="12">
        <v>20</v>
      </c>
      <c r="F122" s="12" t="s">
        <v>288</v>
      </c>
      <c r="G122" s="12" t="s">
        <v>289</v>
      </c>
      <c r="H122" s="12" t="s">
        <v>2375</v>
      </c>
      <c r="I122" s="12" t="s">
        <v>2374</v>
      </c>
      <c r="J122" s="12" t="s">
        <v>2373</v>
      </c>
    </row>
    <row r="123" spans="1:10" x14ac:dyDescent="0.2">
      <c r="A123" s="12" t="s">
        <v>1836</v>
      </c>
      <c r="B123" s="12" t="s">
        <v>1835</v>
      </c>
      <c r="C123" s="12">
        <v>20</v>
      </c>
      <c r="D123" s="12" t="s">
        <v>288</v>
      </c>
      <c r="E123" s="12">
        <v>20</v>
      </c>
      <c r="F123" s="12" t="s">
        <v>288</v>
      </c>
      <c r="G123" s="12" t="s">
        <v>289</v>
      </c>
      <c r="H123" s="12" t="s">
        <v>2372</v>
      </c>
      <c r="I123" s="12" t="s">
        <v>2371</v>
      </c>
      <c r="J123" s="12" t="s">
        <v>2370</v>
      </c>
    </row>
    <row r="124" spans="1:10" x14ac:dyDescent="0.2">
      <c r="A124" s="12" t="s">
        <v>1836</v>
      </c>
      <c r="B124" s="12" t="s">
        <v>1835</v>
      </c>
      <c r="C124" s="12">
        <v>20</v>
      </c>
      <c r="D124" s="12" t="s">
        <v>288</v>
      </c>
      <c r="E124" s="12">
        <v>20</v>
      </c>
      <c r="F124" s="12" t="s">
        <v>288</v>
      </c>
      <c r="G124" s="12" t="s">
        <v>289</v>
      </c>
      <c r="H124" s="12" t="s">
        <v>2369</v>
      </c>
      <c r="I124" s="12" t="s">
        <v>2368</v>
      </c>
      <c r="J124" s="12" t="s">
        <v>2367</v>
      </c>
    </row>
    <row r="125" spans="1:10" x14ac:dyDescent="0.2">
      <c r="A125" s="12" t="s">
        <v>1836</v>
      </c>
      <c r="B125" s="12" t="s">
        <v>1835</v>
      </c>
      <c r="C125" s="12">
        <v>20</v>
      </c>
      <c r="D125" s="12" t="s">
        <v>288</v>
      </c>
      <c r="E125" s="12">
        <v>20</v>
      </c>
      <c r="F125" s="12" t="s">
        <v>288</v>
      </c>
      <c r="G125" s="12" t="s">
        <v>289</v>
      </c>
      <c r="H125" s="12" t="s">
        <v>2366</v>
      </c>
      <c r="I125" s="12" t="s">
        <v>2365</v>
      </c>
      <c r="J125" s="12" t="s">
        <v>2364</v>
      </c>
    </row>
    <row r="126" spans="1:10" x14ac:dyDescent="0.2">
      <c r="A126" s="12" t="s">
        <v>1836</v>
      </c>
      <c r="B126" s="12" t="s">
        <v>1835</v>
      </c>
      <c r="C126" s="12">
        <v>20</v>
      </c>
      <c r="D126" s="12" t="s">
        <v>288</v>
      </c>
      <c r="E126" s="12">
        <v>20</v>
      </c>
      <c r="F126" s="12" t="s">
        <v>288</v>
      </c>
      <c r="G126" s="12" t="s">
        <v>289</v>
      </c>
      <c r="H126" s="12" t="s">
        <v>2363</v>
      </c>
      <c r="I126" s="12" t="s">
        <v>2362</v>
      </c>
      <c r="J126" s="12" t="s">
        <v>2361</v>
      </c>
    </row>
    <row r="127" spans="1:10" x14ac:dyDescent="0.2">
      <c r="A127" s="12" t="s">
        <v>1836</v>
      </c>
      <c r="B127" s="12" t="s">
        <v>1835</v>
      </c>
      <c r="C127" s="12">
        <v>20</v>
      </c>
      <c r="D127" s="12" t="s">
        <v>288</v>
      </c>
      <c r="E127" s="12">
        <v>20</v>
      </c>
      <c r="F127" s="12" t="s">
        <v>288</v>
      </c>
      <c r="G127" s="12" t="s">
        <v>289</v>
      </c>
      <c r="H127" s="12" t="s">
        <v>2360</v>
      </c>
      <c r="I127" s="12" t="s">
        <v>2359</v>
      </c>
      <c r="J127" s="12" t="s">
        <v>2358</v>
      </c>
    </row>
    <row r="128" spans="1:10" x14ac:dyDescent="0.2">
      <c r="A128" s="12" t="s">
        <v>1836</v>
      </c>
      <c r="B128" s="12" t="s">
        <v>1835</v>
      </c>
      <c r="C128" s="12">
        <v>20</v>
      </c>
      <c r="D128" s="12" t="s">
        <v>288</v>
      </c>
      <c r="E128" s="12">
        <v>20</v>
      </c>
      <c r="F128" s="12" t="s">
        <v>288</v>
      </c>
      <c r="G128" s="12" t="s">
        <v>289</v>
      </c>
      <c r="H128" s="12" t="s">
        <v>2357</v>
      </c>
      <c r="I128" s="12" t="s">
        <v>2356</v>
      </c>
      <c r="J128" s="12" t="s">
        <v>2355</v>
      </c>
    </row>
    <row r="129" spans="1:10" x14ac:dyDescent="0.2">
      <c r="A129" s="12" t="s">
        <v>1836</v>
      </c>
      <c r="B129" s="12" t="s">
        <v>1835</v>
      </c>
      <c r="C129" s="12">
        <v>20</v>
      </c>
      <c r="D129" s="12" t="s">
        <v>288</v>
      </c>
      <c r="E129" s="12">
        <v>20</v>
      </c>
      <c r="F129" s="12" t="s">
        <v>288</v>
      </c>
      <c r="G129" s="12" t="s">
        <v>289</v>
      </c>
      <c r="H129" s="12" t="s">
        <v>2354</v>
      </c>
      <c r="I129" s="12" t="s">
        <v>2353</v>
      </c>
      <c r="J129" s="12" t="s">
        <v>2352</v>
      </c>
    </row>
    <row r="130" spans="1:10" x14ac:dyDescent="0.2">
      <c r="A130" s="12" t="s">
        <v>1836</v>
      </c>
      <c r="B130" s="12" t="s">
        <v>1835</v>
      </c>
      <c r="C130" s="12">
        <v>20</v>
      </c>
      <c r="D130" s="12" t="s">
        <v>288</v>
      </c>
      <c r="E130" s="12">
        <v>20</v>
      </c>
      <c r="F130" s="12" t="s">
        <v>288</v>
      </c>
      <c r="G130" s="12" t="s">
        <v>289</v>
      </c>
      <c r="H130" s="12" t="s">
        <v>2351</v>
      </c>
      <c r="I130" s="12" t="s">
        <v>2350</v>
      </c>
      <c r="J130" s="12" t="s">
        <v>2349</v>
      </c>
    </row>
    <row r="131" spans="1:10" x14ac:dyDescent="0.2">
      <c r="A131" s="12" t="s">
        <v>1836</v>
      </c>
      <c r="B131" s="12" t="s">
        <v>1835</v>
      </c>
      <c r="C131" s="12">
        <v>20</v>
      </c>
      <c r="D131" s="12" t="s">
        <v>288</v>
      </c>
      <c r="E131" s="12">
        <v>20</v>
      </c>
      <c r="F131" s="12" t="s">
        <v>288</v>
      </c>
      <c r="G131" s="12" t="s">
        <v>289</v>
      </c>
      <c r="H131" s="12" t="s">
        <v>1197</v>
      </c>
      <c r="I131" s="12" t="s">
        <v>1198</v>
      </c>
      <c r="J131" s="12" t="s">
        <v>1199</v>
      </c>
    </row>
    <row r="132" spans="1:10" x14ac:dyDescent="0.2">
      <c r="A132" s="12" t="s">
        <v>1836</v>
      </c>
      <c r="B132" s="12" t="s">
        <v>1835</v>
      </c>
      <c r="C132" s="12">
        <v>20</v>
      </c>
      <c r="D132" s="12" t="s">
        <v>288</v>
      </c>
      <c r="E132" s="12">
        <v>20</v>
      </c>
      <c r="F132" s="12" t="s">
        <v>288</v>
      </c>
      <c r="G132" s="12" t="s">
        <v>289</v>
      </c>
      <c r="H132" s="12" t="s">
        <v>484</v>
      </c>
      <c r="I132" s="12" t="s">
        <v>485</v>
      </c>
      <c r="J132" s="12" t="s">
        <v>486</v>
      </c>
    </row>
    <row r="133" spans="1:10" x14ac:dyDescent="0.2">
      <c r="A133" s="12" t="s">
        <v>1836</v>
      </c>
      <c r="B133" s="12" t="s">
        <v>1835</v>
      </c>
      <c r="C133" s="12">
        <v>20</v>
      </c>
      <c r="D133" s="12" t="s">
        <v>288</v>
      </c>
      <c r="E133" s="12">
        <v>20</v>
      </c>
      <c r="F133" s="12" t="s">
        <v>288</v>
      </c>
      <c r="G133" s="12" t="s">
        <v>289</v>
      </c>
      <c r="H133" s="12" t="s">
        <v>487</v>
      </c>
      <c r="I133" s="12" t="s">
        <v>488</v>
      </c>
      <c r="J133" s="12" t="s">
        <v>489</v>
      </c>
    </row>
    <row r="134" spans="1:10" x14ac:dyDescent="0.2">
      <c r="A134" s="12" t="s">
        <v>1836</v>
      </c>
      <c r="B134" s="12" t="s">
        <v>1835</v>
      </c>
      <c r="C134" s="12">
        <v>20</v>
      </c>
      <c r="D134" s="12" t="s">
        <v>288</v>
      </c>
      <c r="E134" s="12">
        <v>20</v>
      </c>
      <c r="F134" s="12" t="s">
        <v>288</v>
      </c>
      <c r="G134" s="12" t="s">
        <v>289</v>
      </c>
      <c r="H134" s="12" t="s">
        <v>2348</v>
      </c>
      <c r="I134" s="12" t="s">
        <v>2347</v>
      </c>
      <c r="J134" s="12" t="s">
        <v>2346</v>
      </c>
    </row>
    <row r="135" spans="1:10" x14ac:dyDescent="0.2">
      <c r="A135" s="12" t="s">
        <v>1836</v>
      </c>
      <c r="B135" s="12" t="s">
        <v>1835</v>
      </c>
      <c r="C135" s="12">
        <v>20</v>
      </c>
      <c r="D135" s="12" t="s">
        <v>288</v>
      </c>
      <c r="E135" s="12">
        <v>20</v>
      </c>
      <c r="F135" s="12" t="s">
        <v>288</v>
      </c>
      <c r="G135" s="12" t="s">
        <v>289</v>
      </c>
      <c r="H135" s="12" t="s">
        <v>2345</v>
      </c>
      <c r="I135" s="12" t="s">
        <v>2344</v>
      </c>
      <c r="J135" s="12" t="s">
        <v>2343</v>
      </c>
    </row>
    <row r="136" spans="1:10" x14ac:dyDescent="0.2">
      <c r="A136" s="12" t="s">
        <v>1836</v>
      </c>
      <c r="B136" s="12" t="s">
        <v>1835</v>
      </c>
      <c r="C136" s="12">
        <v>20</v>
      </c>
      <c r="D136" s="12" t="s">
        <v>288</v>
      </c>
      <c r="E136" s="12">
        <v>20</v>
      </c>
      <c r="F136" s="12" t="s">
        <v>288</v>
      </c>
      <c r="G136" s="12" t="s">
        <v>289</v>
      </c>
      <c r="H136" s="12" t="s">
        <v>2342</v>
      </c>
      <c r="I136" s="12" t="s">
        <v>2341</v>
      </c>
      <c r="J136" s="12" t="s">
        <v>2340</v>
      </c>
    </row>
    <row r="137" spans="1:10" x14ac:dyDescent="0.2">
      <c r="A137" s="12" t="s">
        <v>1836</v>
      </c>
      <c r="B137" s="12" t="s">
        <v>1835</v>
      </c>
      <c r="C137" s="12">
        <v>20</v>
      </c>
      <c r="D137" s="12" t="s">
        <v>288</v>
      </c>
      <c r="E137" s="12">
        <v>20</v>
      </c>
      <c r="F137" s="12" t="s">
        <v>288</v>
      </c>
      <c r="G137" s="12" t="s">
        <v>289</v>
      </c>
      <c r="H137" s="12" t="s">
        <v>2339</v>
      </c>
      <c r="I137" s="12" t="s">
        <v>2338</v>
      </c>
      <c r="J137" s="12" t="s">
        <v>2337</v>
      </c>
    </row>
    <row r="138" spans="1:10" x14ac:dyDescent="0.2">
      <c r="A138" s="12" t="s">
        <v>1836</v>
      </c>
      <c r="B138" s="12" t="s">
        <v>1835</v>
      </c>
      <c r="C138" s="12">
        <v>21</v>
      </c>
      <c r="D138" s="12" t="s">
        <v>288</v>
      </c>
      <c r="E138" s="12">
        <v>20</v>
      </c>
      <c r="F138" s="12" t="s">
        <v>288</v>
      </c>
      <c r="G138" s="12" t="s">
        <v>289</v>
      </c>
      <c r="H138" s="12" t="s">
        <v>1221</v>
      </c>
      <c r="I138" s="12" t="s">
        <v>1222</v>
      </c>
      <c r="J138" s="12" t="s">
        <v>1223</v>
      </c>
    </row>
    <row r="139" spans="1:10" x14ac:dyDescent="0.2">
      <c r="A139" s="12" t="s">
        <v>1836</v>
      </c>
      <c r="B139" s="12" t="s">
        <v>1835</v>
      </c>
      <c r="C139" s="12">
        <v>20</v>
      </c>
      <c r="D139" s="12" t="s">
        <v>288</v>
      </c>
      <c r="E139" s="12">
        <v>20</v>
      </c>
      <c r="F139" s="12" t="s">
        <v>288</v>
      </c>
      <c r="G139" s="12" t="s">
        <v>289</v>
      </c>
      <c r="H139" s="12" t="s">
        <v>2336</v>
      </c>
      <c r="I139" s="12" t="s">
        <v>2335</v>
      </c>
      <c r="J139" s="12" t="s">
        <v>2334</v>
      </c>
    </row>
    <row r="140" spans="1:10" x14ac:dyDescent="0.2">
      <c r="A140" s="12" t="s">
        <v>1836</v>
      </c>
      <c r="B140" s="12" t="s">
        <v>1835</v>
      </c>
      <c r="C140" s="12">
        <v>20</v>
      </c>
      <c r="D140" s="12" t="s">
        <v>288</v>
      </c>
      <c r="E140" s="12">
        <v>20</v>
      </c>
      <c r="F140" s="12" t="s">
        <v>288</v>
      </c>
      <c r="G140" s="12" t="s">
        <v>289</v>
      </c>
      <c r="H140" s="12" t="s">
        <v>2333</v>
      </c>
      <c r="I140" s="12" t="s">
        <v>2332</v>
      </c>
      <c r="J140" s="12" t="s">
        <v>2331</v>
      </c>
    </row>
    <row r="141" spans="1:10" x14ac:dyDescent="0.2">
      <c r="A141" s="12" t="s">
        <v>1836</v>
      </c>
      <c r="B141" s="12" t="s">
        <v>1835</v>
      </c>
      <c r="C141" s="12">
        <v>20</v>
      </c>
      <c r="D141" s="12" t="s">
        <v>288</v>
      </c>
      <c r="E141" s="12">
        <v>20</v>
      </c>
      <c r="F141" s="12" t="s">
        <v>288</v>
      </c>
      <c r="G141" s="12" t="s">
        <v>289</v>
      </c>
      <c r="H141" s="12" t="s">
        <v>2330</v>
      </c>
      <c r="I141" s="12" t="s">
        <v>2329</v>
      </c>
      <c r="J141" s="12" t="s">
        <v>2328</v>
      </c>
    </row>
    <row r="142" spans="1:10" x14ac:dyDescent="0.2">
      <c r="A142" s="12" t="s">
        <v>1836</v>
      </c>
      <c r="B142" s="12" t="s">
        <v>1835</v>
      </c>
      <c r="C142" s="12">
        <v>20</v>
      </c>
      <c r="D142" s="12" t="s">
        <v>288</v>
      </c>
      <c r="E142" s="12">
        <v>20</v>
      </c>
      <c r="F142" s="12" t="s">
        <v>288</v>
      </c>
      <c r="G142" s="12" t="s">
        <v>289</v>
      </c>
      <c r="H142" s="12" t="s">
        <v>2327</v>
      </c>
      <c r="I142" s="12" t="s">
        <v>2326</v>
      </c>
      <c r="J142" s="12" t="s">
        <v>2325</v>
      </c>
    </row>
    <row r="143" spans="1:10" x14ac:dyDescent="0.2">
      <c r="A143" s="12" t="s">
        <v>1836</v>
      </c>
      <c r="B143" s="12" t="s">
        <v>1835</v>
      </c>
      <c r="C143" s="12">
        <v>20</v>
      </c>
      <c r="D143" s="12" t="s">
        <v>288</v>
      </c>
      <c r="E143" s="12">
        <v>20</v>
      </c>
      <c r="F143" s="12" t="s">
        <v>288</v>
      </c>
      <c r="G143" s="12" t="s">
        <v>289</v>
      </c>
      <c r="H143" s="12" t="s">
        <v>503</v>
      </c>
      <c r="I143" s="12" t="s">
        <v>504</v>
      </c>
      <c r="J143" s="12" t="s">
        <v>505</v>
      </c>
    </row>
    <row r="144" spans="1:10" x14ac:dyDescent="0.2">
      <c r="A144" s="12" t="s">
        <v>1836</v>
      </c>
      <c r="B144" s="12" t="s">
        <v>1835</v>
      </c>
      <c r="C144" s="12">
        <v>20</v>
      </c>
      <c r="D144" s="12" t="s">
        <v>288</v>
      </c>
      <c r="E144" s="12">
        <v>20</v>
      </c>
      <c r="F144" s="12" t="s">
        <v>288</v>
      </c>
      <c r="G144" s="12" t="s">
        <v>289</v>
      </c>
      <c r="H144" s="12" t="s">
        <v>1242</v>
      </c>
      <c r="I144" s="12" t="s">
        <v>1243</v>
      </c>
      <c r="J144" s="12" t="s">
        <v>1244</v>
      </c>
    </row>
    <row r="145" spans="1:10" x14ac:dyDescent="0.2">
      <c r="A145" s="12" t="s">
        <v>1836</v>
      </c>
      <c r="B145" s="12" t="s">
        <v>1835</v>
      </c>
      <c r="C145" s="12">
        <v>20</v>
      </c>
      <c r="D145" s="12" t="s">
        <v>288</v>
      </c>
      <c r="E145" s="12">
        <v>20</v>
      </c>
      <c r="F145" s="12" t="s">
        <v>288</v>
      </c>
      <c r="G145" s="12" t="s">
        <v>289</v>
      </c>
      <c r="H145" s="12" t="s">
        <v>2324</v>
      </c>
      <c r="I145" s="12" t="s">
        <v>2323</v>
      </c>
      <c r="J145" s="12" t="s">
        <v>2322</v>
      </c>
    </row>
    <row r="146" spans="1:10" x14ac:dyDescent="0.2">
      <c r="A146" s="12" t="s">
        <v>1836</v>
      </c>
      <c r="B146" s="12" t="s">
        <v>1835</v>
      </c>
      <c r="C146" s="12">
        <v>20</v>
      </c>
      <c r="D146" s="12" t="s">
        <v>288</v>
      </c>
      <c r="E146" s="12">
        <v>20</v>
      </c>
      <c r="F146" s="12" t="s">
        <v>288</v>
      </c>
      <c r="G146" s="12" t="s">
        <v>289</v>
      </c>
      <c r="H146" s="12" t="s">
        <v>2321</v>
      </c>
      <c r="I146" s="12" t="s">
        <v>2320</v>
      </c>
      <c r="J146" s="12" t="s">
        <v>2319</v>
      </c>
    </row>
    <row r="147" spans="1:10" x14ac:dyDescent="0.2">
      <c r="A147" s="12" t="s">
        <v>1836</v>
      </c>
      <c r="B147" s="12" t="s">
        <v>1835</v>
      </c>
      <c r="C147" s="12">
        <v>20</v>
      </c>
      <c r="D147" s="12" t="s">
        <v>288</v>
      </c>
      <c r="E147" s="12">
        <v>20</v>
      </c>
      <c r="F147" s="12" t="s">
        <v>288</v>
      </c>
      <c r="G147" s="12" t="s">
        <v>289</v>
      </c>
      <c r="H147" s="12" t="s">
        <v>2318</v>
      </c>
      <c r="I147" s="12" t="s">
        <v>2317</v>
      </c>
      <c r="J147" s="12" t="s">
        <v>2316</v>
      </c>
    </row>
    <row r="148" spans="1:10" x14ac:dyDescent="0.2">
      <c r="A148" s="12" t="s">
        <v>1836</v>
      </c>
      <c r="B148" s="12" t="s">
        <v>1835</v>
      </c>
      <c r="C148" s="12">
        <v>20</v>
      </c>
      <c r="D148" s="12" t="s">
        <v>288</v>
      </c>
      <c r="E148" s="12">
        <v>20</v>
      </c>
      <c r="F148" s="12" t="s">
        <v>288</v>
      </c>
      <c r="G148" s="12" t="s">
        <v>289</v>
      </c>
      <c r="H148" s="12" t="s">
        <v>1257</v>
      </c>
      <c r="I148" s="12" t="s">
        <v>1258</v>
      </c>
      <c r="J148" s="12" t="s">
        <v>1259</v>
      </c>
    </row>
    <row r="149" spans="1:10" x14ac:dyDescent="0.2">
      <c r="A149" s="12" t="s">
        <v>1836</v>
      </c>
      <c r="B149" s="12" t="s">
        <v>1835</v>
      </c>
      <c r="C149" s="12">
        <v>20</v>
      </c>
      <c r="D149" s="12" t="s">
        <v>288</v>
      </c>
      <c r="E149" s="12">
        <v>20</v>
      </c>
      <c r="F149" s="12" t="s">
        <v>288</v>
      </c>
      <c r="G149" s="12" t="s">
        <v>289</v>
      </c>
      <c r="H149" s="12" t="s">
        <v>2315</v>
      </c>
      <c r="I149" s="12" t="s">
        <v>2314</v>
      </c>
      <c r="J149" s="12" t="s">
        <v>2313</v>
      </c>
    </row>
    <row r="150" spans="1:10" x14ac:dyDescent="0.2">
      <c r="A150" s="12" t="s">
        <v>1836</v>
      </c>
      <c r="B150" s="12" t="s">
        <v>1835</v>
      </c>
      <c r="C150" s="12">
        <v>20</v>
      </c>
      <c r="D150" s="12" t="s">
        <v>288</v>
      </c>
      <c r="E150" s="12">
        <v>20</v>
      </c>
      <c r="F150" s="12" t="s">
        <v>288</v>
      </c>
      <c r="G150" s="12" t="s">
        <v>289</v>
      </c>
      <c r="H150" s="12" t="s">
        <v>2312</v>
      </c>
      <c r="I150" s="12" t="s">
        <v>2311</v>
      </c>
      <c r="J150" s="12" t="s">
        <v>2310</v>
      </c>
    </row>
    <row r="151" spans="1:10" x14ac:dyDescent="0.2">
      <c r="A151" s="12" t="s">
        <v>1836</v>
      </c>
      <c r="B151" s="12" t="s">
        <v>1835</v>
      </c>
      <c r="C151" s="12">
        <v>20</v>
      </c>
      <c r="D151" s="12" t="s">
        <v>288</v>
      </c>
      <c r="E151" s="12">
        <v>20</v>
      </c>
      <c r="F151" s="12" t="s">
        <v>288</v>
      </c>
      <c r="G151" s="12" t="s">
        <v>289</v>
      </c>
      <c r="H151" s="12" t="s">
        <v>1284</v>
      </c>
      <c r="I151" s="12" t="s">
        <v>1285</v>
      </c>
      <c r="J151" s="12" t="s">
        <v>1286</v>
      </c>
    </row>
    <row r="152" spans="1:10" x14ac:dyDescent="0.2">
      <c r="A152" s="12" t="s">
        <v>1836</v>
      </c>
      <c r="B152" s="12" t="s">
        <v>1835</v>
      </c>
      <c r="C152" s="12">
        <v>20</v>
      </c>
      <c r="D152" s="12" t="s">
        <v>288</v>
      </c>
      <c r="E152" s="12">
        <v>20</v>
      </c>
      <c r="F152" s="12" t="s">
        <v>288</v>
      </c>
      <c r="G152" s="12" t="s">
        <v>289</v>
      </c>
      <c r="H152" s="12" t="s">
        <v>2309</v>
      </c>
      <c r="I152" s="12" t="s">
        <v>2308</v>
      </c>
      <c r="J152" s="12" t="s">
        <v>2307</v>
      </c>
    </row>
    <row r="153" spans="1:10" x14ac:dyDescent="0.2">
      <c r="A153" s="12" t="s">
        <v>1836</v>
      </c>
      <c r="B153" s="12" t="s">
        <v>1835</v>
      </c>
      <c r="C153" s="12">
        <v>20</v>
      </c>
      <c r="D153" s="12" t="s">
        <v>288</v>
      </c>
      <c r="E153" s="12">
        <v>20</v>
      </c>
      <c r="F153" s="12" t="s">
        <v>288</v>
      </c>
      <c r="G153" s="12" t="s">
        <v>289</v>
      </c>
      <c r="H153" s="12" t="s">
        <v>2306</v>
      </c>
      <c r="I153" s="12" t="s">
        <v>2305</v>
      </c>
      <c r="J153" s="12" t="s">
        <v>2304</v>
      </c>
    </row>
    <row r="154" spans="1:10" x14ac:dyDescent="0.2">
      <c r="A154" s="12" t="s">
        <v>1836</v>
      </c>
      <c r="B154" s="12" t="s">
        <v>1835</v>
      </c>
      <c r="C154" s="12">
        <v>20</v>
      </c>
      <c r="D154" s="12" t="s">
        <v>288</v>
      </c>
      <c r="E154" s="12">
        <v>20</v>
      </c>
      <c r="F154" s="12" t="s">
        <v>288</v>
      </c>
      <c r="G154" s="12" t="s">
        <v>289</v>
      </c>
      <c r="H154" s="12" t="s">
        <v>1290</v>
      </c>
      <c r="I154" s="12" t="s">
        <v>1291</v>
      </c>
      <c r="J154" s="12" t="s">
        <v>1292</v>
      </c>
    </row>
    <row r="155" spans="1:10" x14ac:dyDescent="0.2">
      <c r="A155" s="12" t="s">
        <v>1836</v>
      </c>
      <c r="B155" s="12" t="s">
        <v>1835</v>
      </c>
      <c r="C155" s="12">
        <v>20</v>
      </c>
      <c r="D155" s="12" t="s">
        <v>288</v>
      </c>
      <c r="E155" s="12">
        <v>20</v>
      </c>
      <c r="F155" s="12" t="s">
        <v>288</v>
      </c>
      <c r="G155" s="12" t="s">
        <v>289</v>
      </c>
      <c r="H155" s="12" t="s">
        <v>1293</v>
      </c>
      <c r="I155" s="12" t="s">
        <v>1294</v>
      </c>
      <c r="J155" s="12" t="s">
        <v>1295</v>
      </c>
    </row>
    <row r="156" spans="1:10" x14ac:dyDescent="0.2">
      <c r="A156" s="12" t="s">
        <v>1836</v>
      </c>
      <c r="B156" s="12" t="s">
        <v>1835</v>
      </c>
      <c r="C156" s="12">
        <v>20</v>
      </c>
      <c r="D156" s="12" t="s">
        <v>288</v>
      </c>
      <c r="E156" s="12">
        <v>20</v>
      </c>
      <c r="F156" s="12" t="s">
        <v>288</v>
      </c>
      <c r="G156" s="12" t="s">
        <v>289</v>
      </c>
      <c r="H156" s="12" t="s">
        <v>2303</v>
      </c>
      <c r="I156" s="12" t="s">
        <v>2302</v>
      </c>
      <c r="J156" s="12" t="s">
        <v>2301</v>
      </c>
    </row>
    <row r="157" spans="1:10" x14ac:dyDescent="0.2">
      <c r="A157" s="12" t="s">
        <v>1836</v>
      </c>
      <c r="B157" s="12" t="s">
        <v>1835</v>
      </c>
      <c r="C157" s="12">
        <v>20</v>
      </c>
      <c r="D157" s="12" t="s">
        <v>288</v>
      </c>
      <c r="E157" s="12">
        <v>20</v>
      </c>
      <c r="F157" s="12" t="s">
        <v>288</v>
      </c>
      <c r="G157" s="12" t="s">
        <v>289</v>
      </c>
      <c r="H157" s="12" t="s">
        <v>1302</v>
      </c>
      <c r="I157" s="12" t="s">
        <v>1303</v>
      </c>
      <c r="J157" s="12" t="s">
        <v>1304</v>
      </c>
    </row>
    <row r="158" spans="1:10" x14ac:dyDescent="0.2">
      <c r="A158" s="12" t="s">
        <v>1836</v>
      </c>
      <c r="B158" s="12" t="s">
        <v>1835</v>
      </c>
      <c r="C158" s="12">
        <v>20</v>
      </c>
      <c r="D158" s="12" t="s">
        <v>288</v>
      </c>
      <c r="E158" s="12">
        <v>20</v>
      </c>
      <c r="F158" s="12" t="s">
        <v>288</v>
      </c>
      <c r="G158" s="12" t="s">
        <v>289</v>
      </c>
      <c r="H158" s="12" t="s">
        <v>2300</v>
      </c>
      <c r="I158" s="12" t="s">
        <v>2299</v>
      </c>
      <c r="J158" s="12" t="s">
        <v>2298</v>
      </c>
    </row>
    <row r="159" spans="1:10" x14ac:dyDescent="0.2">
      <c r="A159" s="12" t="s">
        <v>1836</v>
      </c>
      <c r="B159" s="12" t="s">
        <v>1835</v>
      </c>
      <c r="C159" s="12">
        <v>20</v>
      </c>
      <c r="D159" s="12" t="s">
        <v>288</v>
      </c>
      <c r="E159" s="12">
        <v>20</v>
      </c>
      <c r="F159" s="12" t="s">
        <v>288</v>
      </c>
      <c r="G159" s="12" t="s">
        <v>289</v>
      </c>
      <c r="H159" s="12" t="s">
        <v>1308</v>
      </c>
      <c r="I159" s="12" t="s">
        <v>1309</v>
      </c>
      <c r="J159" s="12" t="s">
        <v>1310</v>
      </c>
    </row>
    <row r="160" spans="1:10" x14ac:dyDescent="0.2">
      <c r="A160" s="12" t="s">
        <v>1836</v>
      </c>
      <c r="B160" s="12" t="s">
        <v>1835</v>
      </c>
      <c r="C160" s="12">
        <v>20</v>
      </c>
      <c r="D160" s="12" t="s">
        <v>288</v>
      </c>
      <c r="E160" s="12">
        <v>20</v>
      </c>
      <c r="F160" s="12" t="s">
        <v>288</v>
      </c>
      <c r="G160" s="12" t="s">
        <v>289</v>
      </c>
      <c r="H160" s="12" t="s">
        <v>176</v>
      </c>
      <c r="I160" s="12" t="s">
        <v>525</v>
      </c>
      <c r="J160" s="12" t="s">
        <v>175</v>
      </c>
    </row>
    <row r="161" spans="1:10" x14ac:dyDescent="0.2">
      <c r="A161" s="12" t="s">
        <v>1836</v>
      </c>
      <c r="B161" s="12" t="s">
        <v>1835</v>
      </c>
      <c r="C161" s="12">
        <v>20</v>
      </c>
      <c r="D161" s="12" t="s">
        <v>288</v>
      </c>
      <c r="E161" s="12">
        <v>20</v>
      </c>
      <c r="F161" s="12" t="s">
        <v>288</v>
      </c>
      <c r="G161" s="12" t="s">
        <v>289</v>
      </c>
      <c r="H161" s="12" t="s">
        <v>2297</v>
      </c>
      <c r="I161" s="12" t="s">
        <v>2296</v>
      </c>
      <c r="J161" s="12" t="s">
        <v>2295</v>
      </c>
    </row>
    <row r="162" spans="1:10" x14ac:dyDescent="0.2">
      <c r="A162" s="12" t="s">
        <v>1836</v>
      </c>
      <c r="B162" s="12" t="s">
        <v>1835</v>
      </c>
      <c r="C162" s="12">
        <v>20</v>
      </c>
      <c r="D162" s="12" t="s">
        <v>288</v>
      </c>
      <c r="E162" s="12">
        <v>20</v>
      </c>
      <c r="F162" s="12" t="s">
        <v>288</v>
      </c>
      <c r="G162" s="12" t="s">
        <v>289</v>
      </c>
      <c r="H162" s="12" t="s">
        <v>100</v>
      </c>
      <c r="I162" s="12" t="s">
        <v>526</v>
      </c>
      <c r="J162" s="12" t="s">
        <v>99</v>
      </c>
    </row>
    <row r="163" spans="1:10" x14ac:dyDescent="0.2">
      <c r="A163" s="12" t="s">
        <v>1836</v>
      </c>
      <c r="B163" s="12" t="s">
        <v>1835</v>
      </c>
      <c r="C163" s="12">
        <v>20</v>
      </c>
      <c r="D163" s="12" t="s">
        <v>288</v>
      </c>
      <c r="E163" s="12">
        <v>20</v>
      </c>
      <c r="F163" s="12" t="s">
        <v>288</v>
      </c>
      <c r="G163" s="12" t="s">
        <v>289</v>
      </c>
      <c r="H163" s="12" t="s">
        <v>2294</v>
      </c>
      <c r="I163" s="12" t="s">
        <v>2293</v>
      </c>
      <c r="J163" s="12" t="s">
        <v>2292</v>
      </c>
    </row>
    <row r="164" spans="1:10" x14ac:dyDescent="0.2">
      <c r="A164" s="12" t="s">
        <v>1836</v>
      </c>
      <c r="B164" s="12" t="s">
        <v>1835</v>
      </c>
      <c r="C164" s="12">
        <v>20</v>
      </c>
      <c r="D164" s="12" t="s">
        <v>288</v>
      </c>
      <c r="E164" s="12">
        <v>20</v>
      </c>
      <c r="F164" s="12" t="s">
        <v>288</v>
      </c>
      <c r="G164" s="12" t="s">
        <v>289</v>
      </c>
      <c r="H164" s="12" t="s">
        <v>2291</v>
      </c>
      <c r="I164" s="12" t="s">
        <v>2290</v>
      </c>
      <c r="J164" s="12" t="s">
        <v>2289</v>
      </c>
    </row>
    <row r="165" spans="1:10" x14ac:dyDescent="0.2">
      <c r="A165" s="12" t="s">
        <v>1836</v>
      </c>
      <c r="B165" s="12" t="s">
        <v>1835</v>
      </c>
      <c r="C165" s="12">
        <v>20</v>
      </c>
      <c r="D165" s="12" t="s">
        <v>288</v>
      </c>
      <c r="E165" s="12">
        <v>20</v>
      </c>
      <c r="F165" s="12" t="s">
        <v>288</v>
      </c>
      <c r="G165" s="12" t="s">
        <v>289</v>
      </c>
      <c r="H165" s="12" t="s">
        <v>88</v>
      </c>
      <c r="I165" s="12" t="s">
        <v>2288</v>
      </c>
      <c r="J165" s="12" t="s">
        <v>87</v>
      </c>
    </row>
    <row r="166" spans="1:10" x14ac:dyDescent="0.2">
      <c r="A166" s="12" t="s">
        <v>1836</v>
      </c>
      <c r="B166" s="12" t="s">
        <v>1835</v>
      </c>
      <c r="C166" s="12">
        <v>20</v>
      </c>
      <c r="D166" s="12" t="s">
        <v>288</v>
      </c>
      <c r="E166" s="12">
        <v>20</v>
      </c>
      <c r="F166" s="12" t="s">
        <v>288</v>
      </c>
      <c r="G166" s="12" t="s">
        <v>289</v>
      </c>
      <c r="H166" s="12" t="s">
        <v>2287</v>
      </c>
      <c r="I166" s="12" t="s">
        <v>2286</v>
      </c>
      <c r="J166" s="12" t="s">
        <v>2285</v>
      </c>
    </row>
    <row r="167" spans="1:10" x14ac:dyDescent="0.2">
      <c r="A167" s="12" t="s">
        <v>1836</v>
      </c>
      <c r="B167" s="12" t="s">
        <v>1835</v>
      </c>
      <c r="C167" s="12">
        <v>20</v>
      </c>
      <c r="D167" s="12" t="s">
        <v>288</v>
      </c>
      <c r="E167" s="12">
        <v>20</v>
      </c>
      <c r="F167" s="12" t="s">
        <v>288</v>
      </c>
      <c r="G167" s="12" t="s">
        <v>289</v>
      </c>
      <c r="H167" s="12" t="s">
        <v>2284</v>
      </c>
      <c r="I167" s="12" t="s">
        <v>2283</v>
      </c>
      <c r="J167" s="12" t="s">
        <v>2282</v>
      </c>
    </row>
    <row r="168" spans="1:10" x14ac:dyDescent="0.2">
      <c r="A168" s="12" t="s">
        <v>1836</v>
      </c>
      <c r="B168" s="12" t="s">
        <v>1835</v>
      </c>
      <c r="C168" s="12">
        <v>20</v>
      </c>
      <c r="D168" s="12" t="s">
        <v>288</v>
      </c>
      <c r="E168" s="12">
        <v>20</v>
      </c>
      <c r="F168" s="12" t="s">
        <v>288</v>
      </c>
      <c r="G168" s="12" t="s">
        <v>289</v>
      </c>
      <c r="H168" s="12" t="s">
        <v>2281</v>
      </c>
      <c r="I168" s="12" t="s">
        <v>2280</v>
      </c>
      <c r="J168" s="12" t="s">
        <v>2279</v>
      </c>
    </row>
    <row r="169" spans="1:10" x14ac:dyDescent="0.2">
      <c r="A169" s="12" t="s">
        <v>1836</v>
      </c>
      <c r="B169" s="12" t="s">
        <v>1835</v>
      </c>
      <c r="C169" s="12">
        <v>20</v>
      </c>
      <c r="D169" s="12" t="s">
        <v>288</v>
      </c>
      <c r="E169" s="12">
        <v>20</v>
      </c>
      <c r="F169" s="12" t="s">
        <v>288</v>
      </c>
      <c r="G169" s="12" t="s">
        <v>289</v>
      </c>
      <c r="H169" s="12" t="s">
        <v>527</v>
      </c>
      <c r="I169" s="12" t="s">
        <v>528</v>
      </c>
      <c r="J169" s="12" t="s">
        <v>529</v>
      </c>
    </row>
    <row r="170" spans="1:10" x14ac:dyDescent="0.2">
      <c r="A170" s="12" t="s">
        <v>1836</v>
      </c>
      <c r="B170" s="12" t="s">
        <v>1835</v>
      </c>
      <c r="C170" s="12">
        <v>20</v>
      </c>
      <c r="D170" s="12" t="s">
        <v>288</v>
      </c>
      <c r="E170" s="12">
        <v>20</v>
      </c>
      <c r="F170" s="12" t="s">
        <v>288</v>
      </c>
      <c r="G170" s="12" t="s">
        <v>289</v>
      </c>
      <c r="H170" s="12" t="s">
        <v>2278</v>
      </c>
      <c r="I170" s="12" t="s">
        <v>2277</v>
      </c>
      <c r="J170" s="12" t="s">
        <v>2276</v>
      </c>
    </row>
    <row r="171" spans="1:10" x14ac:dyDescent="0.2">
      <c r="A171" s="12" t="s">
        <v>1836</v>
      </c>
      <c r="B171" s="12" t="s">
        <v>1835</v>
      </c>
      <c r="C171" s="12">
        <v>20</v>
      </c>
      <c r="D171" s="12" t="s">
        <v>288</v>
      </c>
      <c r="E171" s="12">
        <v>20</v>
      </c>
      <c r="F171" s="12" t="s">
        <v>288</v>
      </c>
      <c r="G171" s="12" t="s">
        <v>289</v>
      </c>
      <c r="H171" s="12" t="s">
        <v>530</v>
      </c>
      <c r="I171" s="12" t="s">
        <v>531</v>
      </c>
      <c r="J171" s="12" t="s">
        <v>532</v>
      </c>
    </row>
    <row r="172" spans="1:10" x14ac:dyDescent="0.2">
      <c r="A172" s="12" t="s">
        <v>1836</v>
      </c>
      <c r="B172" s="12" t="s">
        <v>1835</v>
      </c>
      <c r="C172" s="12">
        <v>20</v>
      </c>
      <c r="D172" s="12" t="s">
        <v>288</v>
      </c>
      <c r="E172" s="12">
        <v>20</v>
      </c>
      <c r="F172" s="12" t="s">
        <v>288</v>
      </c>
      <c r="G172" s="12" t="s">
        <v>289</v>
      </c>
      <c r="H172" s="12" t="s">
        <v>2275</v>
      </c>
      <c r="I172" s="12" t="s">
        <v>2274</v>
      </c>
      <c r="J172" s="12" t="s">
        <v>2273</v>
      </c>
    </row>
    <row r="173" spans="1:10" x14ac:dyDescent="0.2">
      <c r="A173" s="12" t="s">
        <v>1836</v>
      </c>
      <c r="B173" s="12" t="s">
        <v>1835</v>
      </c>
      <c r="C173" s="12">
        <v>20</v>
      </c>
      <c r="D173" s="12" t="s">
        <v>288</v>
      </c>
      <c r="E173" s="12">
        <v>20</v>
      </c>
      <c r="F173" s="12" t="s">
        <v>288</v>
      </c>
      <c r="G173" s="12" t="s">
        <v>289</v>
      </c>
      <c r="H173" s="12" t="s">
        <v>2272</v>
      </c>
      <c r="I173" s="12" t="s">
        <v>2271</v>
      </c>
      <c r="J173" s="12" t="s">
        <v>2270</v>
      </c>
    </row>
    <row r="174" spans="1:10" x14ac:dyDescent="0.2">
      <c r="A174" s="12" t="s">
        <v>1836</v>
      </c>
      <c r="B174" s="12" t="s">
        <v>1835</v>
      </c>
      <c r="C174" s="12">
        <v>20</v>
      </c>
      <c r="D174" s="12" t="s">
        <v>288</v>
      </c>
      <c r="E174" s="12">
        <v>20</v>
      </c>
      <c r="F174" s="12" t="s">
        <v>288</v>
      </c>
      <c r="G174" s="12" t="s">
        <v>289</v>
      </c>
      <c r="H174" s="12" t="s">
        <v>2269</v>
      </c>
      <c r="I174" s="12" t="s">
        <v>2268</v>
      </c>
      <c r="J174" s="12" t="s">
        <v>2267</v>
      </c>
    </row>
    <row r="175" spans="1:10" x14ac:dyDescent="0.2">
      <c r="A175" s="12" t="s">
        <v>1836</v>
      </c>
      <c r="B175" s="12" t="s">
        <v>1835</v>
      </c>
      <c r="C175" s="12">
        <v>20</v>
      </c>
      <c r="D175" s="12" t="s">
        <v>288</v>
      </c>
      <c r="E175" s="12">
        <v>20</v>
      </c>
      <c r="F175" s="12" t="s">
        <v>288</v>
      </c>
      <c r="G175" s="12" t="s">
        <v>289</v>
      </c>
      <c r="H175" s="12" t="s">
        <v>2266</v>
      </c>
      <c r="I175" s="12" t="s">
        <v>2265</v>
      </c>
      <c r="J175" s="12" t="s">
        <v>2264</v>
      </c>
    </row>
    <row r="176" spans="1:10" x14ac:dyDescent="0.2">
      <c r="A176" s="12" t="s">
        <v>1836</v>
      </c>
      <c r="B176" s="12" t="s">
        <v>1835</v>
      </c>
      <c r="C176" s="12">
        <v>20</v>
      </c>
      <c r="D176" s="12" t="s">
        <v>288</v>
      </c>
      <c r="E176" s="12">
        <v>20</v>
      </c>
      <c r="F176" s="12" t="s">
        <v>288</v>
      </c>
      <c r="G176" s="12" t="s">
        <v>289</v>
      </c>
      <c r="H176" s="12" t="s">
        <v>2263</v>
      </c>
      <c r="I176" s="12" t="s">
        <v>2262</v>
      </c>
      <c r="J176" s="12" t="s">
        <v>2261</v>
      </c>
    </row>
    <row r="177" spans="1:10" x14ac:dyDescent="0.2">
      <c r="A177" s="12" t="s">
        <v>1836</v>
      </c>
      <c r="B177" s="12" t="s">
        <v>1835</v>
      </c>
      <c r="C177" s="12">
        <v>20</v>
      </c>
      <c r="D177" s="12" t="s">
        <v>288</v>
      </c>
      <c r="E177" s="12">
        <v>20</v>
      </c>
      <c r="F177" s="12" t="s">
        <v>288</v>
      </c>
      <c r="G177" s="12" t="s">
        <v>289</v>
      </c>
      <c r="H177" s="12" t="s">
        <v>2260</v>
      </c>
      <c r="I177" s="12" t="s">
        <v>2259</v>
      </c>
      <c r="J177" s="12" t="s">
        <v>2258</v>
      </c>
    </row>
    <row r="178" spans="1:10" x14ac:dyDescent="0.2">
      <c r="A178" s="12" t="s">
        <v>1836</v>
      </c>
      <c r="B178" s="12" t="s">
        <v>1835</v>
      </c>
      <c r="C178" s="12">
        <v>20</v>
      </c>
      <c r="D178" s="12" t="s">
        <v>288</v>
      </c>
      <c r="E178" s="12">
        <v>20</v>
      </c>
      <c r="F178" s="12" t="s">
        <v>288</v>
      </c>
      <c r="G178" s="12" t="s">
        <v>289</v>
      </c>
      <c r="H178" s="12" t="s">
        <v>2257</v>
      </c>
      <c r="I178" s="12" t="s">
        <v>2256</v>
      </c>
      <c r="J178" s="12" t="s">
        <v>2255</v>
      </c>
    </row>
    <row r="179" spans="1:10" x14ac:dyDescent="0.2">
      <c r="A179" s="12" t="s">
        <v>1836</v>
      </c>
      <c r="B179" s="12" t="s">
        <v>1835</v>
      </c>
      <c r="C179" s="12">
        <v>20</v>
      </c>
      <c r="D179" s="12" t="s">
        <v>288</v>
      </c>
      <c r="E179" s="12">
        <v>20</v>
      </c>
      <c r="F179" s="12" t="s">
        <v>288</v>
      </c>
      <c r="G179" s="12" t="s">
        <v>289</v>
      </c>
      <c r="H179" s="12" t="s">
        <v>2254</v>
      </c>
      <c r="I179" s="12" t="s">
        <v>2253</v>
      </c>
      <c r="J179" s="12" t="s">
        <v>2252</v>
      </c>
    </row>
    <row r="180" spans="1:10" x14ac:dyDescent="0.2">
      <c r="A180" s="12" t="s">
        <v>1836</v>
      </c>
      <c r="B180" s="12" t="s">
        <v>1835</v>
      </c>
      <c r="C180" s="12">
        <v>20</v>
      </c>
      <c r="D180" s="12" t="s">
        <v>288</v>
      </c>
      <c r="E180" s="12">
        <v>20</v>
      </c>
      <c r="F180" s="12" t="s">
        <v>288</v>
      </c>
      <c r="G180" s="12" t="s">
        <v>289</v>
      </c>
      <c r="H180" s="12" t="s">
        <v>2251</v>
      </c>
      <c r="I180" s="12" t="s">
        <v>2250</v>
      </c>
      <c r="J180" s="12" t="s">
        <v>2249</v>
      </c>
    </row>
    <row r="181" spans="1:10" x14ac:dyDescent="0.2">
      <c r="A181" s="12" t="s">
        <v>1836</v>
      </c>
      <c r="B181" s="12" t="s">
        <v>1835</v>
      </c>
      <c r="C181" s="12">
        <v>20</v>
      </c>
      <c r="D181" s="12" t="s">
        <v>288</v>
      </c>
      <c r="E181" s="12">
        <v>20</v>
      </c>
      <c r="F181" s="12" t="s">
        <v>288</v>
      </c>
      <c r="G181" s="12" t="s">
        <v>289</v>
      </c>
      <c r="H181" s="12" t="s">
        <v>2248</v>
      </c>
      <c r="I181" s="12" t="s">
        <v>2247</v>
      </c>
      <c r="J181" s="12" t="s">
        <v>2246</v>
      </c>
    </row>
    <row r="182" spans="1:10" x14ac:dyDescent="0.2">
      <c r="A182" s="12" t="s">
        <v>1836</v>
      </c>
      <c r="B182" s="12" t="s">
        <v>1835</v>
      </c>
      <c r="C182" s="12">
        <v>20</v>
      </c>
      <c r="D182" s="12" t="s">
        <v>288</v>
      </c>
      <c r="E182" s="12">
        <v>20</v>
      </c>
      <c r="F182" s="12" t="s">
        <v>288</v>
      </c>
      <c r="G182" s="12" t="s">
        <v>289</v>
      </c>
      <c r="H182" s="12" t="s">
        <v>2245</v>
      </c>
      <c r="I182" s="12" t="s">
        <v>2244</v>
      </c>
      <c r="J182" s="12" t="s">
        <v>2243</v>
      </c>
    </row>
    <row r="183" spans="1:10" x14ac:dyDescent="0.2">
      <c r="A183" s="12" t="s">
        <v>1836</v>
      </c>
      <c r="B183" s="12" t="s">
        <v>1835</v>
      </c>
      <c r="C183" s="12">
        <v>12</v>
      </c>
      <c r="D183" s="12" t="s">
        <v>288</v>
      </c>
      <c r="E183" s="12">
        <v>20</v>
      </c>
      <c r="F183" s="12" t="s">
        <v>288</v>
      </c>
      <c r="G183" s="12" t="s">
        <v>289</v>
      </c>
      <c r="H183" s="12" t="s">
        <v>2242</v>
      </c>
      <c r="I183" s="12" t="s">
        <v>2241</v>
      </c>
      <c r="J183" s="12" t="s">
        <v>2240</v>
      </c>
    </row>
    <row r="184" spans="1:10" x14ac:dyDescent="0.2">
      <c r="A184" s="12" t="s">
        <v>1836</v>
      </c>
      <c r="B184" s="12" t="s">
        <v>1835</v>
      </c>
      <c r="C184" s="12">
        <v>20</v>
      </c>
      <c r="D184" s="12" t="s">
        <v>288</v>
      </c>
      <c r="E184" s="12">
        <v>20</v>
      </c>
      <c r="F184" s="12" t="s">
        <v>288</v>
      </c>
      <c r="G184" s="12" t="s">
        <v>289</v>
      </c>
      <c r="H184" s="12" t="s">
        <v>2239</v>
      </c>
      <c r="I184" s="12" t="s">
        <v>2238</v>
      </c>
      <c r="J184" s="12" t="s">
        <v>2237</v>
      </c>
    </row>
    <row r="185" spans="1:10" x14ac:dyDescent="0.2">
      <c r="A185" s="12" t="s">
        <v>1836</v>
      </c>
      <c r="B185" s="12" t="s">
        <v>1835</v>
      </c>
      <c r="C185" s="12">
        <v>20</v>
      </c>
      <c r="D185" s="12" t="s">
        <v>288</v>
      </c>
      <c r="E185" s="12">
        <v>20</v>
      </c>
      <c r="F185" s="12" t="s">
        <v>288</v>
      </c>
      <c r="G185" s="12" t="s">
        <v>289</v>
      </c>
      <c r="H185" s="12" t="s">
        <v>1368</v>
      </c>
      <c r="I185" s="12" t="s">
        <v>1369</v>
      </c>
      <c r="J185" s="12" t="s">
        <v>1370</v>
      </c>
    </row>
    <row r="186" spans="1:10" x14ac:dyDescent="0.2">
      <c r="A186" s="12" t="s">
        <v>1836</v>
      </c>
      <c r="B186" s="12" t="s">
        <v>1835</v>
      </c>
      <c r="C186" s="12">
        <v>20</v>
      </c>
      <c r="D186" s="12" t="s">
        <v>288</v>
      </c>
      <c r="E186" s="12">
        <v>20</v>
      </c>
      <c r="F186" s="12" t="s">
        <v>288</v>
      </c>
      <c r="G186" s="12" t="s">
        <v>289</v>
      </c>
      <c r="H186" s="12" t="s">
        <v>2236</v>
      </c>
      <c r="I186" s="12" t="s">
        <v>2235</v>
      </c>
      <c r="J186" s="12" t="s">
        <v>2234</v>
      </c>
    </row>
    <row r="187" spans="1:10" x14ac:dyDescent="0.2">
      <c r="A187" s="12" t="s">
        <v>1836</v>
      </c>
      <c r="B187" s="12" t="s">
        <v>1835</v>
      </c>
      <c r="C187" s="12">
        <v>20</v>
      </c>
      <c r="D187" s="12" t="s">
        <v>288</v>
      </c>
      <c r="E187" s="12">
        <v>20</v>
      </c>
      <c r="F187" s="12" t="s">
        <v>288</v>
      </c>
      <c r="G187" s="12" t="s">
        <v>289</v>
      </c>
      <c r="H187" s="12" t="s">
        <v>2233</v>
      </c>
      <c r="I187" s="12" t="s">
        <v>2232</v>
      </c>
      <c r="J187" s="12" t="s">
        <v>2231</v>
      </c>
    </row>
    <row r="188" spans="1:10" x14ac:dyDescent="0.2">
      <c r="A188" s="12" t="s">
        <v>1836</v>
      </c>
      <c r="B188" s="12" t="s">
        <v>1835</v>
      </c>
      <c r="C188" s="12">
        <v>20</v>
      </c>
      <c r="D188" s="12" t="s">
        <v>288</v>
      </c>
      <c r="E188" s="12">
        <v>20</v>
      </c>
      <c r="F188" s="12" t="s">
        <v>288</v>
      </c>
      <c r="G188" s="12" t="s">
        <v>289</v>
      </c>
      <c r="H188" s="12" t="s">
        <v>1374</v>
      </c>
      <c r="I188" s="12" t="s">
        <v>1375</v>
      </c>
      <c r="J188" s="12" t="s">
        <v>1376</v>
      </c>
    </row>
    <row r="189" spans="1:10" x14ac:dyDescent="0.2">
      <c r="A189" s="12" t="s">
        <v>1836</v>
      </c>
      <c r="B189" s="12" t="s">
        <v>1835</v>
      </c>
      <c r="C189" s="12">
        <v>20</v>
      </c>
      <c r="D189" s="12" t="s">
        <v>288</v>
      </c>
      <c r="E189" s="12">
        <v>20</v>
      </c>
      <c r="F189" s="12" t="s">
        <v>288</v>
      </c>
      <c r="G189" s="12" t="s">
        <v>289</v>
      </c>
      <c r="H189" s="12" t="s">
        <v>551</v>
      </c>
      <c r="I189" s="12" t="s">
        <v>552</v>
      </c>
      <c r="J189" s="12" t="s">
        <v>553</v>
      </c>
    </row>
    <row r="190" spans="1:10" x14ac:dyDescent="0.2">
      <c r="A190" s="12" t="s">
        <v>1836</v>
      </c>
      <c r="B190" s="12" t="s">
        <v>1835</v>
      </c>
      <c r="C190" s="12">
        <v>20</v>
      </c>
      <c r="D190" s="12" t="s">
        <v>288</v>
      </c>
      <c r="E190" s="12">
        <v>20</v>
      </c>
      <c r="F190" s="12" t="s">
        <v>288</v>
      </c>
      <c r="G190" s="12" t="s">
        <v>289</v>
      </c>
      <c r="H190" s="12" t="s">
        <v>2230</v>
      </c>
      <c r="I190" s="12" t="s">
        <v>2229</v>
      </c>
      <c r="J190" s="12" t="s">
        <v>2228</v>
      </c>
    </row>
    <row r="191" spans="1:10" x14ac:dyDescent="0.2">
      <c r="A191" s="12" t="s">
        <v>1836</v>
      </c>
      <c r="B191" s="12" t="s">
        <v>1835</v>
      </c>
      <c r="C191" s="12">
        <v>21</v>
      </c>
      <c r="D191" s="12" t="s">
        <v>288</v>
      </c>
      <c r="E191" s="12">
        <v>20</v>
      </c>
      <c r="F191" s="12" t="s">
        <v>288</v>
      </c>
      <c r="G191" s="12" t="s">
        <v>289</v>
      </c>
      <c r="H191" s="12" t="s">
        <v>2227</v>
      </c>
      <c r="I191" s="12" t="s">
        <v>2226</v>
      </c>
      <c r="J191" s="12" t="s">
        <v>2225</v>
      </c>
    </row>
    <row r="192" spans="1:10" x14ac:dyDescent="0.2">
      <c r="A192" s="12" t="s">
        <v>1836</v>
      </c>
      <c r="B192" s="12" t="s">
        <v>1835</v>
      </c>
      <c r="C192" s="12">
        <v>20</v>
      </c>
      <c r="D192" s="12" t="s">
        <v>288</v>
      </c>
      <c r="E192" s="12">
        <v>20</v>
      </c>
      <c r="F192" s="12" t="s">
        <v>288</v>
      </c>
      <c r="G192" s="12" t="s">
        <v>289</v>
      </c>
      <c r="H192" s="12" t="s">
        <v>1383</v>
      </c>
      <c r="I192" s="12" t="s">
        <v>1384</v>
      </c>
      <c r="J192" s="12" t="s">
        <v>1385</v>
      </c>
    </row>
    <row r="193" spans="1:10" x14ac:dyDescent="0.2">
      <c r="A193" s="12" t="s">
        <v>1836</v>
      </c>
      <c r="B193" s="12" t="s">
        <v>1835</v>
      </c>
      <c r="C193" s="12">
        <v>20</v>
      </c>
      <c r="D193" s="12" t="s">
        <v>288</v>
      </c>
      <c r="E193" s="12">
        <v>20</v>
      </c>
      <c r="F193" s="12" t="s">
        <v>288</v>
      </c>
      <c r="G193" s="12" t="s">
        <v>289</v>
      </c>
      <c r="H193" s="12" t="s">
        <v>2224</v>
      </c>
      <c r="I193" s="12" t="s">
        <v>2223</v>
      </c>
      <c r="J193" s="12" t="s">
        <v>2222</v>
      </c>
    </row>
    <row r="194" spans="1:10" x14ac:dyDescent="0.2">
      <c r="A194" s="12" t="s">
        <v>1836</v>
      </c>
      <c r="B194" s="12" t="s">
        <v>1835</v>
      </c>
      <c r="C194" s="12">
        <v>20</v>
      </c>
      <c r="D194" s="12" t="s">
        <v>288</v>
      </c>
      <c r="E194" s="12">
        <v>20</v>
      </c>
      <c r="F194" s="12" t="s">
        <v>288</v>
      </c>
      <c r="G194" s="12" t="s">
        <v>289</v>
      </c>
      <c r="H194" s="12" t="s">
        <v>1395</v>
      </c>
      <c r="I194" s="12" t="s">
        <v>1396</v>
      </c>
      <c r="J194" s="12" t="s">
        <v>1397</v>
      </c>
    </row>
    <row r="195" spans="1:10" x14ac:dyDescent="0.2">
      <c r="A195" s="12" t="s">
        <v>1836</v>
      </c>
      <c r="B195" s="12" t="s">
        <v>1835</v>
      </c>
      <c r="C195" s="12">
        <v>20</v>
      </c>
      <c r="D195" s="12" t="s">
        <v>288</v>
      </c>
      <c r="E195" s="12">
        <v>20</v>
      </c>
      <c r="F195" s="12" t="s">
        <v>288</v>
      </c>
      <c r="G195" s="12" t="s">
        <v>289</v>
      </c>
      <c r="H195" s="12" t="s">
        <v>2221</v>
      </c>
      <c r="I195" s="12" t="s">
        <v>2220</v>
      </c>
      <c r="J195" s="12" t="s">
        <v>2219</v>
      </c>
    </row>
    <row r="196" spans="1:10" x14ac:dyDescent="0.2">
      <c r="A196" s="12" t="s">
        <v>1836</v>
      </c>
      <c r="B196" s="12" t="s">
        <v>1835</v>
      </c>
      <c r="C196" s="12">
        <v>20</v>
      </c>
      <c r="D196" s="12" t="s">
        <v>288</v>
      </c>
      <c r="E196" s="12">
        <v>20</v>
      </c>
      <c r="F196" s="12" t="s">
        <v>288</v>
      </c>
      <c r="G196" s="12" t="s">
        <v>289</v>
      </c>
      <c r="H196" s="12" t="s">
        <v>2218</v>
      </c>
      <c r="I196" s="12" t="s">
        <v>2217</v>
      </c>
      <c r="J196" s="12" t="s">
        <v>2216</v>
      </c>
    </row>
    <row r="197" spans="1:10" x14ac:dyDescent="0.2">
      <c r="A197" s="12" t="s">
        <v>1836</v>
      </c>
      <c r="B197" s="12" t="s">
        <v>1835</v>
      </c>
      <c r="C197" s="12">
        <v>20</v>
      </c>
      <c r="D197" s="12" t="s">
        <v>288</v>
      </c>
      <c r="E197" s="12">
        <v>20</v>
      </c>
      <c r="F197" s="12" t="s">
        <v>288</v>
      </c>
      <c r="G197" s="12" t="s">
        <v>289</v>
      </c>
      <c r="H197" s="12" t="s">
        <v>2215</v>
      </c>
      <c r="I197" s="12" t="s">
        <v>2214</v>
      </c>
      <c r="J197" s="12" t="s">
        <v>2213</v>
      </c>
    </row>
    <row r="198" spans="1:10" x14ac:dyDescent="0.2">
      <c r="A198" s="12" t="s">
        <v>1836</v>
      </c>
      <c r="B198" s="12" t="s">
        <v>1835</v>
      </c>
      <c r="C198" s="12">
        <v>20</v>
      </c>
      <c r="D198" s="12" t="s">
        <v>288</v>
      </c>
      <c r="E198" s="12">
        <v>20</v>
      </c>
      <c r="F198" s="12" t="s">
        <v>288</v>
      </c>
      <c r="G198" s="12" t="s">
        <v>289</v>
      </c>
      <c r="H198" s="12" t="s">
        <v>1413</v>
      </c>
      <c r="I198" s="12" t="s">
        <v>1414</v>
      </c>
      <c r="J198" s="12" t="s">
        <v>1415</v>
      </c>
    </row>
    <row r="199" spans="1:10" x14ac:dyDescent="0.2">
      <c r="A199" s="12" t="s">
        <v>1836</v>
      </c>
      <c r="B199" s="12" t="s">
        <v>1835</v>
      </c>
      <c r="C199" s="12">
        <v>20</v>
      </c>
      <c r="D199" s="12" t="s">
        <v>288</v>
      </c>
      <c r="E199" s="12">
        <v>20</v>
      </c>
      <c r="F199" s="12" t="s">
        <v>288</v>
      </c>
      <c r="G199" s="12" t="s">
        <v>289</v>
      </c>
      <c r="H199" s="12" t="s">
        <v>2212</v>
      </c>
      <c r="I199" s="12" t="s">
        <v>2211</v>
      </c>
      <c r="J199" s="12" t="s">
        <v>2210</v>
      </c>
    </row>
    <row r="200" spans="1:10" x14ac:dyDescent="0.2">
      <c r="A200" s="12" t="s">
        <v>1836</v>
      </c>
      <c r="B200" s="12" t="s">
        <v>1835</v>
      </c>
      <c r="C200" s="12">
        <v>20</v>
      </c>
      <c r="D200" s="12" t="s">
        <v>288</v>
      </c>
      <c r="E200" s="12">
        <v>20</v>
      </c>
      <c r="F200" s="12" t="s">
        <v>288</v>
      </c>
      <c r="G200" s="12" t="s">
        <v>289</v>
      </c>
      <c r="H200" s="12" t="s">
        <v>2209</v>
      </c>
      <c r="I200" s="12" t="s">
        <v>2208</v>
      </c>
      <c r="J200" s="12" t="s">
        <v>2207</v>
      </c>
    </row>
    <row r="201" spans="1:10" x14ac:dyDescent="0.2">
      <c r="A201" s="12" t="s">
        <v>1836</v>
      </c>
      <c r="B201" s="12" t="s">
        <v>1835</v>
      </c>
      <c r="C201" s="12">
        <v>20</v>
      </c>
      <c r="D201" s="12" t="s">
        <v>288</v>
      </c>
      <c r="E201" s="12">
        <v>20</v>
      </c>
      <c r="F201" s="12" t="s">
        <v>288</v>
      </c>
      <c r="G201" s="12" t="s">
        <v>289</v>
      </c>
      <c r="H201" s="12" t="s">
        <v>2206</v>
      </c>
      <c r="I201" s="12" t="s">
        <v>2205</v>
      </c>
      <c r="J201" s="12" t="s">
        <v>2204</v>
      </c>
    </row>
    <row r="202" spans="1:10" x14ac:dyDescent="0.2">
      <c r="A202" s="12" t="s">
        <v>1836</v>
      </c>
      <c r="B202" s="12" t="s">
        <v>1835</v>
      </c>
      <c r="C202" s="12">
        <v>19</v>
      </c>
      <c r="D202" s="12" t="s">
        <v>288</v>
      </c>
      <c r="E202" s="12">
        <v>20</v>
      </c>
      <c r="F202" s="12" t="s">
        <v>288</v>
      </c>
      <c r="G202" s="12" t="s">
        <v>289</v>
      </c>
      <c r="H202" s="12" t="s">
        <v>1428</v>
      </c>
      <c r="I202" s="12" t="s">
        <v>1429</v>
      </c>
      <c r="J202" s="12" t="s">
        <v>1430</v>
      </c>
    </row>
    <row r="203" spans="1:10" x14ac:dyDescent="0.2">
      <c r="A203" s="12" t="s">
        <v>1836</v>
      </c>
      <c r="B203" s="12" t="s">
        <v>1835</v>
      </c>
      <c r="C203" s="12">
        <v>20</v>
      </c>
      <c r="D203" s="12" t="s">
        <v>288</v>
      </c>
      <c r="E203" s="12">
        <v>20</v>
      </c>
      <c r="F203" s="12" t="s">
        <v>288</v>
      </c>
      <c r="G203" s="12" t="s">
        <v>289</v>
      </c>
      <c r="H203" s="12" t="s">
        <v>2203</v>
      </c>
      <c r="I203" s="12" t="s">
        <v>2202</v>
      </c>
      <c r="J203" s="12" t="s">
        <v>2201</v>
      </c>
    </row>
    <row r="204" spans="1:10" x14ac:dyDescent="0.2">
      <c r="A204" s="12" t="s">
        <v>1836</v>
      </c>
      <c r="B204" s="12" t="s">
        <v>1835</v>
      </c>
      <c r="C204" s="12">
        <v>20</v>
      </c>
      <c r="D204" s="12" t="s">
        <v>288</v>
      </c>
      <c r="E204" s="12">
        <v>20</v>
      </c>
      <c r="F204" s="12" t="s">
        <v>288</v>
      </c>
      <c r="G204" s="12" t="s">
        <v>289</v>
      </c>
      <c r="H204" s="12" t="s">
        <v>2200</v>
      </c>
      <c r="I204" s="12" t="s">
        <v>2199</v>
      </c>
      <c r="J204" s="12" t="s">
        <v>2198</v>
      </c>
    </row>
    <row r="205" spans="1:10" x14ac:dyDescent="0.2">
      <c r="A205" s="12" t="s">
        <v>1836</v>
      </c>
      <c r="B205" s="12" t="s">
        <v>1835</v>
      </c>
      <c r="C205" s="12">
        <v>20</v>
      </c>
      <c r="D205" s="12" t="s">
        <v>288</v>
      </c>
      <c r="E205" s="12">
        <v>20</v>
      </c>
      <c r="F205" s="12" t="s">
        <v>288</v>
      </c>
      <c r="G205" s="12" t="s">
        <v>289</v>
      </c>
      <c r="H205" s="12" t="s">
        <v>2197</v>
      </c>
      <c r="I205" s="12" t="s">
        <v>2196</v>
      </c>
      <c r="J205" s="12" t="s">
        <v>2195</v>
      </c>
    </row>
    <row r="206" spans="1:10" x14ac:dyDescent="0.2">
      <c r="A206" s="12" t="s">
        <v>1836</v>
      </c>
      <c r="B206" s="12" t="s">
        <v>1835</v>
      </c>
      <c r="C206" s="12">
        <v>20</v>
      </c>
      <c r="D206" s="12" t="s">
        <v>288</v>
      </c>
      <c r="E206" s="12">
        <v>20</v>
      </c>
      <c r="F206" s="12" t="s">
        <v>288</v>
      </c>
      <c r="G206" s="12" t="s">
        <v>289</v>
      </c>
      <c r="H206" s="12" t="s">
        <v>2194</v>
      </c>
      <c r="I206" s="12" t="s">
        <v>2193</v>
      </c>
      <c r="J206" s="12" t="s">
        <v>2192</v>
      </c>
    </row>
    <row r="207" spans="1:10" x14ac:dyDescent="0.2">
      <c r="A207" s="12" t="s">
        <v>1836</v>
      </c>
      <c r="B207" s="12" t="s">
        <v>1835</v>
      </c>
      <c r="C207" s="12">
        <v>20</v>
      </c>
      <c r="D207" s="12" t="s">
        <v>288</v>
      </c>
      <c r="E207" s="12">
        <v>20</v>
      </c>
      <c r="F207" s="12" t="s">
        <v>288</v>
      </c>
      <c r="G207" s="12" t="s">
        <v>289</v>
      </c>
      <c r="H207" s="12" t="s">
        <v>2191</v>
      </c>
      <c r="I207" s="12" t="s">
        <v>2190</v>
      </c>
      <c r="J207" s="12" t="s">
        <v>2189</v>
      </c>
    </row>
    <row r="208" spans="1:10" x14ac:dyDescent="0.2">
      <c r="A208" s="12" t="s">
        <v>1836</v>
      </c>
      <c r="B208" s="12" t="s">
        <v>1835</v>
      </c>
      <c r="C208" s="12">
        <v>20</v>
      </c>
      <c r="D208" s="12" t="s">
        <v>288</v>
      </c>
      <c r="E208" s="12">
        <v>20</v>
      </c>
      <c r="F208" s="12" t="s">
        <v>288</v>
      </c>
      <c r="G208" s="12" t="s">
        <v>289</v>
      </c>
      <c r="H208" s="12" t="s">
        <v>1437</v>
      </c>
      <c r="I208" s="12" t="s">
        <v>1438</v>
      </c>
      <c r="J208" s="12" t="s">
        <v>1439</v>
      </c>
    </row>
    <row r="209" spans="1:10" x14ac:dyDescent="0.2">
      <c r="A209" s="12" t="s">
        <v>1836</v>
      </c>
      <c r="B209" s="12" t="s">
        <v>1835</v>
      </c>
      <c r="C209" s="12">
        <v>20</v>
      </c>
      <c r="D209" s="12" t="s">
        <v>288</v>
      </c>
      <c r="E209" s="12">
        <v>20</v>
      </c>
      <c r="F209" s="12" t="s">
        <v>288</v>
      </c>
      <c r="G209" s="12" t="s">
        <v>289</v>
      </c>
      <c r="H209" s="12" t="s">
        <v>568</v>
      </c>
      <c r="I209" s="12" t="s">
        <v>569</v>
      </c>
      <c r="J209" s="12" t="s">
        <v>570</v>
      </c>
    </row>
    <row r="210" spans="1:10" x14ac:dyDescent="0.2">
      <c r="A210" s="12" t="s">
        <v>1836</v>
      </c>
      <c r="B210" s="12" t="s">
        <v>1835</v>
      </c>
      <c r="C210" s="12">
        <v>20</v>
      </c>
      <c r="D210" s="12" t="s">
        <v>288</v>
      </c>
      <c r="E210" s="12">
        <v>20</v>
      </c>
      <c r="F210" s="12" t="s">
        <v>288</v>
      </c>
      <c r="G210" s="12" t="s">
        <v>289</v>
      </c>
      <c r="H210" s="12" t="s">
        <v>2188</v>
      </c>
      <c r="I210" s="12" t="s">
        <v>2187</v>
      </c>
      <c r="J210" s="12" t="s">
        <v>2186</v>
      </c>
    </row>
    <row r="211" spans="1:10" x14ac:dyDescent="0.2">
      <c r="A211" s="12" t="s">
        <v>1836</v>
      </c>
      <c r="B211" s="12" t="s">
        <v>1835</v>
      </c>
      <c r="C211" s="12">
        <v>20</v>
      </c>
      <c r="D211" s="12" t="s">
        <v>288</v>
      </c>
      <c r="E211" s="12">
        <v>20</v>
      </c>
      <c r="F211" s="12" t="s">
        <v>288</v>
      </c>
      <c r="G211" s="12" t="s">
        <v>289</v>
      </c>
      <c r="H211" s="12" t="s">
        <v>2185</v>
      </c>
      <c r="I211" s="12" t="s">
        <v>2184</v>
      </c>
      <c r="J211" s="12" t="s">
        <v>2183</v>
      </c>
    </row>
    <row r="212" spans="1:10" x14ac:dyDescent="0.2">
      <c r="A212" s="12" t="s">
        <v>1836</v>
      </c>
      <c r="B212" s="12" t="s">
        <v>1835</v>
      </c>
      <c r="C212" s="12">
        <v>20</v>
      </c>
      <c r="D212" s="12" t="s">
        <v>288</v>
      </c>
      <c r="E212" s="12">
        <v>20</v>
      </c>
      <c r="F212" s="12" t="s">
        <v>288</v>
      </c>
      <c r="G212" s="12" t="s">
        <v>289</v>
      </c>
      <c r="H212" s="12" t="s">
        <v>2182</v>
      </c>
      <c r="I212" s="12" t="s">
        <v>2181</v>
      </c>
      <c r="J212" s="12" t="s">
        <v>2180</v>
      </c>
    </row>
    <row r="213" spans="1:10" x14ac:dyDescent="0.2">
      <c r="A213" s="12" t="s">
        <v>1836</v>
      </c>
      <c r="B213" s="12" t="s">
        <v>1835</v>
      </c>
      <c r="C213" s="12">
        <v>20</v>
      </c>
      <c r="D213" s="12" t="s">
        <v>288</v>
      </c>
      <c r="E213" s="12">
        <v>20</v>
      </c>
      <c r="F213" s="12" t="s">
        <v>288</v>
      </c>
      <c r="G213" s="12" t="s">
        <v>289</v>
      </c>
      <c r="H213" s="12" t="s">
        <v>1449</v>
      </c>
      <c r="I213" s="12" t="s">
        <v>1450</v>
      </c>
      <c r="J213" s="12" t="s">
        <v>1451</v>
      </c>
    </row>
    <row r="214" spans="1:10" x14ac:dyDescent="0.2">
      <c r="A214" s="12" t="s">
        <v>1836</v>
      </c>
      <c r="B214" s="12" t="s">
        <v>1835</v>
      </c>
      <c r="C214" s="12">
        <v>20</v>
      </c>
      <c r="D214" s="12" t="s">
        <v>288</v>
      </c>
      <c r="E214" s="12">
        <v>20</v>
      </c>
      <c r="F214" s="12" t="s">
        <v>288</v>
      </c>
      <c r="G214" s="12" t="s">
        <v>289</v>
      </c>
      <c r="H214" s="12" t="s">
        <v>2179</v>
      </c>
      <c r="I214" s="12" t="s">
        <v>2178</v>
      </c>
      <c r="J214" s="12" t="s">
        <v>2177</v>
      </c>
    </row>
    <row r="215" spans="1:10" x14ac:dyDescent="0.2">
      <c r="A215" s="12" t="s">
        <v>1836</v>
      </c>
      <c r="B215" s="12" t="s">
        <v>1835</v>
      </c>
      <c r="C215" s="12">
        <v>20</v>
      </c>
      <c r="D215" s="12" t="s">
        <v>288</v>
      </c>
      <c r="E215" s="12">
        <v>20</v>
      </c>
      <c r="F215" s="12" t="s">
        <v>288</v>
      </c>
      <c r="G215" s="12" t="s">
        <v>289</v>
      </c>
      <c r="H215" s="12" t="s">
        <v>2176</v>
      </c>
      <c r="I215" s="12" t="s">
        <v>2175</v>
      </c>
      <c r="J215" s="12" t="s">
        <v>2174</v>
      </c>
    </row>
    <row r="216" spans="1:10" x14ac:dyDescent="0.2">
      <c r="A216" s="12" t="s">
        <v>1836</v>
      </c>
      <c r="B216" s="12" t="s">
        <v>1835</v>
      </c>
      <c r="C216" s="12">
        <v>20</v>
      </c>
      <c r="D216" s="12" t="s">
        <v>288</v>
      </c>
      <c r="E216" s="12">
        <v>20</v>
      </c>
      <c r="F216" s="12" t="s">
        <v>288</v>
      </c>
      <c r="G216" s="12" t="s">
        <v>289</v>
      </c>
      <c r="H216" s="12" t="s">
        <v>2173</v>
      </c>
      <c r="I216" s="12" t="s">
        <v>2172</v>
      </c>
      <c r="J216" s="12" t="s">
        <v>2171</v>
      </c>
    </row>
    <row r="217" spans="1:10" x14ac:dyDescent="0.2">
      <c r="A217" s="12" t="s">
        <v>1836</v>
      </c>
      <c r="B217" s="12" t="s">
        <v>1835</v>
      </c>
      <c r="C217" s="12">
        <v>20</v>
      </c>
      <c r="D217" s="12" t="s">
        <v>288</v>
      </c>
      <c r="E217" s="12">
        <v>20</v>
      </c>
      <c r="F217" s="12" t="s">
        <v>288</v>
      </c>
      <c r="G217" s="12" t="s">
        <v>289</v>
      </c>
      <c r="H217" s="12" t="s">
        <v>2170</v>
      </c>
      <c r="I217" s="12" t="s">
        <v>2169</v>
      </c>
      <c r="J217" s="12" t="s">
        <v>2168</v>
      </c>
    </row>
    <row r="218" spans="1:10" x14ac:dyDescent="0.2">
      <c r="A218" s="12" t="s">
        <v>1836</v>
      </c>
      <c r="B218" s="12" t="s">
        <v>1835</v>
      </c>
      <c r="C218" s="12">
        <v>20</v>
      </c>
      <c r="D218" s="12" t="s">
        <v>288</v>
      </c>
      <c r="E218" s="12">
        <v>20</v>
      </c>
      <c r="F218" s="12" t="s">
        <v>288</v>
      </c>
      <c r="G218" s="12" t="s">
        <v>289</v>
      </c>
      <c r="H218" s="12" t="s">
        <v>579</v>
      </c>
      <c r="I218" s="12" t="s">
        <v>580</v>
      </c>
      <c r="J218" s="12" t="s">
        <v>581</v>
      </c>
    </row>
    <row r="219" spans="1:10" x14ac:dyDescent="0.2">
      <c r="A219" s="12" t="s">
        <v>1836</v>
      </c>
      <c r="B219" s="12" t="s">
        <v>1835</v>
      </c>
      <c r="C219" s="12">
        <v>20</v>
      </c>
      <c r="D219" s="12" t="s">
        <v>288</v>
      </c>
      <c r="E219" s="12">
        <v>20</v>
      </c>
      <c r="F219" s="12" t="s">
        <v>288</v>
      </c>
      <c r="G219" s="12" t="s">
        <v>289</v>
      </c>
      <c r="H219" s="12" t="s">
        <v>588</v>
      </c>
      <c r="I219" s="12" t="s">
        <v>589</v>
      </c>
      <c r="J219" s="12" t="s">
        <v>590</v>
      </c>
    </row>
    <row r="220" spans="1:10" x14ac:dyDescent="0.2">
      <c r="A220" s="12" t="s">
        <v>1836</v>
      </c>
      <c r="B220" s="12" t="s">
        <v>1835</v>
      </c>
      <c r="C220" s="12">
        <v>20</v>
      </c>
      <c r="D220" s="12" t="s">
        <v>288</v>
      </c>
      <c r="E220" s="12">
        <v>20</v>
      </c>
      <c r="F220" s="12" t="s">
        <v>288</v>
      </c>
      <c r="G220" s="12" t="s">
        <v>289</v>
      </c>
      <c r="H220" s="12" t="s">
        <v>2167</v>
      </c>
      <c r="I220" s="12" t="s">
        <v>2166</v>
      </c>
      <c r="J220" s="12" t="s">
        <v>2165</v>
      </c>
    </row>
    <row r="221" spans="1:10" x14ac:dyDescent="0.2">
      <c r="A221" s="12" t="s">
        <v>1836</v>
      </c>
      <c r="B221" s="12" t="s">
        <v>1835</v>
      </c>
      <c r="C221" s="12">
        <v>20</v>
      </c>
      <c r="D221" s="12" t="s">
        <v>288</v>
      </c>
      <c r="E221" s="12">
        <v>20</v>
      </c>
      <c r="F221" s="12" t="s">
        <v>288</v>
      </c>
      <c r="G221" s="12" t="s">
        <v>289</v>
      </c>
      <c r="H221" s="12" t="s">
        <v>2164</v>
      </c>
      <c r="I221" s="12" t="s">
        <v>2163</v>
      </c>
      <c r="J221" s="12" t="s">
        <v>2162</v>
      </c>
    </row>
    <row r="222" spans="1:10" x14ac:dyDescent="0.2">
      <c r="A222" s="12" t="s">
        <v>1836</v>
      </c>
      <c r="B222" s="12" t="s">
        <v>1835</v>
      </c>
      <c r="C222" s="12">
        <v>20</v>
      </c>
      <c r="D222" s="12" t="s">
        <v>288</v>
      </c>
      <c r="E222" s="12">
        <v>20</v>
      </c>
      <c r="F222" s="12" t="s">
        <v>288</v>
      </c>
      <c r="G222" s="12" t="s">
        <v>289</v>
      </c>
      <c r="H222" s="12" t="s">
        <v>2161</v>
      </c>
      <c r="I222" s="12" t="s">
        <v>2160</v>
      </c>
      <c r="J222" s="12" t="s">
        <v>2159</v>
      </c>
    </row>
    <row r="223" spans="1:10" x14ac:dyDescent="0.2">
      <c r="A223" s="12" t="s">
        <v>1836</v>
      </c>
      <c r="B223" s="12" t="s">
        <v>1835</v>
      </c>
      <c r="C223" s="12">
        <v>20</v>
      </c>
      <c r="D223" s="12" t="s">
        <v>288</v>
      </c>
      <c r="E223" s="12">
        <v>20</v>
      </c>
      <c r="F223" s="12" t="s">
        <v>288</v>
      </c>
      <c r="G223" s="12" t="s">
        <v>289</v>
      </c>
      <c r="H223" s="12" t="s">
        <v>594</v>
      </c>
      <c r="I223" s="12" t="s">
        <v>595</v>
      </c>
      <c r="J223" s="12" t="s">
        <v>596</v>
      </c>
    </row>
    <row r="224" spans="1:10" x14ac:dyDescent="0.2">
      <c r="A224" s="12" t="s">
        <v>1836</v>
      </c>
      <c r="B224" s="12" t="s">
        <v>1835</v>
      </c>
      <c r="C224" s="12">
        <v>20</v>
      </c>
      <c r="D224" s="12" t="s">
        <v>288</v>
      </c>
      <c r="E224" s="12">
        <v>20</v>
      </c>
      <c r="F224" s="12" t="s">
        <v>288</v>
      </c>
      <c r="G224" s="12" t="s">
        <v>289</v>
      </c>
      <c r="H224" s="12" t="s">
        <v>2158</v>
      </c>
      <c r="I224" s="12" t="s">
        <v>2157</v>
      </c>
      <c r="J224" s="12" t="s">
        <v>2156</v>
      </c>
    </row>
    <row r="225" spans="1:10" x14ac:dyDescent="0.2">
      <c r="A225" s="12" t="s">
        <v>1836</v>
      </c>
      <c r="B225" s="12" t="s">
        <v>1835</v>
      </c>
      <c r="C225" s="12">
        <v>20</v>
      </c>
      <c r="D225" s="12" t="s">
        <v>288</v>
      </c>
      <c r="E225" s="12">
        <v>20</v>
      </c>
      <c r="F225" s="12" t="s">
        <v>288</v>
      </c>
      <c r="G225" s="12" t="s">
        <v>289</v>
      </c>
      <c r="H225" s="12" t="s">
        <v>2155</v>
      </c>
      <c r="I225" s="12" t="s">
        <v>2154</v>
      </c>
      <c r="J225" s="12" t="s">
        <v>2153</v>
      </c>
    </row>
    <row r="226" spans="1:10" x14ac:dyDescent="0.2">
      <c r="A226" s="12" t="s">
        <v>1836</v>
      </c>
      <c r="B226" s="12" t="s">
        <v>1835</v>
      </c>
      <c r="C226" s="12">
        <v>20</v>
      </c>
      <c r="D226" s="12" t="s">
        <v>288</v>
      </c>
      <c r="E226" s="12">
        <v>20</v>
      </c>
      <c r="F226" s="12" t="s">
        <v>288</v>
      </c>
      <c r="G226" s="12" t="s">
        <v>289</v>
      </c>
      <c r="H226" s="12" t="s">
        <v>2152</v>
      </c>
      <c r="I226" s="12" t="s">
        <v>2151</v>
      </c>
      <c r="J226" s="12" t="s">
        <v>2150</v>
      </c>
    </row>
    <row r="227" spans="1:10" x14ac:dyDescent="0.2">
      <c r="A227" s="12" t="s">
        <v>1836</v>
      </c>
      <c r="B227" s="12" t="s">
        <v>1835</v>
      </c>
      <c r="C227" s="12">
        <v>20</v>
      </c>
      <c r="D227" s="12" t="s">
        <v>288</v>
      </c>
      <c r="E227" s="12">
        <v>20</v>
      </c>
      <c r="F227" s="12" t="s">
        <v>288</v>
      </c>
      <c r="G227" s="12" t="s">
        <v>289</v>
      </c>
      <c r="H227" s="12" t="s">
        <v>2149</v>
      </c>
      <c r="I227" s="12" t="s">
        <v>2148</v>
      </c>
      <c r="J227" s="12" t="s">
        <v>2147</v>
      </c>
    </row>
    <row r="228" spans="1:10" x14ac:dyDescent="0.2">
      <c r="A228" s="12" t="s">
        <v>1836</v>
      </c>
      <c r="B228" s="12" t="s">
        <v>1835</v>
      </c>
      <c r="C228" s="12">
        <v>20</v>
      </c>
      <c r="D228" s="12" t="s">
        <v>288</v>
      </c>
      <c r="E228" s="12">
        <v>20</v>
      </c>
      <c r="F228" s="12" t="s">
        <v>288</v>
      </c>
      <c r="G228" s="12" t="s">
        <v>289</v>
      </c>
      <c r="H228" s="12" t="s">
        <v>1491</v>
      </c>
      <c r="I228" s="12" t="s">
        <v>1492</v>
      </c>
      <c r="J228" s="12" t="s">
        <v>1493</v>
      </c>
    </row>
    <row r="229" spans="1:10" x14ac:dyDescent="0.2">
      <c r="A229" s="12" t="s">
        <v>1836</v>
      </c>
      <c r="B229" s="12" t="s">
        <v>1835</v>
      </c>
      <c r="C229" s="12">
        <v>20</v>
      </c>
      <c r="D229" s="12" t="s">
        <v>288</v>
      </c>
      <c r="E229" s="12">
        <v>20</v>
      </c>
      <c r="F229" s="12" t="s">
        <v>288</v>
      </c>
      <c r="G229" s="12" t="s">
        <v>289</v>
      </c>
      <c r="H229" s="12" t="s">
        <v>2146</v>
      </c>
      <c r="I229" s="12" t="s">
        <v>2145</v>
      </c>
      <c r="J229" s="12" t="s">
        <v>2144</v>
      </c>
    </row>
    <row r="230" spans="1:10" x14ac:dyDescent="0.2">
      <c r="A230" s="12" t="s">
        <v>1836</v>
      </c>
      <c r="B230" s="12" t="s">
        <v>1835</v>
      </c>
      <c r="C230" s="12">
        <v>20</v>
      </c>
      <c r="D230" s="12" t="s">
        <v>288</v>
      </c>
      <c r="E230" s="12">
        <v>20</v>
      </c>
      <c r="F230" s="12" t="s">
        <v>288</v>
      </c>
      <c r="G230" s="12" t="s">
        <v>289</v>
      </c>
      <c r="H230" s="12" t="s">
        <v>1494</v>
      </c>
      <c r="I230" s="12" t="s">
        <v>1495</v>
      </c>
      <c r="J230" s="12" t="s">
        <v>1496</v>
      </c>
    </row>
    <row r="231" spans="1:10" x14ac:dyDescent="0.2">
      <c r="A231" s="12" t="s">
        <v>1836</v>
      </c>
      <c r="B231" s="12" t="s">
        <v>1835</v>
      </c>
      <c r="C231" s="12">
        <v>20</v>
      </c>
      <c r="D231" s="12" t="s">
        <v>288</v>
      </c>
      <c r="E231" s="12">
        <v>20</v>
      </c>
      <c r="F231" s="12" t="s">
        <v>288</v>
      </c>
      <c r="G231" s="12" t="s">
        <v>289</v>
      </c>
      <c r="H231" s="12" t="s">
        <v>2143</v>
      </c>
      <c r="I231" s="12" t="s">
        <v>2142</v>
      </c>
      <c r="J231" s="12" t="s">
        <v>2141</v>
      </c>
    </row>
    <row r="232" spans="1:10" x14ac:dyDescent="0.2">
      <c r="A232" s="12" t="s">
        <v>1836</v>
      </c>
      <c r="B232" s="12" t="s">
        <v>1835</v>
      </c>
      <c r="C232" s="12">
        <v>20</v>
      </c>
      <c r="D232" s="12" t="s">
        <v>288</v>
      </c>
      <c r="E232" s="12">
        <v>20</v>
      </c>
      <c r="F232" s="12" t="s">
        <v>288</v>
      </c>
      <c r="G232" s="12" t="s">
        <v>289</v>
      </c>
      <c r="H232" s="12" t="s">
        <v>2140</v>
      </c>
      <c r="I232" s="12" t="s">
        <v>2139</v>
      </c>
      <c r="J232" s="12" t="s">
        <v>2138</v>
      </c>
    </row>
    <row r="233" spans="1:10" x14ac:dyDescent="0.2">
      <c r="A233" s="12" t="s">
        <v>1836</v>
      </c>
      <c r="B233" s="12" t="s">
        <v>1835</v>
      </c>
      <c r="C233" s="12">
        <v>21</v>
      </c>
      <c r="D233" s="12" t="s">
        <v>288</v>
      </c>
      <c r="E233" s="12">
        <v>20</v>
      </c>
      <c r="F233" s="12" t="s">
        <v>288</v>
      </c>
      <c r="G233" s="12" t="s">
        <v>289</v>
      </c>
      <c r="H233" s="12" t="s">
        <v>2137</v>
      </c>
      <c r="I233" s="12" t="s">
        <v>2136</v>
      </c>
      <c r="J233" s="12" t="s">
        <v>2135</v>
      </c>
    </row>
    <row r="234" spans="1:10" x14ac:dyDescent="0.2">
      <c r="A234" s="12" t="s">
        <v>1836</v>
      </c>
      <c r="B234" s="12" t="s">
        <v>1835</v>
      </c>
      <c r="C234" s="12">
        <v>20</v>
      </c>
      <c r="D234" s="12" t="s">
        <v>288</v>
      </c>
      <c r="E234" s="12">
        <v>20</v>
      </c>
      <c r="F234" s="12" t="s">
        <v>288</v>
      </c>
      <c r="G234" s="12" t="s">
        <v>289</v>
      </c>
      <c r="H234" s="12" t="s">
        <v>1500</v>
      </c>
      <c r="I234" s="12" t="s">
        <v>1501</v>
      </c>
      <c r="J234" s="12" t="s">
        <v>1502</v>
      </c>
    </row>
    <row r="235" spans="1:10" x14ac:dyDescent="0.2">
      <c r="A235" s="12" t="s">
        <v>1836</v>
      </c>
      <c r="B235" s="12" t="s">
        <v>1835</v>
      </c>
      <c r="C235" s="12">
        <v>19</v>
      </c>
      <c r="D235" s="12" t="s">
        <v>288</v>
      </c>
      <c r="E235" s="12">
        <v>20</v>
      </c>
      <c r="F235" s="12" t="s">
        <v>288</v>
      </c>
      <c r="G235" s="12" t="s">
        <v>289</v>
      </c>
      <c r="H235" s="12" t="s">
        <v>2134</v>
      </c>
      <c r="I235" s="12" t="s">
        <v>2133</v>
      </c>
      <c r="J235" s="12" t="s">
        <v>2132</v>
      </c>
    </row>
    <row r="236" spans="1:10" x14ac:dyDescent="0.2">
      <c r="A236" s="12" t="s">
        <v>1836</v>
      </c>
      <c r="B236" s="12" t="s">
        <v>1835</v>
      </c>
      <c r="C236" s="12">
        <v>20</v>
      </c>
      <c r="D236" s="12" t="s">
        <v>288</v>
      </c>
      <c r="E236" s="12">
        <v>20</v>
      </c>
      <c r="F236" s="12" t="s">
        <v>288</v>
      </c>
      <c r="G236" s="12" t="s">
        <v>289</v>
      </c>
      <c r="H236" s="12" t="s">
        <v>1506</v>
      </c>
      <c r="I236" s="12" t="s">
        <v>1507</v>
      </c>
      <c r="J236" s="12" t="s">
        <v>1508</v>
      </c>
    </row>
    <row r="237" spans="1:10" x14ac:dyDescent="0.2">
      <c r="A237" s="12" t="s">
        <v>1836</v>
      </c>
      <c r="B237" s="12" t="s">
        <v>1835</v>
      </c>
      <c r="C237" s="12">
        <v>20</v>
      </c>
      <c r="D237" s="12" t="s">
        <v>288</v>
      </c>
      <c r="E237" s="12">
        <v>20</v>
      </c>
      <c r="F237" s="12" t="s">
        <v>288</v>
      </c>
      <c r="G237" s="12" t="s">
        <v>289</v>
      </c>
      <c r="H237" s="12" t="s">
        <v>610</v>
      </c>
      <c r="I237" s="12" t="s">
        <v>611</v>
      </c>
      <c r="J237" s="12" t="s">
        <v>612</v>
      </c>
    </row>
    <row r="238" spans="1:10" x14ac:dyDescent="0.2">
      <c r="A238" s="12" t="s">
        <v>1836</v>
      </c>
      <c r="B238" s="12" t="s">
        <v>1835</v>
      </c>
      <c r="C238" s="12">
        <v>20</v>
      </c>
      <c r="D238" s="12" t="s">
        <v>288</v>
      </c>
      <c r="E238" s="12">
        <v>20</v>
      </c>
      <c r="F238" s="12" t="s">
        <v>288</v>
      </c>
      <c r="G238" s="12" t="s">
        <v>289</v>
      </c>
      <c r="H238" s="12" t="s">
        <v>2131</v>
      </c>
      <c r="I238" s="12" t="s">
        <v>2130</v>
      </c>
      <c r="J238" s="12" t="s">
        <v>2129</v>
      </c>
    </row>
    <row r="239" spans="1:10" x14ac:dyDescent="0.2">
      <c r="A239" s="12" t="s">
        <v>1836</v>
      </c>
      <c r="B239" s="12" t="s">
        <v>1835</v>
      </c>
      <c r="C239" s="12">
        <v>20</v>
      </c>
      <c r="D239" s="12" t="s">
        <v>288</v>
      </c>
      <c r="E239" s="12">
        <v>20</v>
      </c>
      <c r="F239" s="12" t="s">
        <v>288</v>
      </c>
      <c r="G239" s="12" t="s">
        <v>289</v>
      </c>
      <c r="H239" s="12" t="s">
        <v>2128</v>
      </c>
      <c r="I239" s="12" t="s">
        <v>2127</v>
      </c>
      <c r="J239" s="12" t="s">
        <v>2126</v>
      </c>
    </row>
    <row r="240" spans="1:10" x14ac:dyDescent="0.2">
      <c r="A240" s="12" t="s">
        <v>1836</v>
      </c>
      <c r="B240" s="12" t="s">
        <v>1835</v>
      </c>
      <c r="C240" s="12">
        <v>20</v>
      </c>
      <c r="D240" s="12" t="s">
        <v>288</v>
      </c>
      <c r="E240" s="12">
        <v>20</v>
      </c>
      <c r="F240" s="12" t="s">
        <v>288</v>
      </c>
      <c r="G240" s="12" t="s">
        <v>289</v>
      </c>
      <c r="H240" s="12" t="s">
        <v>2125</v>
      </c>
      <c r="I240" s="12" t="s">
        <v>2124</v>
      </c>
      <c r="J240" s="12" t="s">
        <v>2123</v>
      </c>
    </row>
    <row r="241" spans="1:10" x14ac:dyDescent="0.2">
      <c r="A241" s="12" t="s">
        <v>1836</v>
      </c>
      <c r="B241" s="12" t="s">
        <v>1835</v>
      </c>
      <c r="C241" s="12">
        <v>20</v>
      </c>
      <c r="D241" s="12" t="s">
        <v>288</v>
      </c>
      <c r="E241" s="12">
        <v>20</v>
      </c>
      <c r="F241" s="12" t="s">
        <v>288</v>
      </c>
      <c r="G241" s="12" t="s">
        <v>289</v>
      </c>
      <c r="H241" s="12" t="s">
        <v>2122</v>
      </c>
      <c r="I241" s="12" t="s">
        <v>2121</v>
      </c>
      <c r="J241" s="12" t="s">
        <v>2120</v>
      </c>
    </row>
    <row r="242" spans="1:10" x14ac:dyDescent="0.2">
      <c r="A242" s="12" t="s">
        <v>1836</v>
      </c>
      <c r="B242" s="12" t="s">
        <v>1835</v>
      </c>
      <c r="C242" s="12">
        <v>20</v>
      </c>
      <c r="D242" s="12" t="s">
        <v>288</v>
      </c>
      <c r="E242" s="12">
        <v>20</v>
      </c>
      <c r="F242" s="12" t="s">
        <v>288</v>
      </c>
      <c r="G242" s="12" t="s">
        <v>289</v>
      </c>
      <c r="H242" s="12" t="s">
        <v>116</v>
      </c>
      <c r="I242" s="12" t="s">
        <v>616</v>
      </c>
      <c r="J242" s="12" t="s">
        <v>115</v>
      </c>
    </row>
    <row r="243" spans="1:10" x14ac:dyDescent="0.2">
      <c r="A243" s="12" t="s">
        <v>1836</v>
      </c>
      <c r="B243" s="12" t="s">
        <v>1835</v>
      </c>
      <c r="C243" s="12">
        <v>20</v>
      </c>
      <c r="D243" s="12" t="s">
        <v>288</v>
      </c>
      <c r="E243" s="12">
        <v>20</v>
      </c>
      <c r="F243" s="12" t="s">
        <v>288</v>
      </c>
      <c r="G243" s="12" t="s">
        <v>289</v>
      </c>
      <c r="H243" s="12" t="s">
        <v>1524</v>
      </c>
      <c r="I243" s="12" t="s">
        <v>1525</v>
      </c>
      <c r="J243" s="12" t="s">
        <v>1526</v>
      </c>
    </row>
    <row r="244" spans="1:10" x14ac:dyDescent="0.2">
      <c r="A244" s="12" t="s">
        <v>1836</v>
      </c>
      <c r="B244" s="12" t="s">
        <v>1835</v>
      </c>
      <c r="C244" s="12">
        <v>20</v>
      </c>
      <c r="D244" s="12" t="s">
        <v>288</v>
      </c>
      <c r="E244" s="12">
        <v>20</v>
      </c>
      <c r="F244" s="12" t="s">
        <v>288</v>
      </c>
      <c r="G244" s="12" t="s">
        <v>289</v>
      </c>
      <c r="H244" s="12" t="s">
        <v>2119</v>
      </c>
      <c r="I244" s="12" t="s">
        <v>2118</v>
      </c>
      <c r="J244" s="12" t="s">
        <v>2117</v>
      </c>
    </row>
    <row r="245" spans="1:10" x14ac:dyDescent="0.2">
      <c r="A245" s="12" t="s">
        <v>1836</v>
      </c>
      <c r="B245" s="12" t="s">
        <v>1835</v>
      </c>
      <c r="C245" s="12">
        <v>20</v>
      </c>
      <c r="D245" s="12" t="s">
        <v>288</v>
      </c>
      <c r="E245" s="12">
        <v>20</v>
      </c>
      <c r="F245" s="12" t="s">
        <v>288</v>
      </c>
      <c r="G245" s="12" t="s">
        <v>289</v>
      </c>
      <c r="H245" s="12" t="s">
        <v>2116</v>
      </c>
      <c r="I245" s="12" t="s">
        <v>2115</v>
      </c>
      <c r="J245" s="12" t="s">
        <v>2114</v>
      </c>
    </row>
    <row r="246" spans="1:10" x14ac:dyDescent="0.2">
      <c r="A246" s="12" t="s">
        <v>1836</v>
      </c>
      <c r="B246" s="12" t="s">
        <v>1835</v>
      </c>
      <c r="C246" s="12">
        <v>20</v>
      </c>
      <c r="D246" s="12" t="s">
        <v>288</v>
      </c>
      <c r="E246" s="12">
        <v>20</v>
      </c>
      <c r="F246" s="12" t="s">
        <v>288</v>
      </c>
      <c r="G246" s="12" t="s">
        <v>289</v>
      </c>
      <c r="H246" s="12" t="s">
        <v>32</v>
      </c>
      <c r="I246" s="12" t="s">
        <v>629</v>
      </c>
      <c r="J246" s="12" t="s">
        <v>31</v>
      </c>
    </row>
    <row r="247" spans="1:10" x14ac:dyDescent="0.2">
      <c r="A247" s="12" t="s">
        <v>1836</v>
      </c>
      <c r="B247" s="12" t="s">
        <v>1835</v>
      </c>
      <c r="C247" s="12">
        <v>20</v>
      </c>
      <c r="D247" s="12" t="s">
        <v>288</v>
      </c>
      <c r="E247" s="12">
        <v>20</v>
      </c>
      <c r="F247" s="12" t="s">
        <v>288</v>
      </c>
      <c r="G247" s="12" t="s">
        <v>289</v>
      </c>
      <c r="H247" s="12" t="s">
        <v>630</v>
      </c>
      <c r="I247" s="12" t="s">
        <v>631</v>
      </c>
      <c r="J247" s="12" t="s">
        <v>632</v>
      </c>
    </row>
    <row r="248" spans="1:10" x14ac:dyDescent="0.2">
      <c r="A248" s="12" t="s">
        <v>1836</v>
      </c>
      <c r="B248" s="12" t="s">
        <v>1835</v>
      </c>
      <c r="C248" s="12">
        <v>20</v>
      </c>
      <c r="D248" s="12" t="s">
        <v>288</v>
      </c>
      <c r="E248" s="12">
        <v>20</v>
      </c>
      <c r="F248" s="12" t="s">
        <v>288</v>
      </c>
      <c r="G248" s="12" t="s">
        <v>289</v>
      </c>
      <c r="H248" s="12" t="s">
        <v>2113</v>
      </c>
      <c r="I248" s="12" t="s">
        <v>2112</v>
      </c>
      <c r="J248" s="12" t="s">
        <v>2111</v>
      </c>
    </row>
    <row r="249" spans="1:10" x14ac:dyDescent="0.2">
      <c r="A249" s="12" t="s">
        <v>1836</v>
      </c>
      <c r="B249" s="12" t="s">
        <v>1835</v>
      </c>
      <c r="C249" s="12">
        <v>20</v>
      </c>
      <c r="D249" s="12" t="s">
        <v>288</v>
      </c>
      <c r="E249" s="12">
        <v>20</v>
      </c>
      <c r="F249" s="12" t="s">
        <v>288</v>
      </c>
      <c r="G249" s="12" t="s">
        <v>289</v>
      </c>
      <c r="H249" s="12" t="s">
        <v>1548</v>
      </c>
      <c r="I249" s="12" t="s">
        <v>1549</v>
      </c>
      <c r="J249" s="12" t="s">
        <v>1550</v>
      </c>
    </row>
    <row r="250" spans="1:10" x14ac:dyDescent="0.2">
      <c r="A250" s="12" t="s">
        <v>1836</v>
      </c>
      <c r="B250" s="12" t="s">
        <v>1835</v>
      </c>
      <c r="C250" s="12">
        <v>20</v>
      </c>
      <c r="D250" s="12" t="s">
        <v>288</v>
      </c>
      <c r="E250" s="12">
        <v>20</v>
      </c>
      <c r="F250" s="12" t="s">
        <v>288</v>
      </c>
      <c r="G250" s="12" t="s">
        <v>289</v>
      </c>
      <c r="H250" s="12" t="s">
        <v>2110</v>
      </c>
      <c r="I250" s="12" t="s">
        <v>2109</v>
      </c>
      <c r="J250" s="12" t="s">
        <v>2108</v>
      </c>
    </row>
    <row r="251" spans="1:10" x14ac:dyDescent="0.2">
      <c r="A251" s="12" t="s">
        <v>1836</v>
      </c>
      <c r="B251" s="12" t="s">
        <v>1835</v>
      </c>
      <c r="C251" s="12">
        <v>20</v>
      </c>
      <c r="D251" s="12" t="s">
        <v>288</v>
      </c>
      <c r="E251" s="12">
        <v>20</v>
      </c>
      <c r="F251" s="12" t="s">
        <v>288</v>
      </c>
      <c r="G251" s="12" t="s">
        <v>289</v>
      </c>
      <c r="H251" s="12" t="s">
        <v>1551</v>
      </c>
      <c r="I251" s="12" t="s">
        <v>1552</v>
      </c>
      <c r="J251" s="12" t="s">
        <v>1553</v>
      </c>
    </row>
    <row r="252" spans="1:10" x14ac:dyDescent="0.2">
      <c r="A252" s="12" t="s">
        <v>1836</v>
      </c>
      <c r="B252" s="12" t="s">
        <v>1835</v>
      </c>
      <c r="C252" s="12">
        <v>20</v>
      </c>
      <c r="D252" s="12" t="s">
        <v>288</v>
      </c>
      <c r="E252" s="12">
        <v>20</v>
      </c>
      <c r="F252" s="12" t="s">
        <v>288</v>
      </c>
      <c r="G252" s="12" t="s">
        <v>289</v>
      </c>
      <c r="H252" s="12" t="s">
        <v>2107</v>
      </c>
      <c r="I252" s="12" t="s">
        <v>2106</v>
      </c>
      <c r="J252" s="12" t="s">
        <v>2105</v>
      </c>
    </row>
    <row r="253" spans="1:10" x14ac:dyDescent="0.2">
      <c r="A253" s="12" t="s">
        <v>1836</v>
      </c>
      <c r="B253" s="12" t="s">
        <v>1835</v>
      </c>
      <c r="C253" s="12">
        <v>20</v>
      </c>
      <c r="D253" s="12" t="s">
        <v>288</v>
      </c>
      <c r="E253" s="12">
        <v>20</v>
      </c>
      <c r="F253" s="12" t="s">
        <v>288</v>
      </c>
      <c r="G253" s="12" t="s">
        <v>289</v>
      </c>
      <c r="H253" s="12" t="s">
        <v>2104</v>
      </c>
      <c r="I253" s="12" t="s">
        <v>2103</v>
      </c>
      <c r="J253" s="12" t="s">
        <v>2102</v>
      </c>
    </row>
    <row r="254" spans="1:10" x14ac:dyDescent="0.2">
      <c r="A254" s="12" t="s">
        <v>1836</v>
      </c>
      <c r="B254" s="12" t="s">
        <v>1835</v>
      </c>
      <c r="C254" s="12">
        <v>20</v>
      </c>
      <c r="D254" s="12" t="s">
        <v>288</v>
      </c>
      <c r="E254" s="12">
        <v>20</v>
      </c>
      <c r="F254" s="12" t="s">
        <v>288</v>
      </c>
      <c r="G254" s="12" t="s">
        <v>289</v>
      </c>
      <c r="H254" s="12" t="s">
        <v>2101</v>
      </c>
      <c r="I254" s="12" t="s">
        <v>2100</v>
      </c>
      <c r="J254" s="12" t="s">
        <v>2099</v>
      </c>
    </row>
    <row r="255" spans="1:10" x14ac:dyDescent="0.2">
      <c r="A255" s="12" t="s">
        <v>1836</v>
      </c>
      <c r="B255" s="12" t="s">
        <v>1835</v>
      </c>
      <c r="C255" s="12">
        <v>20</v>
      </c>
      <c r="D255" s="12" t="s">
        <v>288</v>
      </c>
      <c r="E255" s="12">
        <v>20</v>
      </c>
      <c r="F255" s="12" t="s">
        <v>288</v>
      </c>
      <c r="G255" s="12" t="s">
        <v>289</v>
      </c>
      <c r="H255" s="12" t="s">
        <v>2098</v>
      </c>
      <c r="I255" s="12" t="s">
        <v>2097</v>
      </c>
      <c r="J255" s="12" t="s">
        <v>2096</v>
      </c>
    </row>
    <row r="256" spans="1:10" x14ac:dyDescent="0.2">
      <c r="A256" s="12" t="s">
        <v>1836</v>
      </c>
      <c r="B256" s="12" t="s">
        <v>1835</v>
      </c>
      <c r="C256" s="12">
        <v>20</v>
      </c>
      <c r="D256" s="12" t="s">
        <v>288</v>
      </c>
      <c r="E256" s="12">
        <v>20</v>
      </c>
      <c r="F256" s="12" t="s">
        <v>288</v>
      </c>
      <c r="G256" s="12" t="s">
        <v>289</v>
      </c>
      <c r="H256" s="12" t="s">
        <v>2095</v>
      </c>
      <c r="I256" s="12" t="s">
        <v>2094</v>
      </c>
      <c r="J256" s="12" t="s">
        <v>2093</v>
      </c>
    </row>
    <row r="257" spans="1:10" x14ac:dyDescent="0.2">
      <c r="A257" s="12" t="s">
        <v>1836</v>
      </c>
      <c r="B257" s="12" t="s">
        <v>1835</v>
      </c>
      <c r="C257" s="12">
        <v>20</v>
      </c>
      <c r="D257" s="12" t="s">
        <v>288</v>
      </c>
      <c r="E257" s="12">
        <v>20</v>
      </c>
      <c r="F257" s="12" t="s">
        <v>288</v>
      </c>
      <c r="G257" s="12" t="s">
        <v>289</v>
      </c>
      <c r="H257" s="12" t="s">
        <v>2092</v>
      </c>
      <c r="I257" s="12" t="s">
        <v>2091</v>
      </c>
      <c r="J257" s="12" t="s">
        <v>2090</v>
      </c>
    </row>
    <row r="258" spans="1:10" x14ac:dyDescent="0.2">
      <c r="A258" s="12" t="s">
        <v>1836</v>
      </c>
      <c r="B258" s="12" t="s">
        <v>1835</v>
      </c>
      <c r="C258" s="12">
        <v>20</v>
      </c>
      <c r="D258" s="12" t="s">
        <v>288</v>
      </c>
      <c r="E258" s="12">
        <v>20</v>
      </c>
      <c r="F258" s="12" t="s">
        <v>288</v>
      </c>
      <c r="G258" s="12" t="s">
        <v>289</v>
      </c>
      <c r="H258" s="12" t="s">
        <v>2089</v>
      </c>
      <c r="I258" s="12" t="s">
        <v>2088</v>
      </c>
      <c r="J258" s="12" t="s">
        <v>2087</v>
      </c>
    </row>
    <row r="259" spans="1:10" x14ac:dyDescent="0.2">
      <c r="A259" s="12" t="s">
        <v>1836</v>
      </c>
      <c r="B259" s="12" t="s">
        <v>1835</v>
      </c>
      <c r="C259" s="12">
        <v>20</v>
      </c>
      <c r="D259" s="12" t="s">
        <v>288</v>
      </c>
      <c r="E259" s="12">
        <v>20</v>
      </c>
      <c r="F259" s="12" t="s">
        <v>288</v>
      </c>
      <c r="G259" s="12" t="s">
        <v>289</v>
      </c>
      <c r="H259" s="12" t="s">
        <v>1566</v>
      </c>
      <c r="I259" s="12" t="s">
        <v>1567</v>
      </c>
      <c r="J259" s="12" t="s">
        <v>1568</v>
      </c>
    </row>
    <row r="260" spans="1:10" x14ac:dyDescent="0.2">
      <c r="A260" s="12" t="s">
        <v>1836</v>
      </c>
      <c r="B260" s="12" t="s">
        <v>1835</v>
      </c>
      <c r="C260" s="12">
        <v>20</v>
      </c>
      <c r="D260" s="12" t="s">
        <v>288</v>
      </c>
      <c r="E260" s="12">
        <v>20</v>
      </c>
      <c r="F260" s="12" t="s">
        <v>288</v>
      </c>
      <c r="G260" s="12" t="s">
        <v>289</v>
      </c>
      <c r="H260" s="12" t="s">
        <v>2086</v>
      </c>
      <c r="I260" s="12" t="s">
        <v>2085</v>
      </c>
      <c r="J260" s="12" t="s">
        <v>2084</v>
      </c>
    </row>
    <row r="261" spans="1:10" x14ac:dyDescent="0.2">
      <c r="A261" s="12" t="s">
        <v>1836</v>
      </c>
      <c r="B261" s="12" t="s">
        <v>1835</v>
      </c>
      <c r="C261" s="12">
        <v>20</v>
      </c>
      <c r="D261" s="12" t="s">
        <v>288</v>
      </c>
      <c r="E261" s="12">
        <v>20</v>
      </c>
      <c r="F261" s="12" t="s">
        <v>288</v>
      </c>
      <c r="G261" s="12" t="s">
        <v>289</v>
      </c>
      <c r="H261" s="12" t="s">
        <v>2083</v>
      </c>
      <c r="I261" s="12" t="s">
        <v>2082</v>
      </c>
      <c r="J261" s="12" t="s">
        <v>2081</v>
      </c>
    </row>
    <row r="262" spans="1:10" x14ac:dyDescent="0.2">
      <c r="A262" s="12" t="s">
        <v>1836</v>
      </c>
      <c r="B262" s="12" t="s">
        <v>1835</v>
      </c>
      <c r="C262" s="12">
        <v>20</v>
      </c>
      <c r="D262" s="12" t="s">
        <v>288</v>
      </c>
      <c r="E262" s="12">
        <v>20</v>
      </c>
      <c r="F262" s="12" t="s">
        <v>288</v>
      </c>
      <c r="G262" s="12" t="s">
        <v>289</v>
      </c>
      <c r="H262" s="12" t="s">
        <v>2080</v>
      </c>
      <c r="I262" s="12" t="s">
        <v>2079</v>
      </c>
      <c r="J262" s="12" t="s">
        <v>2078</v>
      </c>
    </row>
    <row r="263" spans="1:10" x14ac:dyDescent="0.2">
      <c r="A263" s="12" t="s">
        <v>1836</v>
      </c>
      <c r="B263" s="12" t="s">
        <v>1835</v>
      </c>
      <c r="C263" s="12">
        <v>20</v>
      </c>
      <c r="D263" s="12" t="s">
        <v>288</v>
      </c>
      <c r="E263" s="12">
        <v>20</v>
      </c>
      <c r="F263" s="12" t="s">
        <v>288</v>
      </c>
      <c r="G263" s="12" t="s">
        <v>289</v>
      </c>
      <c r="H263" s="12" t="s">
        <v>2077</v>
      </c>
      <c r="I263" s="12" t="s">
        <v>2076</v>
      </c>
      <c r="J263" s="12" t="s">
        <v>2075</v>
      </c>
    </row>
    <row r="264" spans="1:10" x14ac:dyDescent="0.2">
      <c r="A264" s="12" t="s">
        <v>1836</v>
      </c>
      <c r="B264" s="12" t="s">
        <v>1835</v>
      </c>
      <c r="C264" s="12">
        <v>20</v>
      </c>
      <c r="D264" s="12" t="s">
        <v>288</v>
      </c>
      <c r="E264" s="12">
        <v>20</v>
      </c>
      <c r="F264" s="12" t="s">
        <v>288</v>
      </c>
      <c r="G264" s="12" t="s">
        <v>289</v>
      </c>
      <c r="H264" s="12" t="s">
        <v>2074</v>
      </c>
      <c r="I264" s="12" t="s">
        <v>2073</v>
      </c>
      <c r="J264" s="12" t="s">
        <v>2072</v>
      </c>
    </row>
    <row r="265" spans="1:10" x14ac:dyDescent="0.2">
      <c r="A265" s="12" t="s">
        <v>1836</v>
      </c>
      <c r="B265" s="12" t="s">
        <v>1835</v>
      </c>
      <c r="C265" s="12">
        <v>20</v>
      </c>
      <c r="D265" s="12" t="s">
        <v>288</v>
      </c>
      <c r="E265" s="12">
        <v>20</v>
      </c>
      <c r="F265" s="12" t="s">
        <v>288</v>
      </c>
      <c r="G265" s="12" t="s">
        <v>289</v>
      </c>
      <c r="H265" s="12" t="s">
        <v>2071</v>
      </c>
      <c r="I265" s="12" t="s">
        <v>2070</v>
      </c>
      <c r="J265" s="12" t="s">
        <v>2069</v>
      </c>
    </row>
    <row r="266" spans="1:10" x14ac:dyDescent="0.2">
      <c r="A266" s="12" t="s">
        <v>1836</v>
      </c>
      <c r="B266" s="12" t="s">
        <v>1835</v>
      </c>
      <c r="C266" s="12">
        <v>20</v>
      </c>
      <c r="D266" s="12" t="s">
        <v>288</v>
      </c>
      <c r="E266" s="12">
        <v>20</v>
      </c>
      <c r="F266" s="12" t="s">
        <v>288</v>
      </c>
      <c r="G266" s="12" t="s">
        <v>289</v>
      </c>
      <c r="H266" s="12" t="s">
        <v>2068</v>
      </c>
      <c r="I266" s="12" t="s">
        <v>2067</v>
      </c>
      <c r="J266" s="12" t="s">
        <v>2066</v>
      </c>
    </row>
    <row r="267" spans="1:10" x14ac:dyDescent="0.2">
      <c r="A267" s="12" t="s">
        <v>1836</v>
      </c>
      <c r="B267" s="12" t="s">
        <v>1835</v>
      </c>
      <c r="C267" s="12">
        <v>20</v>
      </c>
      <c r="D267" s="12" t="s">
        <v>288</v>
      </c>
      <c r="E267" s="12">
        <v>20</v>
      </c>
      <c r="F267" s="12" t="s">
        <v>288</v>
      </c>
      <c r="G267" s="12" t="s">
        <v>289</v>
      </c>
      <c r="H267" s="12" t="s">
        <v>2065</v>
      </c>
      <c r="I267" s="12" t="s">
        <v>2064</v>
      </c>
      <c r="J267" s="12" t="s">
        <v>2063</v>
      </c>
    </row>
    <row r="268" spans="1:10" x14ac:dyDescent="0.2">
      <c r="A268" s="12" t="s">
        <v>1836</v>
      </c>
      <c r="B268" s="12" t="s">
        <v>1835</v>
      </c>
      <c r="C268" s="12">
        <v>20</v>
      </c>
      <c r="D268" s="12" t="s">
        <v>288</v>
      </c>
      <c r="E268" s="12">
        <v>20</v>
      </c>
      <c r="F268" s="12" t="s">
        <v>288</v>
      </c>
      <c r="G268" s="12" t="s">
        <v>289</v>
      </c>
      <c r="H268" s="12" t="s">
        <v>2062</v>
      </c>
      <c r="I268" s="12" t="s">
        <v>2061</v>
      </c>
      <c r="J268" s="12" t="s">
        <v>2060</v>
      </c>
    </row>
    <row r="269" spans="1:10" x14ac:dyDescent="0.2">
      <c r="A269" s="12" t="s">
        <v>1836</v>
      </c>
      <c r="B269" s="12" t="s">
        <v>1835</v>
      </c>
      <c r="C269" s="12">
        <v>20</v>
      </c>
      <c r="D269" s="12" t="s">
        <v>288</v>
      </c>
      <c r="E269" s="12">
        <v>20</v>
      </c>
      <c r="F269" s="12" t="s">
        <v>288</v>
      </c>
      <c r="G269" s="12" t="s">
        <v>289</v>
      </c>
      <c r="H269" s="12" t="s">
        <v>2059</v>
      </c>
      <c r="I269" s="12" t="s">
        <v>2058</v>
      </c>
      <c r="J269" s="12" t="s">
        <v>2057</v>
      </c>
    </row>
    <row r="270" spans="1:10" x14ac:dyDescent="0.2">
      <c r="A270" s="12" t="s">
        <v>1836</v>
      </c>
      <c r="B270" s="12" t="s">
        <v>1835</v>
      </c>
      <c r="C270" s="12">
        <v>20</v>
      </c>
      <c r="D270" s="12" t="s">
        <v>288</v>
      </c>
      <c r="E270" s="12">
        <v>20</v>
      </c>
      <c r="F270" s="12" t="s">
        <v>288</v>
      </c>
      <c r="G270" s="12" t="s">
        <v>289</v>
      </c>
      <c r="H270" s="12" t="s">
        <v>2056</v>
      </c>
      <c r="I270" s="12" t="s">
        <v>2055</v>
      </c>
      <c r="J270" s="12" t="s">
        <v>2054</v>
      </c>
    </row>
    <row r="271" spans="1:10" x14ac:dyDescent="0.2">
      <c r="A271" s="12" t="s">
        <v>1836</v>
      </c>
      <c r="B271" s="12" t="s">
        <v>1835</v>
      </c>
      <c r="C271" s="12">
        <v>20</v>
      </c>
      <c r="D271" s="12" t="s">
        <v>288</v>
      </c>
      <c r="E271" s="12">
        <v>20</v>
      </c>
      <c r="F271" s="12" t="s">
        <v>288</v>
      </c>
      <c r="G271" s="12" t="s">
        <v>289</v>
      </c>
      <c r="H271" s="12" t="s">
        <v>172</v>
      </c>
      <c r="I271" s="12" t="s">
        <v>639</v>
      </c>
      <c r="J271" s="12" t="s">
        <v>171</v>
      </c>
    </row>
    <row r="272" spans="1:10" x14ac:dyDescent="0.2">
      <c r="A272" s="12" t="s">
        <v>1836</v>
      </c>
      <c r="B272" s="12" t="s">
        <v>1835</v>
      </c>
      <c r="C272" s="12">
        <v>20</v>
      </c>
      <c r="D272" s="12" t="s">
        <v>288</v>
      </c>
      <c r="E272" s="12">
        <v>20</v>
      </c>
      <c r="F272" s="12" t="s">
        <v>288</v>
      </c>
      <c r="G272" s="12" t="s">
        <v>289</v>
      </c>
      <c r="H272" s="12" t="s">
        <v>2053</v>
      </c>
      <c r="I272" s="12" t="s">
        <v>2052</v>
      </c>
      <c r="J272" s="12" t="s">
        <v>2051</v>
      </c>
    </row>
    <row r="273" spans="1:10" x14ac:dyDescent="0.2">
      <c r="A273" s="12" t="s">
        <v>1836</v>
      </c>
      <c r="B273" s="12" t="s">
        <v>1835</v>
      </c>
      <c r="C273" s="12">
        <v>20</v>
      </c>
      <c r="D273" s="12" t="s">
        <v>288</v>
      </c>
      <c r="E273" s="12">
        <v>20</v>
      </c>
      <c r="F273" s="12" t="s">
        <v>288</v>
      </c>
      <c r="G273" s="12" t="s">
        <v>289</v>
      </c>
      <c r="H273" s="12" t="s">
        <v>2050</v>
      </c>
      <c r="I273" s="12" t="s">
        <v>2049</v>
      </c>
      <c r="J273" s="12" t="s">
        <v>2048</v>
      </c>
    </row>
    <row r="274" spans="1:10" x14ac:dyDescent="0.2">
      <c r="A274" s="12" t="s">
        <v>1836</v>
      </c>
      <c r="B274" s="12" t="s">
        <v>1835</v>
      </c>
      <c r="C274" s="12">
        <v>20</v>
      </c>
      <c r="D274" s="12" t="s">
        <v>288</v>
      </c>
      <c r="E274" s="12">
        <v>20</v>
      </c>
      <c r="F274" s="12" t="s">
        <v>288</v>
      </c>
      <c r="G274" s="12" t="s">
        <v>289</v>
      </c>
      <c r="H274" s="12" t="s">
        <v>2047</v>
      </c>
      <c r="I274" s="12" t="s">
        <v>2046</v>
      </c>
      <c r="J274" s="12" t="s">
        <v>2045</v>
      </c>
    </row>
    <row r="275" spans="1:10" x14ac:dyDescent="0.2">
      <c r="A275" s="12" t="s">
        <v>1836</v>
      </c>
      <c r="B275" s="12" t="s">
        <v>1835</v>
      </c>
      <c r="C275" s="12">
        <v>20</v>
      </c>
      <c r="D275" s="12" t="s">
        <v>288</v>
      </c>
      <c r="E275" s="12">
        <v>20</v>
      </c>
      <c r="F275" s="12" t="s">
        <v>288</v>
      </c>
      <c r="G275" s="12" t="s">
        <v>289</v>
      </c>
      <c r="H275" s="12" t="s">
        <v>2044</v>
      </c>
      <c r="I275" s="12" t="s">
        <v>2043</v>
      </c>
      <c r="J275" s="12" t="s">
        <v>2042</v>
      </c>
    </row>
    <row r="276" spans="1:10" x14ac:dyDescent="0.2">
      <c r="A276" s="12" t="s">
        <v>1836</v>
      </c>
      <c r="B276" s="12" t="s">
        <v>1835</v>
      </c>
      <c r="C276" s="12">
        <v>20</v>
      </c>
      <c r="D276" s="12" t="s">
        <v>288</v>
      </c>
      <c r="E276" s="12">
        <v>20</v>
      </c>
      <c r="F276" s="12" t="s">
        <v>288</v>
      </c>
      <c r="G276" s="12" t="s">
        <v>289</v>
      </c>
      <c r="H276" s="12" t="s">
        <v>2041</v>
      </c>
      <c r="I276" s="12" t="s">
        <v>2040</v>
      </c>
      <c r="J276" s="12" t="s">
        <v>2039</v>
      </c>
    </row>
    <row r="277" spans="1:10" x14ac:dyDescent="0.2">
      <c r="A277" s="12" t="s">
        <v>1836</v>
      </c>
      <c r="B277" s="12" t="s">
        <v>1835</v>
      </c>
      <c r="C277" s="12">
        <v>20</v>
      </c>
      <c r="D277" s="12" t="s">
        <v>288</v>
      </c>
      <c r="E277" s="12">
        <v>20</v>
      </c>
      <c r="F277" s="12" t="s">
        <v>288</v>
      </c>
      <c r="G277" s="12" t="s">
        <v>289</v>
      </c>
      <c r="H277" s="12" t="s">
        <v>2038</v>
      </c>
      <c r="I277" s="12" t="s">
        <v>2037</v>
      </c>
      <c r="J277" s="12" t="s">
        <v>2036</v>
      </c>
    </row>
    <row r="278" spans="1:10" x14ac:dyDescent="0.2">
      <c r="A278" s="12" t="s">
        <v>1836</v>
      </c>
      <c r="B278" s="12" t="s">
        <v>1835</v>
      </c>
      <c r="C278" s="12">
        <v>20</v>
      </c>
      <c r="D278" s="12" t="s">
        <v>288</v>
      </c>
      <c r="E278" s="12">
        <v>20</v>
      </c>
      <c r="F278" s="12" t="s">
        <v>288</v>
      </c>
      <c r="G278" s="12" t="s">
        <v>289</v>
      </c>
      <c r="H278" s="12" t="s">
        <v>2035</v>
      </c>
      <c r="I278" s="12" t="s">
        <v>2034</v>
      </c>
      <c r="J278" s="12" t="s">
        <v>2033</v>
      </c>
    </row>
    <row r="279" spans="1:10" x14ac:dyDescent="0.2">
      <c r="A279" s="12" t="s">
        <v>1836</v>
      </c>
      <c r="B279" s="12" t="s">
        <v>1835</v>
      </c>
      <c r="C279" s="12">
        <v>20</v>
      </c>
      <c r="D279" s="12" t="s">
        <v>288</v>
      </c>
      <c r="E279" s="12">
        <v>20</v>
      </c>
      <c r="F279" s="12" t="s">
        <v>288</v>
      </c>
      <c r="G279" s="12" t="s">
        <v>289</v>
      </c>
      <c r="H279" s="12" t="s">
        <v>2032</v>
      </c>
      <c r="I279" s="12" t="s">
        <v>2031</v>
      </c>
      <c r="J279" s="12" t="s">
        <v>2030</v>
      </c>
    </row>
    <row r="280" spans="1:10" x14ac:dyDescent="0.2">
      <c r="A280" s="12" t="s">
        <v>1836</v>
      </c>
      <c r="B280" s="12" t="s">
        <v>1835</v>
      </c>
      <c r="C280" s="12">
        <v>20</v>
      </c>
      <c r="D280" s="12" t="s">
        <v>288</v>
      </c>
      <c r="E280" s="12">
        <v>20</v>
      </c>
      <c r="F280" s="12" t="s">
        <v>288</v>
      </c>
      <c r="G280" s="12" t="s">
        <v>289</v>
      </c>
      <c r="H280" s="12" t="s">
        <v>2029</v>
      </c>
      <c r="I280" s="12" t="s">
        <v>2028</v>
      </c>
      <c r="J280" s="12" t="s">
        <v>2027</v>
      </c>
    </row>
    <row r="281" spans="1:10" x14ac:dyDescent="0.2">
      <c r="A281" s="12" t="s">
        <v>1836</v>
      </c>
      <c r="B281" s="12" t="s">
        <v>1835</v>
      </c>
      <c r="C281" s="12">
        <v>20</v>
      </c>
      <c r="D281" s="12" t="s">
        <v>288</v>
      </c>
      <c r="E281" s="12">
        <v>20</v>
      </c>
      <c r="F281" s="12" t="s">
        <v>288</v>
      </c>
      <c r="G281" s="12" t="s">
        <v>289</v>
      </c>
      <c r="H281" s="12" t="s">
        <v>2026</v>
      </c>
      <c r="I281" s="12" t="s">
        <v>2025</v>
      </c>
      <c r="J281" s="12" t="s">
        <v>2024</v>
      </c>
    </row>
    <row r="282" spans="1:10" x14ac:dyDescent="0.2">
      <c r="A282" s="12" t="s">
        <v>1836</v>
      </c>
      <c r="B282" s="12" t="s">
        <v>1835</v>
      </c>
      <c r="C282" s="12">
        <v>20</v>
      </c>
      <c r="D282" s="12" t="s">
        <v>288</v>
      </c>
      <c r="E282" s="12">
        <v>20</v>
      </c>
      <c r="F282" s="12" t="s">
        <v>288</v>
      </c>
      <c r="G282" s="12" t="s">
        <v>289</v>
      </c>
      <c r="H282" s="12" t="s">
        <v>2023</v>
      </c>
      <c r="I282" s="12" t="s">
        <v>2022</v>
      </c>
      <c r="J282" s="12" t="s">
        <v>2021</v>
      </c>
    </row>
    <row r="283" spans="1:10" x14ac:dyDescent="0.2">
      <c r="A283" s="12" t="s">
        <v>1836</v>
      </c>
      <c r="B283" s="12" t="s">
        <v>1835</v>
      </c>
      <c r="C283" s="12">
        <v>20</v>
      </c>
      <c r="D283" s="12" t="s">
        <v>288</v>
      </c>
      <c r="E283" s="12">
        <v>20</v>
      </c>
      <c r="F283" s="12" t="s">
        <v>288</v>
      </c>
      <c r="G283" s="12" t="s">
        <v>289</v>
      </c>
      <c r="H283" s="12" t="s">
        <v>2020</v>
      </c>
      <c r="I283" s="12" t="s">
        <v>2019</v>
      </c>
      <c r="J283" s="12" t="s">
        <v>2018</v>
      </c>
    </row>
    <row r="284" spans="1:10" x14ac:dyDescent="0.2">
      <c r="A284" s="12" t="s">
        <v>1836</v>
      </c>
      <c r="B284" s="12" t="s">
        <v>1835</v>
      </c>
      <c r="C284" s="12">
        <v>20</v>
      </c>
      <c r="D284" s="12" t="s">
        <v>288</v>
      </c>
      <c r="E284" s="12">
        <v>20</v>
      </c>
      <c r="F284" s="12" t="s">
        <v>288</v>
      </c>
      <c r="G284" s="12" t="s">
        <v>289</v>
      </c>
      <c r="H284" s="12" t="s">
        <v>2017</v>
      </c>
      <c r="I284" s="12" t="s">
        <v>2016</v>
      </c>
      <c r="J284" s="12" t="s">
        <v>2015</v>
      </c>
    </row>
    <row r="285" spans="1:10" x14ac:dyDescent="0.2">
      <c r="A285" s="12" t="s">
        <v>1836</v>
      </c>
      <c r="B285" s="12" t="s">
        <v>1835</v>
      </c>
      <c r="C285" s="12">
        <v>20</v>
      </c>
      <c r="D285" s="12" t="s">
        <v>288</v>
      </c>
      <c r="E285" s="12">
        <v>20</v>
      </c>
      <c r="F285" s="12" t="s">
        <v>288</v>
      </c>
      <c r="G285" s="12" t="s">
        <v>289</v>
      </c>
      <c r="H285" s="12" t="s">
        <v>2014</v>
      </c>
      <c r="I285" s="12" t="s">
        <v>2013</v>
      </c>
      <c r="J285" s="12" t="s">
        <v>2012</v>
      </c>
    </row>
    <row r="286" spans="1:10" x14ac:dyDescent="0.2">
      <c r="A286" s="12" t="s">
        <v>1836</v>
      </c>
      <c r="B286" s="12" t="s">
        <v>1835</v>
      </c>
      <c r="C286" s="12">
        <v>20</v>
      </c>
      <c r="D286" s="12" t="s">
        <v>288</v>
      </c>
      <c r="E286" s="12">
        <v>20</v>
      </c>
      <c r="F286" s="12" t="s">
        <v>288</v>
      </c>
      <c r="G286" s="12" t="s">
        <v>289</v>
      </c>
      <c r="H286" s="12" t="s">
        <v>2011</v>
      </c>
      <c r="I286" s="12" t="s">
        <v>2010</v>
      </c>
      <c r="J286" s="12" t="s">
        <v>2009</v>
      </c>
    </row>
    <row r="287" spans="1:10" x14ac:dyDescent="0.2">
      <c r="A287" s="12" t="s">
        <v>1836</v>
      </c>
      <c r="B287" s="12" t="s">
        <v>1835</v>
      </c>
      <c r="C287" s="12">
        <v>20</v>
      </c>
      <c r="D287" s="12" t="s">
        <v>288</v>
      </c>
      <c r="E287" s="12">
        <v>20</v>
      </c>
      <c r="F287" s="12" t="s">
        <v>288</v>
      </c>
      <c r="G287" s="12" t="s">
        <v>289</v>
      </c>
      <c r="H287" s="12" t="s">
        <v>2008</v>
      </c>
      <c r="I287" s="12" t="s">
        <v>2007</v>
      </c>
      <c r="J287" s="12" t="s">
        <v>2006</v>
      </c>
    </row>
    <row r="288" spans="1:10" x14ac:dyDescent="0.2">
      <c r="A288" s="12" t="s">
        <v>1836</v>
      </c>
      <c r="B288" s="12" t="s">
        <v>1835</v>
      </c>
      <c r="C288" s="12">
        <v>20</v>
      </c>
      <c r="D288" s="12" t="s">
        <v>288</v>
      </c>
      <c r="E288" s="12">
        <v>20</v>
      </c>
      <c r="F288" s="12" t="s">
        <v>288</v>
      </c>
      <c r="G288" s="12" t="s">
        <v>289</v>
      </c>
      <c r="H288" s="12" t="s">
        <v>2005</v>
      </c>
      <c r="I288" s="12" t="s">
        <v>2004</v>
      </c>
      <c r="J288" s="12" t="s">
        <v>2003</v>
      </c>
    </row>
    <row r="289" spans="1:10" x14ac:dyDescent="0.2">
      <c r="A289" s="12" t="s">
        <v>1836</v>
      </c>
      <c r="B289" s="12" t="s">
        <v>1835</v>
      </c>
      <c r="C289" s="12">
        <v>20</v>
      </c>
      <c r="D289" s="12" t="s">
        <v>288</v>
      </c>
      <c r="E289" s="12">
        <v>20</v>
      </c>
      <c r="F289" s="12" t="s">
        <v>288</v>
      </c>
      <c r="G289" s="12" t="s">
        <v>289</v>
      </c>
      <c r="H289" s="12" t="s">
        <v>2002</v>
      </c>
      <c r="I289" s="12" t="s">
        <v>2001</v>
      </c>
      <c r="J289" s="12" t="s">
        <v>2000</v>
      </c>
    </row>
    <row r="290" spans="1:10" x14ac:dyDescent="0.2">
      <c r="A290" s="12" t="s">
        <v>1836</v>
      </c>
      <c r="B290" s="12" t="s">
        <v>1835</v>
      </c>
      <c r="C290" s="12">
        <v>20</v>
      </c>
      <c r="D290" s="12" t="s">
        <v>288</v>
      </c>
      <c r="E290" s="12">
        <v>20</v>
      </c>
      <c r="F290" s="12" t="s">
        <v>288</v>
      </c>
      <c r="G290" s="12" t="s">
        <v>289</v>
      </c>
      <c r="H290" s="12" t="s">
        <v>1999</v>
      </c>
      <c r="I290" s="12" t="s">
        <v>1998</v>
      </c>
      <c r="J290" s="12" t="s">
        <v>1997</v>
      </c>
    </row>
    <row r="291" spans="1:10" x14ac:dyDescent="0.2">
      <c r="A291" s="12" t="s">
        <v>1836</v>
      </c>
      <c r="B291" s="12" t="s">
        <v>1835</v>
      </c>
      <c r="C291" s="12">
        <v>20</v>
      </c>
      <c r="D291" s="12" t="s">
        <v>288</v>
      </c>
      <c r="E291" s="12">
        <v>20</v>
      </c>
      <c r="F291" s="12" t="s">
        <v>288</v>
      </c>
      <c r="G291" s="12" t="s">
        <v>289</v>
      </c>
      <c r="H291" s="12" t="s">
        <v>1996</v>
      </c>
      <c r="I291" s="12" t="s">
        <v>1995</v>
      </c>
      <c r="J291" s="12" t="s">
        <v>1994</v>
      </c>
    </row>
    <row r="292" spans="1:10" x14ac:dyDescent="0.2">
      <c r="A292" s="12" t="s">
        <v>1836</v>
      </c>
      <c r="B292" s="12" t="s">
        <v>1835</v>
      </c>
      <c r="C292" s="12">
        <v>20</v>
      </c>
      <c r="D292" s="12" t="s">
        <v>288</v>
      </c>
      <c r="E292" s="12">
        <v>20</v>
      </c>
      <c r="F292" s="12" t="s">
        <v>288</v>
      </c>
      <c r="G292" s="12" t="s">
        <v>289</v>
      </c>
      <c r="H292" s="12" t="s">
        <v>1993</v>
      </c>
      <c r="I292" s="12" t="s">
        <v>1992</v>
      </c>
      <c r="J292" s="12" t="s">
        <v>1991</v>
      </c>
    </row>
    <row r="293" spans="1:10" x14ac:dyDescent="0.2">
      <c r="A293" s="12" t="s">
        <v>1836</v>
      </c>
      <c r="B293" s="12" t="s">
        <v>1835</v>
      </c>
      <c r="C293" s="12">
        <v>20</v>
      </c>
      <c r="D293" s="12" t="s">
        <v>288</v>
      </c>
      <c r="E293" s="12">
        <v>20</v>
      </c>
      <c r="F293" s="12" t="s">
        <v>288</v>
      </c>
      <c r="G293" s="12" t="s">
        <v>289</v>
      </c>
      <c r="H293" s="12" t="s">
        <v>1990</v>
      </c>
      <c r="I293" s="12" t="s">
        <v>1989</v>
      </c>
      <c r="J293" s="12" t="s">
        <v>1988</v>
      </c>
    </row>
    <row r="294" spans="1:10" x14ac:dyDescent="0.2">
      <c r="A294" s="12" t="s">
        <v>1836</v>
      </c>
      <c r="B294" s="12" t="s">
        <v>1835</v>
      </c>
      <c r="C294" s="12">
        <v>20</v>
      </c>
      <c r="D294" s="12" t="s">
        <v>288</v>
      </c>
      <c r="E294" s="12">
        <v>20</v>
      </c>
      <c r="F294" s="12" t="s">
        <v>288</v>
      </c>
      <c r="G294" s="12" t="s">
        <v>289</v>
      </c>
      <c r="H294" s="12" t="s">
        <v>1987</v>
      </c>
      <c r="I294" s="12" t="s">
        <v>1986</v>
      </c>
      <c r="J294" s="12" t="s">
        <v>1985</v>
      </c>
    </row>
    <row r="295" spans="1:10" x14ac:dyDescent="0.2">
      <c r="A295" s="12" t="s">
        <v>1836</v>
      </c>
      <c r="B295" s="12" t="s">
        <v>1835</v>
      </c>
      <c r="C295" s="12">
        <v>20</v>
      </c>
      <c r="D295" s="12" t="s">
        <v>288</v>
      </c>
      <c r="E295" s="12">
        <v>20</v>
      </c>
      <c r="F295" s="12" t="s">
        <v>288</v>
      </c>
      <c r="G295" s="12" t="s">
        <v>289</v>
      </c>
      <c r="H295" s="12" t="s">
        <v>668</v>
      </c>
      <c r="I295" s="12" t="s">
        <v>669</v>
      </c>
      <c r="J295" s="12" t="s">
        <v>670</v>
      </c>
    </row>
    <row r="296" spans="1:10" x14ac:dyDescent="0.2">
      <c r="A296" s="12" t="s">
        <v>1836</v>
      </c>
      <c r="B296" s="12" t="s">
        <v>1835</v>
      </c>
      <c r="C296" s="12">
        <v>20</v>
      </c>
      <c r="D296" s="12" t="s">
        <v>288</v>
      </c>
      <c r="E296" s="12">
        <v>20</v>
      </c>
      <c r="F296" s="12" t="s">
        <v>288</v>
      </c>
      <c r="G296" s="12" t="s">
        <v>289</v>
      </c>
      <c r="H296" s="12" t="s">
        <v>671</v>
      </c>
      <c r="I296" s="12" t="s">
        <v>672</v>
      </c>
      <c r="J296" s="12" t="s">
        <v>673</v>
      </c>
    </row>
    <row r="297" spans="1:10" x14ac:dyDescent="0.2">
      <c r="A297" s="12" t="s">
        <v>1836</v>
      </c>
      <c r="B297" s="12" t="s">
        <v>1835</v>
      </c>
      <c r="C297" s="12">
        <v>20</v>
      </c>
      <c r="D297" s="12" t="s">
        <v>288</v>
      </c>
      <c r="E297" s="12">
        <v>20</v>
      </c>
      <c r="F297" s="12" t="s">
        <v>288</v>
      </c>
      <c r="G297" s="12" t="s">
        <v>289</v>
      </c>
      <c r="H297" s="12" t="s">
        <v>1984</v>
      </c>
      <c r="I297" s="12" t="s">
        <v>1983</v>
      </c>
      <c r="J297" s="12" t="s">
        <v>1982</v>
      </c>
    </row>
    <row r="298" spans="1:10" x14ac:dyDescent="0.2">
      <c r="A298" s="12" t="s">
        <v>1836</v>
      </c>
      <c r="B298" s="12" t="s">
        <v>1835</v>
      </c>
      <c r="C298" s="12">
        <v>20</v>
      </c>
      <c r="D298" s="12" t="s">
        <v>288</v>
      </c>
      <c r="E298" s="12">
        <v>20</v>
      </c>
      <c r="F298" s="12" t="s">
        <v>288</v>
      </c>
      <c r="G298" s="12" t="s">
        <v>289</v>
      </c>
      <c r="H298" s="12" t="s">
        <v>1981</v>
      </c>
      <c r="I298" s="12" t="s">
        <v>1980</v>
      </c>
      <c r="J298" s="12" t="s">
        <v>1979</v>
      </c>
    </row>
    <row r="299" spans="1:10" x14ac:dyDescent="0.2">
      <c r="A299" s="12" t="s">
        <v>1836</v>
      </c>
      <c r="B299" s="12" t="s">
        <v>1835</v>
      </c>
      <c r="C299" s="12">
        <v>20</v>
      </c>
      <c r="D299" s="12" t="s">
        <v>288</v>
      </c>
      <c r="E299" s="12">
        <v>20</v>
      </c>
      <c r="F299" s="12" t="s">
        <v>288</v>
      </c>
      <c r="G299" s="12" t="s">
        <v>289</v>
      </c>
      <c r="H299" s="12" t="s">
        <v>1978</v>
      </c>
      <c r="I299" s="12" t="s">
        <v>1977</v>
      </c>
      <c r="J299" s="12" t="s">
        <v>1976</v>
      </c>
    </row>
    <row r="300" spans="1:10" x14ac:dyDescent="0.2">
      <c r="A300" s="12" t="s">
        <v>1836</v>
      </c>
      <c r="B300" s="12" t="s">
        <v>1835</v>
      </c>
      <c r="C300" s="12">
        <v>20</v>
      </c>
      <c r="D300" s="12" t="s">
        <v>288</v>
      </c>
      <c r="E300" s="12">
        <v>20</v>
      </c>
      <c r="F300" s="12" t="s">
        <v>288</v>
      </c>
      <c r="G300" s="12" t="s">
        <v>289</v>
      </c>
      <c r="H300" s="12" t="s">
        <v>1975</v>
      </c>
      <c r="I300" s="12" t="s">
        <v>1974</v>
      </c>
      <c r="J300" s="12" t="s">
        <v>1973</v>
      </c>
    </row>
    <row r="301" spans="1:10" x14ac:dyDescent="0.2">
      <c r="A301" s="12" t="s">
        <v>1836</v>
      </c>
      <c r="B301" s="12" t="s">
        <v>1835</v>
      </c>
      <c r="C301" s="12">
        <v>20</v>
      </c>
      <c r="D301" s="12" t="s">
        <v>288</v>
      </c>
      <c r="E301" s="12">
        <v>20</v>
      </c>
      <c r="F301" s="12" t="s">
        <v>288</v>
      </c>
      <c r="G301" s="12" t="s">
        <v>289</v>
      </c>
      <c r="H301" s="12" t="s">
        <v>1972</v>
      </c>
      <c r="I301" s="12" t="s">
        <v>1971</v>
      </c>
      <c r="J301" s="12" t="s">
        <v>1970</v>
      </c>
    </row>
    <row r="302" spans="1:10" x14ac:dyDescent="0.2">
      <c r="A302" s="12" t="s">
        <v>1836</v>
      </c>
      <c r="B302" s="12" t="s">
        <v>1835</v>
      </c>
      <c r="C302" s="12">
        <v>20</v>
      </c>
      <c r="D302" s="12" t="s">
        <v>288</v>
      </c>
      <c r="E302" s="12">
        <v>20</v>
      </c>
      <c r="F302" s="12" t="s">
        <v>288</v>
      </c>
      <c r="G302" s="12" t="s">
        <v>289</v>
      </c>
      <c r="H302" s="12" t="s">
        <v>1969</v>
      </c>
      <c r="I302" s="12" t="s">
        <v>1968</v>
      </c>
      <c r="J302" s="12" t="s">
        <v>1967</v>
      </c>
    </row>
    <row r="303" spans="1:10" x14ac:dyDescent="0.2">
      <c r="A303" s="12" t="s">
        <v>1836</v>
      </c>
      <c r="B303" s="12" t="s">
        <v>1835</v>
      </c>
      <c r="C303" s="12">
        <v>20</v>
      </c>
      <c r="D303" s="12" t="s">
        <v>288</v>
      </c>
      <c r="E303" s="12">
        <v>20</v>
      </c>
      <c r="F303" s="12" t="s">
        <v>288</v>
      </c>
      <c r="G303" s="12" t="s">
        <v>289</v>
      </c>
      <c r="H303" s="12" t="s">
        <v>1966</v>
      </c>
      <c r="I303" s="12" t="s">
        <v>1965</v>
      </c>
      <c r="J303" s="12" t="s">
        <v>1964</v>
      </c>
    </row>
    <row r="304" spans="1:10" x14ac:dyDescent="0.2">
      <c r="A304" s="12" t="s">
        <v>1836</v>
      </c>
      <c r="B304" s="12" t="s">
        <v>1835</v>
      </c>
      <c r="C304" s="12">
        <v>20</v>
      </c>
      <c r="D304" s="12" t="s">
        <v>288</v>
      </c>
      <c r="E304" s="12">
        <v>20</v>
      </c>
      <c r="F304" s="12" t="s">
        <v>288</v>
      </c>
      <c r="G304" s="12" t="s">
        <v>289</v>
      </c>
      <c r="H304" s="12" t="s">
        <v>1963</v>
      </c>
      <c r="I304" s="12" t="s">
        <v>1962</v>
      </c>
      <c r="J304" s="12" t="s">
        <v>1961</v>
      </c>
    </row>
    <row r="305" spans="1:10" x14ac:dyDescent="0.2">
      <c r="A305" s="12" t="s">
        <v>1836</v>
      </c>
      <c r="B305" s="12" t="s">
        <v>1835</v>
      </c>
      <c r="C305" s="12">
        <v>20</v>
      </c>
      <c r="D305" s="12" t="s">
        <v>288</v>
      </c>
      <c r="E305" s="12">
        <v>20</v>
      </c>
      <c r="F305" s="12" t="s">
        <v>288</v>
      </c>
      <c r="G305" s="12" t="s">
        <v>289</v>
      </c>
      <c r="H305" s="12" t="s">
        <v>1960</v>
      </c>
      <c r="I305" s="12" t="s">
        <v>1959</v>
      </c>
      <c r="J305" s="12" t="s">
        <v>1958</v>
      </c>
    </row>
    <row r="306" spans="1:10" x14ac:dyDescent="0.2">
      <c r="A306" s="12" t="s">
        <v>1836</v>
      </c>
      <c r="B306" s="12" t="s">
        <v>1835</v>
      </c>
      <c r="C306" s="12">
        <v>20</v>
      </c>
      <c r="D306" s="12" t="s">
        <v>288</v>
      </c>
      <c r="E306" s="12">
        <v>20</v>
      </c>
      <c r="F306" s="12" t="s">
        <v>288</v>
      </c>
      <c r="G306" s="12" t="s">
        <v>289</v>
      </c>
      <c r="H306" s="12" t="s">
        <v>1684</v>
      </c>
      <c r="I306" s="12" t="s">
        <v>1685</v>
      </c>
      <c r="J306" s="12" t="s">
        <v>1686</v>
      </c>
    </row>
    <row r="307" spans="1:10" x14ac:dyDescent="0.2">
      <c r="A307" s="12" t="s">
        <v>1836</v>
      </c>
      <c r="B307" s="12" t="s">
        <v>1835</v>
      </c>
      <c r="C307" s="12">
        <v>20</v>
      </c>
      <c r="D307" s="12" t="s">
        <v>288</v>
      </c>
      <c r="E307" s="12">
        <v>20</v>
      </c>
      <c r="F307" s="12" t="s">
        <v>288</v>
      </c>
      <c r="G307" s="12" t="s">
        <v>289</v>
      </c>
      <c r="H307" s="12" t="s">
        <v>681</v>
      </c>
      <c r="I307" s="12" t="s">
        <v>682</v>
      </c>
      <c r="J307" s="12" t="s">
        <v>683</v>
      </c>
    </row>
    <row r="308" spans="1:10" x14ac:dyDescent="0.2">
      <c r="A308" s="12" t="s">
        <v>1836</v>
      </c>
      <c r="B308" s="12" t="s">
        <v>1835</v>
      </c>
      <c r="C308" s="12">
        <v>20</v>
      </c>
      <c r="D308" s="12" t="s">
        <v>288</v>
      </c>
      <c r="E308" s="12">
        <v>20</v>
      </c>
      <c r="F308" s="12" t="s">
        <v>288</v>
      </c>
      <c r="G308" s="12" t="s">
        <v>289</v>
      </c>
      <c r="H308" s="12" t="s">
        <v>1957</v>
      </c>
      <c r="I308" s="12" t="s">
        <v>1956</v>
      </c>
      <c r="J308" s="12" t="s">
        <v>1955</v>
      </c>
    </row>
    <row r="309" spans="1:10" x14ac:dyDescent="0.2">
      <c r="A309" s="12" t="s">
        <v>1836</v>
      </c>
      <c r="B309" s="12" t="s">
        <v>1835</v>
      </c>
      <c r="C309" s="12">
        <v>20</v>
      </c>
      <c r="D309" s="12" t="s">
        <v>288</v>
      </c>
      <c r="E309" s="12">
        <v>20</v>
      </c>
      <c r="F309" s="12" t="s">
        <v>288</v>
      </c>
      <c r="G309" s="12" t="s">
        <v>289</v>
      </c>
      <c r="H309" s="12" t="s">
        <v>1954</v>
      </c>
      <c r="I309" s="12" t="s">
        <v>1953</v>
      </c>
      <c r="J309" s="12" t="s">
        <v>1952</v>
      </c>
    </row>
    <row r="310" spans="1:10" x14ac:dyDescent="0.2">
      <c r="A310" s="12" t="s">
        <v>1836</v>
      </c>
      <c r="B310" s="12" t="s">
        <v>1835</v>
      </c>
      <c r="C310" s="12">
        <v>20</v>
      </c>
      <c r="D310" s="12" t="s">
        <v>288</v>
      </c>
      <c r="E310" s="12">
        <v>20</v>
      </c>
      <c r="F310" s="12" t="s">
        <v>288</v>
      </c>
      <c r="G310" s="12" t="s">
        <v>289</v>
      </c>
      <c r="H310" s="12" t="s">
        <v>1951</v>
      </c>
      <c r="I310" s="12" t="s">
        <v>1950</v>
      </c>
      <c r="J310" s="12" t="s">
        <v>1949</v>
      </c>
    </row>
    <row r="311" spans="1:10" x14ac:dyDescent="0.2">
      <c r="A311" s="12" t="s">
        <v>1836</v>
      </c>
      <c r="B311" s="12" t="s">
        <v>1835</v>
      </c>
      <c r="C311" s="12">
        <v>20</v>
      </c>
      <c r="D311" s="12" t="s">
        <v>288</v>
      </c>
      <c r="E311" s="12">
        <v>20</v>
      </c>
      <c r="F311" s="12" t="s">
        <v>288</v>
      </c>
      <c r="G311" s="12" t="s">
        <v>289</v>
      </c>
      <c r="H311" s="12" t="s">
        <v>1948</v>
      </c>
      <c r="I311" s="12" t="s">
        <v>1947</v>
      </c>
      <c r="J311" s="12" t="s">
        <v>1946</v>
      </c>
    </row>
    <row r="312" spans="1:10" x14ac:dyDescent="0.2">
      <c r="A312" s="12" t="s">
        <v>1836</v>
      </c>
      <c r="B312" s="12" t="s">
        <v>1835</v>
      </c>
      <c r="C312" s="12">
        <v>20</v>
      </c>
      <c r="D312" s="12" t="s">
        <v>288</v>
      </c>
      <c r="E312" s="12">
        <v>20</v>
      </c>
      <c r="F312" s="12" t="s">
        <v>288</v>
      </c>
      <c r="G312" s="12" t="s">
        <v>289</v>
      </c>
      <c r="H312" s="12" t="s">
        <v>684</v>
      </c>
      <c r="I312" s="12" t="s">
        <v>685</v>
      </c>
      <c r="J312" s="12" t="s">
        <v>686</v>
      </c>
    </row>
    <row r="313" spans="1:10" x14ac:dyDescent="0.2">
      <c r="A313" s="12" t="s">
        <v>1836</v>
      </c>
      <c r="B313" s="12" t="s">
        <v>1835</v>
      </c>
      <c r="C313" s="12">
        <v>20</v>
      </c>
      <c r="D313" s="12" t="s">
        <v>288</v>
      </c>
      <c r="E313" s="12">
        <v>20</v>
      </c>
      <c r="F313" s="12" t="s">
        <v>288</v>
      </c>
      <c r="G313" s="12" t="s">
        <v>289</v>
      </c>
      <c r="H313" s="12" t="s">
        <v>1945</v>
      </c>
      <c r="I313" s="12" t="s">
        <v>1944</v>
      </c>
      <c r="J313" s="12" t="s">
        <v>1943</v>
      </c>
    </row>
    <row r="314" spans="1:10" x14ac:dyDescent="0.2">
      <c r="A314" s="12" t="s">
        <v>1836</v>
      </c>
      <c r="B314" s="12" t="s">
        <v>1835</v>
      </c>
      <c r="C314" s="12">
        <v>20</v>
      </c>
      <c r="D314" s="12" t="s">
        <v>288</v>
      </c>
      <c r="E314" s="12">
        <v>20</v>
      </c>
      <c r="F314" s="12" t="s">
        <v>288</v>
      </c>
      <c r="G314" s="12" t="s">
        <v>289</v>
      </c>
      <c r="H314" s="12" t="s">
        <v>1942</v>
      </c>
      <c r="I314" s="12" t="s">
        <v>1941</v>
      </c>
      <c r="J314" s="12" t="s">
        <v>1940</v>
      </c>
    </row>
    <row r="315" spans="1:10" x14ac:dyDescent="0.2">
      <c r="A315" s="12" t="s">
        <v>1836</v>
      </c>
      <c r="B315" s="12" t="s">
        <v>1835</v>
      </c>
      <c r="C315" s="12">
        <v>20</v>
      </c>
      <c r="D315" s="12" t="s">
        <v>288</v>
      </c>
      <c r="E315" s="12">
        <v>20</v>
      </c>
      <c r="F315" s="12" t="s">
        <v>288</v>
      </c>
      <c r="G315" s="12" t="s">
        <v>289</v>
      </c>
      <c r="H315" s="12" t="s">
        <v>687</v>
      </c>
      <c r="I315" s="12" t="s">
        <v>688</v>
      </c>
      <c r="J315" s="12" t="s">
        <v>689</v>
      </c>
    </row>
    <row r="316" spans="1:10" x14ac:dyDescent="0.2">
      <c r="A316" s="12" t="s">
        <v>1836</v>
      </c>
      <c r="B316" s="12" t="s">
        <v>1835</v>
      </c>
      <c r="C316" s="12">
        <v>19</v>
      </c>
      <c r="D316" s="12" t="s">
        <v>288</v>
      </c>
      <c r="E316" s="12">
        <v>20</v>
      </c>
      <c r="F316" s="12" t="s">
        <v>288</v>
      </c>
      <c r="G316" s="12" t="s">
        <v>289</v>
      </c>
      <c r="H316" s="12" t="s">
        <v>1939</v>
      </c>
      <c r="I316" s="12" t="s">
        <v>1938</v>
      </c>
      <c r="J316" s="12" t="s">
        <v>1937</v>
      </c>
    </row>
    <row r="317" spans="1:10" x14ac:dyDescent="0.2">
      <c r="A317" s="12" t="s">
        <v>1836</v>
      </c>
      <c r="B317" s="12" t="s">
        <v>1835</v>
      </c>
      <c r="C317" s="12">
        <v>20</v>
      </c>
      <c r="D317" s="12" t="s">
        <v>288</v>
      </c>
      <c r="E317" s="12">
        <v>20</v>
      </c>
      <c r="F317" s="12" t="s">
        <v>288</v>
      </c>
      <c r="G317" s="12" t="s">
        <v>289</v>
      </c>
      <c r="H317" s="12" t="s">
        <v>1702</v>
      </c>
      <c r="I317" s="12" t="s">
        <v>1703</v>
      </c>
      <c r="J317" s="12" t="s">
        <v>1704</v>
      </c>
    </row>
    <row r="318" spans="1:10" x14ac:dyDescent="0.2">
      <c r="A318" s="12" t="s">
        <v>1836</v>
      </c>
      <c r="B318" s="12" t="s">
        <v>1835</v>
      </c>
      <c r="C318" s="12">
        <v>20</v>
      </c>
      <c r="D318" s="12" t="s">
        <v>288</v>
      </c>
      <c r="E318" s="12">
        <v>20</v>
      </c>
      <c r="F318" s="12" t="s">
        <v>288</v>
      </c>
      <c r="G318" s="12" t="s">
        <v>289</v>
      </c>
      <c r="H318" s="12" t="s">
        <v>1936</v>
      </c>
      <c r="I318" s="12" t="s">
        <v>1935</v>
      </c>
      <c r="J318" s="12" t="s">
        <v>1934</v>
      </c>
    </row>
    <row r="319" spans="1:10" x14ac:dyDescent="0.2">
      <c r="A319" s="12" t="s">
        <v>1836</v>
      </c>
      <c r="B319" s="12" t="s">
        <v>1835</v>
      </c>
      <c r="C319" s="12">
        <v>20</v>
      </c>
      <c r="D319" s="12" t="s">
        <v>288</v>
      </c>
      <c r="E319" s="12">
        <v>20</v>
      </c>
      <c r="F319" s="12" t="s">
        <v>288</v>
      </c>
      <c r="G319" s="12" t="s">
        <v>289</v>
      </c>
      <c r="H319" s="12" t="s">
        <v>76</v>
      </c>
      <c r="I319" s="12" t="s">
        <v>690</v>
      </c>
      <c r="J319" s="12" t="s">
        <v>75</v>
      </c>
    </row>
    <row r="320" spans="1:10" x14ac:dyDescent="0.2">
      <c r="A320" s="12" t="s">
        <v>1836</v>
      </c>
      <c r="B320" s="12" t="s">
        <v>1835</v>
      </c>
      <c r="C320" s="12">
        <v>20</v>
      </c>
      <c r="D320" s="12" t="s">
        <v>288</v>
      </c>
      <c r="E320" s="12">
        <v>20</v>
      </c>
      <c r="F320" s="12" t="s">
        <v>288</v>
      </c>
      <c r="G320" s="12" t="s">
        <v>289</v>
      </c>
      <c r="H320" s="12" t="s">
        <v>1933</v>
      </c>
      <c r="I320" s="12" t="s">
        <v>1932</v>
      </c>
      <c r="J320" s="12" t="s">
        <v>1931</v>
      </c>
    </row>
    <row r="321" spans="1:10" x14ac:dyDescent="0.2">
      <c r="A321" s="12" t="s">
        <v>1836</v>
      </c>
      <c r="B321" s="12" t="s">
        <v>1835</v>
      </c>
      <c r="C321" s="12">
        <v>20</v>
      </c>
      <c r="D321" s="12" t="s">
        <v>288</v>
      </c>
      <c r="E321" s="12">
        <v>20</v>
      </c>
      <c r="F321" s="12" t="s">
        <v>288</v>
      </c>
      <c r="G321" s="12" t="s">
        <v>289</v>
      </c>
      <c r="H321" s="12" t="s">
        <v>1930</v>
      </c>
      <c r="I321" s="12" t="s">
        <v>1929</v>
      </c>
      <c r="J321" s="12" t="s">
        <v>1928</v>
      </c>
    </row>
    <row r="322" spans="1:10" x14ac:dyDescent="0.2">
      <c r="A322" s="12" t="s">
        <v>1836</v>
      </c>
      <c r="B322" s="12" t="s">
        <v>1835</v>
      </c>
      <c r="C322" s="12">
        <v>20</v>
      </c>
      <c r="D322" s="12" t="s">
        <v>288</v>
      </c>
      <c r="E322" s="12">
        <v>20</v>
      </c>
      <c r="F322" s="12" t="s">
        <v>288</v>
      </c>
      <c r="G322" s="12" t="s">
        <v>289</v>
      </c>
      <c r="H322" s="12" t="s">
        <v>1927</v>
      </c>
      <c r="I322" s="12" t="s">
        <v>1926</v>
      </c>
      <c r="J322" s="12" t="s">
        <v>1925</v>
      </c>
    </row>
    <row r="323" spans="1:10" x14ac:dyDescent="0.2">
      <c r="A323" s="12" t="s">
        <v>1836</v>
      </c>
      <c r="B323" s="12" t="s">
        <v>1835</v>
      </c>
      <c r="C323" s="12">
        <v>20</v>
      </c>
      <c r="D323" s="12" t="s">
        <v>288</v>
      </c>
      <c r="E323" s="12">
        <v>20</v>
      </c>
      <c r="F323" s="12" t="s">
        <v>288</v>
      </c>
      <c r="G323" s="12" t="s">
        <v>289</v>
      </c>
      <c r="H323" s="12" t="s">
        <v>1924</v>
      </c>
      <c r="I323" s="12" t="s">
        <v>1923</v>
      </c>
      <c r="J323" s="12" t="s">
        <v>1922</v>
      </c>
    </row>
    <row r="324" spans="1:10" x14ac:dyDescent="0.2">
      <c r="A324" s="12" t="s">
        <v>1836</v>
      </c>
      <c r="B324" s="12" t="s">
        <v>1835</v>
      </c>
      <c r="C324" s="12">
        <v>20</v>
      </c>
      <c r="D324" s="12" t="s">
        <v>288</v>
      </c>
      <c r="E324" s="12">
        <v>20</v>
      </c>
      <c r="F324" s="12" t="s">
        <v>288</v>
      </c>
      <c r="G324" s="12" t="s">
        <v>289</v>
      </c>
      <c r="H324" s="12" t="s">
        <v>1921</v>
      </c>
      <c r="I324" s="12" t="s">
        <v>1920</v>
      </c>
      <c r="J324" s="12" t="s">
        <v>1919</v>
      </c>
    </row>
    <row r="325" spans="1:10" x14ac:dyDescent="0.2">
      <c r="A325" s="12" t="s">
        <v>1836</v>
      </c>
      <c r="B325" s="12" t="s">
        <v>1835</v>
      </c>
      <c r="C325" s="12">
        <v>20</v>
      </c>
      <c r="D325" s="12" t="s">
        <v>288</v>
      </c>
      <c r="E325" s="12">
        <v>20</v>
      </c>
      <c r="F325" s="12" t="s">
        <v>288</v>
      </c>
      <c r="G325" s="12" t="s">
        <v>289</v>
      </c>
      <c r="H325" s="12" t="s">
        <v>1918</v>
      </c>
      <c r="I325" s="12" t="s">
        <v>1917</v>
      </c>
      <c r="J325" s="12" t="s">
        <v>1916</v>
      </c>
    </row>
    <row r="326" spans="1:10" x14ac:dyDescent="0.2">
      <c r="A326" s="12" t="s">
        <v>1836</v>
      </c>
      <c r="B326" s="12" t="s">
        <v>1835</v>
      </c>
      <c r="C326" s="12">
        <v>20</v>
      </c>
      <c r="D326" s="12" t="s">
        <v>288</v>
      </c>
      <c r="E326" s="12">
        <v>20</v>
      </c>
      <c r="F326" s="12" t="s">
        <v>288</v>
      </c>
      <c r="G326" s="12" t="s">
        <v>289</v>
      </c>
      <c r="H326" s="12" t="s">
        <v>84</v>
      </c>
      <c r="I326" s="12" t="s">
        <v>1729</v>
      </c>
      <c r="J326" s="12" t="s">
        <v>83</v>
      </c>
    </row>
    <row r="327" spans="1:10" x14ac:dyDescent="0.2">
      <c r="A327" s="12" t="s">
        <v>1836</v>
      </c>
      <c r="B327" s="12" t="s">
        <v>1835</v>
      </c>
      <c r="C327" s="12">
        <v>4</v>
      </c>
      <c r="D327" s="12" t="s">
        <v>288</v>
      </c>
      <c r="E327" s="12">
        <v>20</v>
      </c>
      <c r="F327" s="12" t="s">
        <v>288</v>
      </c>
      <c r="G327" s="12" t="s">
        <v>289</v>
      </c>
      <c r="H327" s="12" t="s">
        <v>1915</v>
      </c>
      <c r="I327" s="12" t="s">
        <v>1914</v>
      </c>
      <c r="J327" s="12" t="s">
        <v>1913</v>
      </c>
    </row>
    <row r="328" spans="1:10" x14ac:dyDescent="0.2">
      <c r="A328" s="12" t="s">
        <v>1836</v>
      </c>
      <c r="B328" s="12" t="s">
        <v>1835</v>
      </c>
      <c r="C328" s="12">
        <v>20</v>
      </c>
      <c r="D328" s="12" t="s">
        <v>288</v>
      </c>
      <c r="E328" s="12">
        <v>20</v>
      </c>
      <c r="F328" s="12" t="s">
        <v>288</v>
      </c>
      <c r="G328" s="12" t="s">
        <v>289</v>
      </c>
      <c r="H328" s="12" t="s">
        <v>1912</v>
      </c>
      <c r="I328" s="12" t="s">
        <v>1911</v>
      </c>
      <c r="J328" s="12" t="s">
        <v>1910</v>
      </c>
    </row>
    <row r="329" spans="1:10" x14ac:dyDescent="0.2">
      <c r="A329" s="12" t="s">
        <v>1836</v>
      </c>
      <c r="B329" s="12" t="s">
        <v>1835</v>
      </c>
      <c r="C329" s="12">
        <v>20</v>
      </c>
      <c r="D329" s="12" t="s">
        <v>288</v>
      </c>
      <c r="E329" s="12">
        <v>20</v>
      </c>
      <c r="F329" s="12" t="s">
        <v>288</v>
      </c>
      <c r="G329" s="12" t="s">
        <v>289</v>
      </c>
      <c r="H329" s="12" t="s">
        <v>1909</v>
      </c>
      <c r="I329" s="12" t="s">
        <v>1908</v>
      </c>
      <c r="J329" s="12" t="s">
        <v>1907</v>
      </c>
    </row>
    <row r="330" spans="1:10" x14ac:dyDescent="0.2">
      <c r="A330" s="12" t="s">
        <v>1836</v>
      </c>
      <c r="B330" s="12" t="s">
        <v>1835</v>
      </c>
      <c r="C330" s="12">
        <v>20</v>
      </c>
      <c r="D330" s="12" t="s">
        <v>288</v>
      </c>
      <c r="E330" s="12">
        <v>20</v>
      </c>
      <c r="F330" s="12" t="s">
        <v>288</v>
      </c>
      <c r="G330" s="12" t="s">
        <v>289</v>
      </c>
      <c r="H330" s="12" t="s">
        <v>1906</v>
      </c>
      <c r="I330" s="12" t="s">
        <v>1905</v>
      </c>
      <c r="J330" s="12" t="s">
        <v>1904</v>
      </c>
    </row>
    <row r="331" spans="1:10" x14ac:dyDescent="0.2">
      <c r="A331" s="12" t="s">
        <v>1836</v>
      </c>
      <c r="B331" s="12" t="s">
        <v>1835</v>
      </c>
      <c r="C331" s="12">
        <v>20</v>
      </c>
      <c r="D331" s="12" t="s">
        <v>288</v>
      </c>
      <c r="E331" s="12">
        <v>20</v>
      </c>
      <c r="F331" s="12" t="s">
        <v>288</v>
      </c>
      <c r="G331" s="12" t="s">
        <v>289</v>
      </c>
      <c r="H331" s="12" t="s">
        <v>1903</v>
      </c>
      <c r="I331" s="12" t="s">
        <v>1902</v>
      </c>
      <c r="J331" s="12" t="s">
        <v>1901</v>
      </c>
    </row>
    <row r="332" spans="1:10" x14ac:dyDescent="0.2">
      <c r="A332" s="12" t="s">
        <v>1836</v>
      </c>
      <c r="B332" s="12" t="s">
        <v>1835</v>
      </c>
      <c r="C332" s="12">
        <v>20</v>
      </c>
      <c r="D332" s="12" t="s">
        <v>288</v>
      </c>
      <c r="E332" s="12">
        <v>20</v>
      </c>
      <c r="F332" s="12" t="s">
        <v>288</v>
      </c>
      <c r="G332" s="12" t="s">
        <v>289</v>
      </c>
      <c r="H332" s="12" t="s">
        <v>148</v>
      </c>
      <c r="I332" s="12" t="s">
        <v>709</v>
      </c>
      <c r="J332" s="12" t="s">
        <v>147</v>
      </c>
    </row>
    <row r="333" spans="1:10" x14ac:dyDescent="0.2">
      <c r="A333" s="12" t="s">
        <v>1836</v>
      </c>
      <c r="B333" s="12" t="s">
        <v>1835</v>
      </c>
      <c r="C333" s="12">
        <v>20</v>
      </c>
      <c r="D333" s="12" t="s">
        <v>288</v>
      </c>
      <c r="E333" s="12">
        <v>20</v>
      </c>
      <c r="F333" s="12" t="s">
        <v>288</v>
      </c>
      <c r="G333" s="12" t="s">
        <v>289</v>
      </c>
      <c r="H333" s="12" t="s">
        <v>1900</v>
      </c>
      <c r="I333" s="12" t="s">
        <v>1899</v>
      </c>
      <c r="J333" s="12" t="s">
        <v>1898</v>
      </c>
    </row>
    <row r="334" spans="1:10" x14ac:dyDescent="0.2">
      <c r="A334" s="12" t="s">
        <v>1836</v>
      </c>
      <c r="B334" s="12" t="s">
        <v>1835</v>
      </c>
      <c r="C334" s="12">
        <v>20</v>
      </c>
      <c r="D334" s="12" t="s">
        <v>288</v>
      </c>
      <c r="E334" s="12">
        <v>20</v>
      </c>
      <c r="F334" s="12" t="s">
        <v>288</v>
      </c>
      <c r="G334" s="12" t="s">
        <v>289</v>
      </c>
      <c r="H334" s="12" t="s">
        <v>1897</v>
      </c>
      <c r="I334" s="12" t="s">
        <v>1896</v>
      </c>
      <c r="J334" s="12" t="s">
        <v>1895</v>
      </c>
    </row>
    <row r="335" spans="1:10" x14ac:dyDescent="0.2">
      <c r="A335" s="12" t="s">
        <v>1836</v>
      </c>
      <c r="B335" s="12" t="s">
        <v>1835</v>
      </c>
      <c r="C335" s="12">
        <v>20</v>
      </c>
      <c r="D335" s="12" t="s">
        <v>288</v>
      </c>
      <c r="E335" s="12">
        <v>20</v>
      </c>
      <c r="F335" s="12" t="s">
        <v>288</v>
      </c>
      <c r="G335" s="12" t="s">
        <v>289</v>
      </c>
      <c r="H335" s="12" t="s">
        <v>1894</v>
      </c>
      <c r="I335" s="12" t="s">
        <v>1893</v>
      </c>
      <c r="J335" s="12" t="s">
        <v>1892</v>
      </c>
    </row>
    <row r="336" spans="1:10" x14ac:dyDescent="0.2">
      <c r="A336" s="12" t="s">
        <v>1836</v>
      </c>
      <c r="B336" s="12" t="s">
        <v>1835</v>
      </c>
      <c r="C336" s="12">
        <v>20</v>
      </c>
      <c r="D336" s="12" t="s">
        <v>288</v>
      </c>
      <c r="E336" s="12">
        <v>20</v>
      </c>
      <c r="F336" s="12" t="s">
        <v>288</v>
      </c>
      <c r="G336" s="12" t="s">
        <v>289</v>
      </c>
      <c r="H336" s="12" t="s">
        <v>1891</v>
      </c>
      <c r="I336" s="12" t="s">
        <v>1890</v>
      </c>
      <c r="J336" s="12" t="s">
        <v>1889</v>
      </c>
    </row>
    <row r="337" spans="1:10" x14ac:dyDescent="0.2">
      <c r="A337" s="12" t="s">
        <v>1836</v>
      </c>
      <c r="B337" s="12" t="s">
        <v>1835</v>
      </c>
      <c r="C337" s="12">
        <v>20</v>
      </c>
      <c r="D337" s="12" t="s">
        <v>288</v>
      </c>
      <c r="E337" s="12">
        <v>20</v>
      </c>
      <c r="F337" s="12" t="s">
        <v>288</v>
      </c>
      <c r="G337" s="12" t="s">
        <v>289</v>
      </c>
      <c r="H337" s="12" t="s">
        <v>40</v>
      </c>
      <c r="I337" s="12" t="s">
        <v>1888</v>
      </c>
      <c r="J337" s="12" t="s">
        <v>39</v>
      </c>
    </row>
    <row r="338" spans="1:10" x14ac:dyDescent="0.2">
      <c r="A338" s="12" t="s">
        <v>1836</v>
      </c>
      <c r="B338" s="12" t="s">
        <v>1835</v>
      </c>
      <c r="C338" s="12">
        <v>20</v>
      </c>
      <c r="D338" s="12" t="s">
        <v>288</v>
      </c>
      <c r="E338" s="12">
        <v>20</v>
      </c>
      <c r="F338" s="12" t="s">
        <v>288</v>
      </c>
      <c r="G338" s="12" t="s">
        <v>289</v>
      </c>
      <c r="H338" s="12" t="s">
        <v>713</v>
      </c>
      <c r="I338" s="12" t="s">
        <v>714</v>
      </c>
      <c r="J338" s="12" t="s">
        <v>715</v>
      </c>
    </row>
    <row r="339" spans="1:10" x14ac:dyDescent="0.2">
      <c r="A339" s="12" t="s">
        <v>1836</v>
      </c>
      <c r="B339" s="12" t="s">
        <v>1835</v>
      </c>
      <c r="C339" s="12">
        <v>20</v>
      </c>
      <c r="D339" s="12" t="s">
        <v>288</v>
      </c>
      <c r="E339" s="12">
        <v>20</v>
      </c>
      <c r="F339" s="12" t="s">
        <v>288</v>
      </c>
      <c r="G339" s="12" t="s">
        <v>289</v>
      </c>
      <c r="H339" s="12" t="s">
        <v>1887</v>
      </c>
      <c r="I339" s="12" t="s">
        <v>1886</v>
      </c>
      <c r="J339" s="12" t="s">
        <v>1885</v>
      </c>
    </row>
    <row r="340" spans="1:10" x14ac:dyDescent="0.2">
      <c r="A340" s="12" t="s">
        <v>1836</v>
      </c>
      <c r="B340" s="12" t="s">
        <v>1835</v>
      </c>
      <c r="C340" s="12">
        <v>20</v>
      </c>
      <c r="D340" s="12" t="s">
        <v>288</v>
      </c>
      <c r="E340" s="12">
        <v>20</v>
      </c>
      <c r="F340" s="12" t="s">
        <v>288</v>
      </c>
      <c r="G340" s="12" t="s">
        <v>289</v>
      </c>
      <c r="H340" s="12" t="s">
        <v>1884</v>
      </c>
      <c r="I340" s="12" t="s">
        <v>1883</v>
      </c>
      <c r="J340" s="12" t="s">
        <v>1882</v>
      </c>
    </row>
    <row r="341" spans="1:10" x14ac:dyDescent="0.2">
      <c r="A341" s="12" t="s">
        <v>1836</v>
      </c>
      <c r="B341" s="12" t="s">
        <v>1835</v>
      </c>
      <c r="C341" s="12">
        <v>20</v>
      </c>
      <c r="D341" s="12" t="s">
        <v>288</v>
      </c>
      <c r="E341" s="12">
        <v>20</v>
      </c>
      <c r="F341" s="12" t="s">
        <v>288</v>
      </c>
      <c r="G341" s="12" t="s">
        <v>289</v>
      </c>
      <c r="H341" s="12" t="s">
        <v>1881</v>
      </c>
      <c r="I341" s="12" t="s">
        <v>1880</v>
      </c>
      <c r="J341" s="12" t="s">
        <v>1879</v>
      </c>
    </row>
    <row r="342" spans="1:10" x14ac:dyDescent="0.2">
      <c r="A342" s="12" t="s">
        <v>1836</v>
      </c>
      <c r="B342" s="12" t="s">
        <v>1835</v>
      </c>
      <c r="C342" s="12">
        <v>20</v>
      </c>
      <c r="D342" s="12" t="s">
        <v>288</v>
      </c>
      <c r="E342" s="12">
        <v>20</v>
      </c>
      <c r="F342" s="12" t="s">
        <v>288</v>
      </c>
      <c r="G342" s="12" t="s">
        <v>289</v>
      </c>
      <c r="H342" s="12" t="s">
        <v>719</v>
      </c>
      <c r="I342" s="12" t="s">
        <v>720</v>
      </c>
      <c r="J342" s="12" t="s">
        <v>721</v>
      </c>
    </row>
    <row r="343" spans="1:10" x14ac:dyDescent="0.2">
      <c r="A343" s="12" t="s">
        <v>1836</v>
      </c>
      <c r="B343" s="12" t="s">
        <v>1835</v>
      </c>
      <c r="C343" s="12">
        <v>20</v>
      </c>
      <c r="D343" s="12" t="s">
        <v>288</v>
      </c>
      <c r="E343" s="12">
        <v>20</v>
      </c>
      <c r="F343" s="12" t="s">
        <v>288</v>
      </c>
      <c r="G343" s="12" t="s">
        <v>289</v>
      </c>
      <c r="H343" s="12" t="s">
        <v>1878</v>
      </c>
      <c r="I343" s="12" t="s">
        <v>1877</v>
      </c>
      <c r="J343" s="12" t="s">
        <v>1876</v>
      </c>
    </row>
    <row r="344" spans="1:10" x14ac:dyDescent="0.2">
      <c r="A344" s="12" t="s">
        <v>1836</v>
      </c>
      <c r="B344" s="12" t="s">
        <v>1835</v>
      </c>
      <c r="C344" s="12">
        <v>20</v>
      </c>
      <c r="D344" s="12" t="s">
        <v>288</v>
      </c>
      <c r="E344" s="12">
        <v>20</v>
      </c>
      <c r="F344" s="12" t="s">
        <v>288</v>
      </c>
      <c r="G344" s="12" t="s">
        <v>289</v>
      </c>
      <c r="H344" s="12" t="s">
        <v>1875</v>
      </c>
      <c r="I344" s="12" t="s">
        <v>1874</v>
      </c>
      <c r="J344" s="12" t="s">
        <v>1873</v>
      </c>
    </row>
    <row r="345" spans="1:10" x14ac:dyDescent="0.2">
      <c r="A345" s="12" t="s">
        <v>1836</v>
      </c>
      <c r="B345" s="12" t="s">
        <v>1835</v>
      </c>
      <c r="C345" s="12">
        <v>13</v>
      </c>
      <c r="D345" s="12" t="s">
        <v>288</v>
      </c>
      <c r="E345" s="12">
        <v>20</v>
      </c>
      <c r="F345" s="12" t="s">
        <v>288</v>
      </c>
      <c r="G345" s="12" t="s">
        <v>289</v>
      </c>
      <c r="H345" s="12" t="s">
        <v>1872</v>
      </c>
      <c r="I345" s="12" t="s">
        <v>1871</v>
      </c>
      <c r="J345" s="12" t="s">
        <v>1870</v>
      </c>
    </row>
    <row r="346" spans="1:10" x14ac:dyDescent="0.2">
      <c r="A346" s="12" t="s">
        <v>1836</v>
      </c>
      <c r="B346" s="12" t="s">
        <v>1835</v>
      </c>
      <c r="C346" s="12">
        <v>16</v>
      </c>
      <c r="D346" s="12" t="s">
        <v>288</v>
      </c>
      <c r="E346" s="12">
        <v>20</v>
      </c>
      <c r="F346" s="12" t="s">
        <v>288</v>
      </c>
      <c r="G346" s="12" t="s">
        <v>289</v>
      </c>
      <c r="H346" s="12" t="s">
        <v>1869</v>
      </c>
      <c r="I346" s="12" t="s">
        <v>1868</v>
      </c>
      <c r="J346" s="12" t="s">
        <v>1867</v>
      </c>
    </row>
    <row r="347" spans="1:10" x14ac:dyDescent="0.2">
      <c r="A347" s="12" t="s">
        <v>1836</v>
      </c>
      <c r="B347" s="12" t="s">
        <v>1835</v>
      </c>
      <c r="C347" s="12">
        <v>14</v>
      </c>
      <c r="D347" s="12" t="s">
        <v>288</v>
      </c>
      <c r="E347" s="12">
        <v>20</v>
      </c>
      <c r="F347" s="12" t="s">
        <v>288</v>
      </c>
      <c r="G347" s="12" t="s">
        <v>289</v>
      </c>
      <c r="H347" s="12" t="s">
        <v>1866</v>
      </c>
      <c r="I347" s="12" t="s">
        <v>1865</v>
      </c>
      <c r="J347" s="12" t="s">
        <v>1864</v>
      </c>
    </row>
    <row r="348" spans="1:10" x14ac:dyDescent="0.2">
      <c r="A348" s="12" t="s">
        <v>1836</v>
      </c>
      <c r="B348" s="12" t="s">
        <v>1835</v>
      </c>
      <c r="C348" s="12">
        <v>14</v>
      </c>
      <c r="D348" s="12" t="s">
        <v>288</v>
      </c>
      <c r="E348" s="12">
        <v>20</v>
      </c>
      <c r="F348" s="12" t="s">
        <v>288</v>
      </c>
      <c r="G348" s="12" t="s">
        <v>289</v>
      </c>
      <c r="H348" s="12" t="s">
        <v>722</v>
      </c>
      <c r="I348" s="12" t="s">
        <v>723</v>
      </c>
      <c r="J348" s="12" t="s">
        <v>724</v>
      </c>
    </row>
    <row r="349" spans="1:10" x14ac:dyDescent="0.2">
      <c r="A349" s="12" t="s">
        <v>1836</v>
      </c>
      <c r="B349" s="12" t="s">
        <v>1835</v>
      </c>
      <c r="C349" s="12">
        <v>20</v>
      </c>
      <c r="D349" s="12" t="s">
        <v>288</v>
      </c>
      <c r="E349" s="12">
        <v>20</v>
      </c>
      <c r="F349" s="12" t="s">
        <v>288</v>
      </c>
      <c r="G349" s="12" t="s">
        <v>289</v>
      </c>
      <c r="H349" s="12" t="s">
        <v>1769</v>
      </c>
      <c r="I349" s="12" t="s">
        <v>1770</v>
      </c>
      <c r="J349" s="12" t="s">
        <v>1771</v>
      </c>
    </row>
    <row r="350" spans="1:10" x14ac:dyDescent="0.2">
      <c r="A350" s="12" t="s">
        <v>1836</v>
      </c>
      <c r="B350" s="12" t="s">
        <v>1835</v>
      </c>
      <c r="C350" s="12">
        <v>20</v>
      </c>
      <c r="D350" s="12" t="s">
        <v>288</v>
      </c>
      <c r="E350" s="12">
        <v>20</v>
      </c>
      <c r="F350" s="12" t="s">
        <v>288</v>
      </c>
      <c r="G350" s="12" t="s">
        <v>289</v>
      </c>
      <c r="H350" s="12" t="s">
        <v>725</v>
      </c>
      <c r="I350" s="12" t="s">
        <v>726</v>
      </c>
      <c r="J350" s="12" t="s">
        <v>727</v>
      </c>
    </row>
    <row r="351" spans="1:10" x14ac:dyDescent="0.2">
      <c r="A351" s="12" t="s">
        <v>1836</v>
      </c>
      <c r="B351" s="12" t="s">
        <v>1835</v>
      </c>
      <c r="C351" s="12">
        <v>20</v>
      </c>
      <c r="D351" s="12" t="s">
        <v>288</v>
      </c>
      <c r="E351" s="12">
        <v>20</v>
      </c>
      <c r="F351" s="12" t="s">
        <v>288</v>
      </c>
      <c r="G351" s="12" t="s">
        <v>289</v>
      </c>
      <c r="H351" s="12" t="s">
        <v>725</v>
      </c>
      <c r="I351" s="12" t="s">
        <v>726</v>
      </c>
      <c r="J351" s="12" t="s">
        <v>727</v>
      </c>
    </row>
    <row r="352" spans="1:10" x14ac:dyDescent="0.2">
      <c r="A352" s="12" t="s">
        <v>1836</v>
      </c>
      <c r="B352" s="12" t="s">
        <v>1835</v>
      </c>
      <c r="C352" s="12">
        <v>16</v>
      </c>
      <c r="D352" s="12" t="s">
        <v>288</v>
      </c>
      <c r="E352" s="12">
        <v>20</v>
      </c>
      <c r="F352" s="12" t="s">
        <v>288</v>
      </c>
      <c r="G352" s="12" t="s">
        <v>289</v>
      </c>
      <c r="H352" s="12" t="s">
        <v>1863</v>
      </c>
      <c r="I352" s="12" t="s">
        <v>1862</v>
      </c>
      <c r="J352" s="12" t="s">
        <v>1861</v>
      </c>
    </row>
    <row r="353" spans="1:10" x14ac:dyDescent="0.2">
      <c r="A353" s="12" t="s">
        <v>1836</v>
      </c>
      <c r="B353" s="12" t="s">
        <v>1835</v>
      </c>
      <c r="C353" s="12">
        <v>17</v>
      </c>
      <c r="D353" s="12" t="s">
        <v>288</v>
      </c>
      <c r="E353" s="12">
        <v>20</v>
      </c>
      <c r="F353" s="12" t="s">
        <v>288</v>
      </c>
      <c r="G353" s="12" t="s">
        <v>289</v>
      </c>
      <c r="H353" s="12" t="s">
        <v>731</v>
      </c>
      <c r="I353" s="12" t="s">
        <v>732</v>
      </c>
      <c r="J353" s="12" t="s">
        <v>733</v>
      </c>
    </row>
    <row r="354" spans="1:10" x14ac:dyDescent="0.2">
      <c r="A354" s="12" t="s">
        <v>1836</v>
      </c>
      <c r="B354" s="12" t="s">
        <v>1835</v>
      </c>
      <c r="C354" s="12">
        <v>14</v>
      </c>
      <c r="D354" s="12" t="s">
        <v>288</v>
      </c>
      <c r="E354" s="12">
        <v>20</v>
      </c>
      <c r="F354" s="12" t="s">
        <v>288</v>
      </c>
      <c r="G354" s="12" t="s">
        <v>289</v>
      </c>
      <c r="H354" s="12" t="s">
        <v>1860</v>
      </c>
      <c r="I354" s="12" t="s">
        <v>1859</v>
      </c>
      <c r="J354" s="12" t="s">
        <v>1858</v>
      </c>
    </row>
    <row r="355" spans="1:10" x14ac:dyDescent="0.2">
      <c r="A355" s="12" t="s">
        <v>1836</v>
      </c>
      <c r="B355" s="12" t="s">
        <v>1835</v>
      </c>
      <c r="C355" s="12">
        <v>20</v>
      </c>
      <c r="D355" s="12" t="s">
        <v>288</v>
      </c>
      <c r="E355" s="12">
        <v>20</v>
      </c>
      <c r="F355" s="12" t="s">
        <v>288</v>
      </c>
      <c r="G355" s="12" t="s">
        <v>289</v>
      </c>
      <c r="H355" s="12" t="s">
        <v>1857</v>
      </c>
      <c r="I355" s="12" t="s">
        <v>1856</v>
      </c>
      <c r="J355" s="12" t="s">
        <v>1855</v>
      </c>
    </row>
    <row r="356" spans="1:10" x14ac:dyDescent="0.2">
      <c r="A356" s="12" t="s">
        <v>1836</v>
      </c>
      <c r="B356" s="12" t="s">
        <v>1835</v>
      </c>
      <c r="C356" s="12">
        <v>20</v>
      </c>
      <c r="D356" s="12" t="s">
        <v>288</v>
      </c>
      <c r="E356" s="12">
        <v>20</v>
      </c>
      <c r="F356" s="12" t="s">
        <v>288</v>
      </c>
      <c r="G356" s="12" t="s">
        <v>289</v>
      </c>
      <c r="H356" s="12" t="s">
        <v>740</v>
      </c>
      <c r="I356" s="12" t="s">
        <v>741</v>
      </c>
      <c r="J356" s="12" t="s">
        <v>742</v>
      </c>
    </row>
    <row r="357" spans="1:10" x14ac:dyDescent="0.2">
      <c r="A357" s="12" t="s">
        <v>1836</v>
      </c>
      <c r="B357" s="12" t="s">
        <v>1835</v>
      </c>
      <c r="C357" s="12">
        <v>13</v>
      </c>
      <c r="D357" s="12" t="s">
        <v>288</v>
      </c>
      <c r="E357" s="12">
        <v>20</v>
      </c>
      <c r="F357" s="12" t="s">
        <v>288</v>
      </c>
      <c r="G357" s="12" t="s">
        <v>289</v>
      </c>
      <c r="H357" s="12" t="s">
        <v>749</v>
      </c>
      <c r="I357" s="12" t="s">
        <v>750</v>
      </c>
      <c r="J357" s="12" t="s">
        <v>751</v>
      </c>
    </row>
    <row r="358" spans="1:10" x14ac:dyDescent="0.2">
      <c r="A358" s="12" t="s">
        <v>1836</v>
      </c>
      <c r="B358" s="12" t="s">
        <v>1835</v>
      </c>
      <c r="C358" s="12">
        <v>17</v>
      </c>
      <c r="D358" s="12" t="s">
        <v>288</v>
      </c>
      <c r="E358" s="12">
        <v>20</v>
      </c>
      <c r="F358" s="12" t="s">
        <v>288</v>
      </c>
      <c r="G358" s="12" t="s">
        <v>289</v>
      </c>
      <c r="H358" s="12" t="s">
        <v>1854</v>
      </c>
      <c r="I358" s="12" t="s">
        <v>1853</v>
      </c>
      <c r="J358" s="12" t="s">
        <v>1852</v>
      </c>
    </row>
    <row r="359" spans="1:10" x14ac:dyDescent="0.2">
      <c r="A359" s="12" t="s">
        <v>1836</v>
      </c>
      <c r="B359" s="12" t="s">
        <v>1835</v>
      </c>
      <c r="C359" s="12">
        <v>5</v>
      </c>
      <c r="D359" s="12" t="s">
        <v>288</v>
      </c>
      <c r="E359" s="12">
        <v>20</v>
      </c>
      <c r="F359" s="12" t="s">
        <v>288</v>
      </c>
      <c r="G359" s="12" t="s">
        <v>289</v>
      </c>
      <c r="H359" s="12" t="s">
        <v>1820</v>
      </c>
      <c r="I359" s="12" t="s">
        <v>1821</v>
      </c>
      <c r="J359" s="12" t="s">
        <v>1822</v>
      </c>
    </row>
    <row r="360" spans="1:10" x14ac:dyDescent="0.2">
      <c r="A360" s="12" t="s">
        <v>1836</v>
      </c>
      <c r="B360" s="12" t="s">
        <v>1835</v>
      </c>
      <c r="C360" s="12">
        <v>15</v>
      </c>
      <c r="D360" s="12" t="s">
        <v>288</v>
      </c>
      <c r="E360" s="12">
        <v>20</v>
      </c>
      <c r="F360" s="12" t="s">
        <v>288</v>
      </c>
      <c r="G360" s="12" t="s">
        <v>289</v>
      </c>
      <c r="H360" s="12" t="s">
        <v>1851</v>
      </c>
      <c r="I360" s="12" t="s">
        <v>1850</v>
      </c>
      <c r="J360" s="12" t="s">
        <v>1849</v>
      </c>
    </row>
    <row r="361" spans="1:10" x14ac:dyDescent="0.2">
      <c r="A361" s="12" t="s">
        <v>1836</v>
      </c>
      <c r="B361" s="12" t="s">
        <v>1835</v>
      </c>
      <c r="C361" s="12">
        <v>4</v>
      </c>
      <c r="D361" s="12" t="s">
        <v>288</v>
      </c>
      <c r="E361" s="12">
        <v>20</v>
      </c>
      <c r="F361" s="12" t="s">
        <v>288</v>
      </c>
      <c r="G361" s="12" t="s">
        <v>289</v>
      </c>
      <c r="H361" s="12" t="s">
        <v>92</v>
      </c>
      <c r="I361" s="12" t="s">
        <v>756</v>
      </c>
      <c r="J361" s="12" t="s">
        <v>91</v>
      </c>
    </row>
    <row r="362" spans="1:10" x14ac:dyDescent="0.2">
      <c r="A362" s="12" t="s">
        <v>1836</v>
      </c>
      <c r="B362" s="12" t="s">
        <v>1835</v>
      </c>
      <c r="C362" s="12">
        <v>5</v>
      </c>
      <c r="D362" s="12" t="s">
        <v>288</v>
      </c>
      <c r="E362" s="12">
        <v>20</v>
      </c>
      <c r="F362" s="12" t="s">
        <v>288</v>
      </c>
      <c r="G362" s="12" t="s">
        <v>289</v>
      </c>
      <c r="H362" s="12" t="s">
        <v>1848</v>
      </c>
      <c r="I362" s="12" t="s">
        <v>1847</v>
      </c>
      <c r="J362" s="12" t="s">
        <v>1846</v>
      </c>
    </row>
    <row r="363" spans="1:10" x14ac:dyDescent="0.2">
      <c r="A363" s="12" t="s">
        <v>1836</v>
      </c>
      <c r="B363" s="12" t="s">
        <v>1835</v>
      </c>
      <c r="C363" s="12">
        <v>17</v>
      </c>
      <c r="D363" s="12" t="s">
        <v>288</v>
      </c>
      <c r="E363" s="12">
        <v>20</v>
      </c>
      <c r="F363" s="12" t="s">
        <v>288</v>
      </c>
      <c r="G363" s="12" t="s">
        <v>289</v>
      </c>
      <c r="H363" s="12" t="s">
        <v>1845</v>
      </c>
      <c r="I363" s="12" t="s">
        <v>1844</v>
      </c>
      <c r="J363" s="12" t="s">
        <v>1843</v>
      </c>
    </row>
    <row r="364" spans="1:10" x14ac:dyDescent="0.2">
      <c r="A364" s="12" t="s">
        <v>1836</v>
      </c>
      <c r="B364" s="12" t="s">
        <v>1835</v>
      </c>
      <c r="C364" s="12">
        <v>12</v>
      </c>
      <c r="D364" s="12" t="s">
        <v>288</v>
      </c>
      <c r="E364" s="12">
        <v>20</v>
      </c>
      <c r="F364" s="12" t="s">
        <v>288</v>
      </c>
      <c r="G364" s="12" t="s">
        <v>289</v>
      </c>
      <c r="H364" s="12" t="s">
        <v>1842</v>
      </c>
      <c r="I364" s="12" t="s">
        <v>1841</v>
      </c>
      <c r="J364" s="12" t="s">
        <v>1840</v>
      </c>
    </row>
    <row r="365" spans="1:10" x14ac:dyDescent="0.2">
      <c r="A365" s="12" t="s">
        <v>1836</v>
      </c>
      <c r="B365" s="12" t="s">
        <v>1835</v>
      </c>
      <c r="C365" s="12">
        <v>4</v>
      </c>
      <c r="D365" s="12" t="s">
        <v>288</v>
      </c>
      <c r="E365" s="12">
        <v>20</v>
      </c>
      <c r="F365" s="12" t="s">
        <v>288</v>
      </c>
      <c r="G365" s="12" t="s">
        <v>289</v>
      </c>
      <c r="H365" s="12" t="s">
        <v>1839</v>
      </c>
      <c r="I365" s="12" t="s">
        <v>1838</v>
      </c>
      <c r="J365" s="12" t="s">
        <v>1837</v>
      </c>
    </row>
    <row r="366" spans="1:10" x14ac:dyDescent="0.2">
      <c r="A366" s="12" t="s">
        <v>1836</v>
      </c>
      <c r="B366" s="12" t="s">
        <v>1835</v>
      </c>
      <c r="C366" s="12">
        <v>13</v>
      </c>
      <c r="D366" s="12" t="s">
        <v>288</v>
      </c>
      <c r="E366" s="12">
        <v>20</v>
      </c>
      <c r="F366" s="12" t="s">
        <v>288</v>
      </c>
      <c r="G366" s="12" t="s">
        <v>289</v>
      </c>
      <c r="H366" s="12" t="s">
        <v>1826</v>
      </c>
      <c r="I366" s="12" t="s">
        <v>1827</v>
      </c>
      <c r="J366" s="12" t="s">
        <v>1828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MS-Dial params</vt:lpstr>
      <vt:lpstr>model 1</vt:lpstr>
      <vt:lpstr>model 2</vt:lpstr>
      <vt:lpstr>model cv</vt:lpstr>
      <vt:lpstr>yrand</vt:lpstr>
      <vt:lpstr>models stats</vt:lpstr>
      <vt:lpstr>ENTACT 504</vt:lpstr>
      <vt:lpstr>ENTACT 506</vt:lpstr>
      <vt:lpstr>ENTACT 508</vt:lpstr>
      <vt:lpstr>LC gradient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Dimitri Abrahamsson</dc:creator>
  <cp:lastModifiedBy>Dimitri Abrahamsson</cp:lastModifiedBy>
  <dcterms:created xsi:type="dcterms:W3CDTF">2024-05-28T02:36:33Z</dcterms:created>
  <dcterms:modified xsi:type="dcterms:W3CDTF">2024-06-18T00:28:09Z</dcterms:modified>
</cp:coreProperties>
</file>