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45" windowWidth="12285" windowHeight="9675" tabRatio="646" activeTab="2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I19" i="6"/>
  <c r="G19" i="6"/>
  <c r="E19" i="6"/>
  <c r="C19" i="6"/>
  <c r="M12" i="6"/>
  <c r="K12" i="6"/>
  <c r="I12" i="6"/>
  <c r="I7" i="6"/>
  <c r="C12" i="6"/>
  <c r="C7" i="6"/>
  <c r="G12" i="6"/>
  <c r="E12" i="6"/>
  <c r="K7" i="6"/>
  <c r="G7" i="6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M7" i="6" l="1"/>
  <c r="E7" i="6"/>
  <c r="R4" i="3" l="1"/>
  <c r="U110" i="2" l="1"/>
  <c r="U7" i="3" l="1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U13" i="3"/>
  <c r="U21" i="3"/>
  <c r="U25" i="3"/>
  <c r="U29" i="3"/>
  <c r="U33" i="3"/>
  <c r="U37" i="3"/>
  <c r="U41" i="3"/>
  <c r="U45" i="3"/>
  <c r="U49" i="3"/>
  <c r="U53" i="3"/>
  <c r="U57" i="3"/>
  <c r="U5" i="3" l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6" i="3"/>
  <c r="U101" i="3"/>
  <c r="U97" i="3"/>
  <c r="U8" i="3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T28" i="2" s="1"/>
  <c r="I28" i="7" s="1"/>
  <c r="S27" i="2"/>
  <c r="R27" i="2"/>
  <c r="V27" i="2" s="1"/>
  <c r="Q27" i="2"/>
  <c r="T27" i="2" s="1"/>
  <c r="I27" i="7" s="1"/>
  <c r="S26" i="2"/>
  <c r="R26" i="2"/>
  <c r="V26" i="2" s="1"/>
  <c r="Q26" i="2"/>
  <c r="T26" i="2" s="1"/>
  <c r="I26" i="7" s="1"/>
  <c r="S25" i="2"/>
  <c r="R25" i="2"/>
  <c r="V25" i="2" s="1"/>
  <c r="Q25" i="2"/>
  <c r="T25" i="2" s="1"/>
  <c r="I25" i="7" s="1"/>
  <c r="S24" i="2"/>
  <c r="R24" i="2"/>
  <c r="V24" i="2" s="1"/>
  <c r="Q24" i="2"/>
  <c r="T24" i="2" s="1"/>
  <c r="I24" i="7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Q18" i="2" l="1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O6" i="4"/>
  <c r="K12" i="7" s="1"/>
  <c r="O9" i="4"/>
  <c r="K15" i="7" s="1"/>
  <c r="O10" i="4"/>
  <c r="K16" i="7" s="1"/>
  <c r="O11" i="4"/>
  <c r="K17" i="7" s="1"/>
  <c r="O13" i="4"/>
  <c r="K19" i="7" s="1"/>
  <c r="O14" i="4"/>
  <c r="K20" i="7" s="1"/>
  <c r="O16" i="4"/>
  <c r="K22" i="7" s="1"/>
  <c r="O17" i="4"/>
  <c r="K23" i="7" s="1"/>
  <c r="O18" i="4"/>
  <c r="K24" i="7" s="1"/>
  <c r="O19" i="4"/>
  <c r="K25" i="7" s="1"/>
  <c r="O20" i="4"/>
  <c r="K26" i="7" s="1"/>
  <c r="L21" i="4"/>
  <c r="O21" i="4" s="1"/>
  <c r="K27" i="7" s="1"/>
  <c r="L22" i="4"/>
  <c r="O22" i="4" s="1"/>
  <c r="K28" i="7" s="1"/>
  <c r="L23" i="4"/>
  <c r="L24" i="4"/>
  <c r="L25" i="4"/>
  <c r="O25" i="4" s="1"/>
  <c r="K31" i="7" s="1"/>
  <c r="L26" i="4"/>
  <c r="O26" i="4" s="1"/>
  <c r="K32" i="7" s="1"/>
  <c r="L27" i="4"/>
  <c r="O27" i="4" s="1"/>
  <c r="K33" i="7" s="1"/>
  <c r="L28" i="4"/>
  <c r="L29" i="4"/>
  <c r="O29" i="4" s="1"/>
  <c r="K35" i="7" s="1"/>
  <c r="L30" i="4"/>
  <c r="O30" i="4" s="1"/>
  <c r="K36" i="7" s="1"/>
  <c r="L31" i="4"/>
  <c r="L32" i="4"/>
  <c r="O32" i="4" s="1"/>
  <c r="K38" i="7" s="1"/>
  <c r="L33" i="4"/>
  <c r="O33" i="4" s="1"/>
  <c r="K39" i="7" s="1"/>
  <c r="L34" i="4"/>
  <c r="O34" i="4" s="1"/>
  <c r="K40" i="7" s="1"/>
  <c r="L35" i="4"/>
  <c r="L36" i="4"/>
  <c r="O36" i="4" s="1"/>
  <c r="K42" i="7" s="1"/>
  <c r="L37" i="4"/>
  <c r="O37" i="4" s="1"/>
  <c r="K43" i="7" s="1"/>
  <c r="L38" i="4"/>
  <c r="O38" i="4" s="1"/>
  <c r="K44" i="7" s="1"/>
  <c r="L39" i="4"/>
  <c r="L40" i="4"/>
  <c r="L41" i="4"/>
  <c r="O41" i="4" s="1"/>
  <c r="K47" i="7" s="1"/>
  <c r="L42" i="4"/>
  <c r="O42" i="4" s="1"/>
  <c r="K48" i="7" s="1"/>
  <c r="L43" i="4"/>
  <c r="O43" i="4" s="1"/>
  <c r="K49" i="7" s="1"/>
  <c r="L44" i="4"/>
  <c r="L45" i="4"/>
  <c r="L46" i="4"/>
  <c r="O46" i="4" s="1"/>
  <c r="K52" i="7" s="1"/>
  <c r="L47" i="4"/>
  <c r="O47" i="4" s="1"/>
  <c r="K53" i="7" s="1"/>
  <c r="L48" i="4"/>
  <c r="L49" i="4"/>
  <c r="L50" i="4"/>
  <c r="O50" i="4" s="1"/>
  <c r="K56" i="7" s="1"/>
  <c r="L51" i="4"/>
  <c r="O51" i="4" s="1"/>
  <c r="K57" i="7" s="1"/>
  <c r="L52" i="4"/>
  <c r="L53" i="4"/>
  <c r="O53" i="4" s="1"/>
  <c r="K59" i="7" s="1"/>
  <c r="L54" i="4"/>
  <c r="O54" i="4" s="1"/>
  <c r="K60" i="7" s="1"/>
  <c r="L55" i="4"/>
  <c r="O55" i="4" s="1"/>
  <c r="K61" i="7" s="1"/>
  <c r="L56" i="4"/>
  <c r="L57" i="4"/>
  <c r="O57" i="4" s="1"/>
  <c r="K63" i="7" s="1"/>
  <c r="L58" i="4"/>
  <c r="O58" i="4" s="1"/>
  <c r="K64" i="7" s="1"/>
  <c r="L59" i="4"/>
  <c r="L60" i="4"/>
  <c r="L61" i="4"/>
  <c r="O61" i="4" s="1"/>
  <c r="K67" i="7" s="1"/>
  <c r="L62" i="4"/>
  <c r="O62" i="4" s="1"/>
  <c r="K68" i="7" s="1"/>
  <c r="L63" i="4"/>
  <c r="L64" i="4"/>
  <c r="O64" i="4" s="1"/>
  <c r="K70" i="7" s="1"/>
  <c r="L65" i="4"/>
  <c r="L66" i="4"/>
  <c r="O66" i="4" s="1"/>
  <c r="K72" i="7" s="1"/>
  <c r="L67" i="4"/>
  <c r="O67" i="4" s="1"/>
  <c r="K73" i="7" s="1"/>
  <c r="L68" i="4"/>
  <c r="O68" i="4" s="1"/>
  <c r="K74" i="7" s="1"/>
  <c r="L69" i="4"/>
  <c r="L70" i="4"/>
  <c r="O70" i="4" s="1"/>
  <c r="K76" i="7" s="1"/>
  <c r="L71" i="4"/>
  <c r="L72" i="4"/>
  <c r="L73" i="4"/>
  <c r="L74" i="4"/>
  <c r="O74" i="4" s="1"/>
  <c r="K80" i="7" s="1"/>
  <c r="L75" i="4"/>
  <c r="O75" i="4" s="1"/>
  <c r="K81" i="7" s="1"/>
  <c r="L76" i="4"/>
  <c r="L77" i="4"/>
  <c r="L78" i="4"/>
  <c r="O78" i="4" s="1"/>
  <c r="K84" i="7" s="1"/>
  <c r="L79" i="4"/>
  <c r="L80" i="4"/>
  <c r="O80" i="4" s="1"/>
  <c r="K86" i="7" s="1"/>
  <c r="L81" i="4"/>
  <c r="L82" i="4"/>
  <c r="O82" i="4" s="1"/>
  <c r="K88" i="7" s="1"/>
  <c r="L83" i="4"/>
  <c r="O83" i="4" s="1"/>
  <c r="K89" i="7" s="1"/>
  <c r="L84" i="4"/>
  <c r="O84" i="4" s="1"/>
  <c r="K90" i="7" s="1"/>
  <c r="L85" i="4"/>
  <c r="L86" i="4"/>
  <c r="O86" i="4" s="1"/>
  <c r="K92" i="7" s="1"/>
  <c r="L87" i="4"/>
  <c r="L88" i="4"/>
  <c r="L89" i="4"/>
  <c r="L90" i="4"/>
  <c r="O90" i="4" s="1"/>
  <c r="K96" i="7" s="1"/>
  <c r="L91" i="4"/>
  <c r="O91" i="4" s="1"/>
  <c r="K97" i="7" s="1"/>
  <c r="L92" i="4"/>
  <c r="L93" i="4"/>
  <c r="L94" i="4"/>
  <c r="O94" i="4" s="1"/>
  <c r="K100" i="7" s="1"/>
  <c r="L95" i="4"/>
  <c r="L96" i="4"/>
  <c r="O96" i="4" s="1"/>
  <c r="K102" i="7" s="1"/>
  <c r="L97" i="4"/>
  <c r="L98" i="4"/>
  <c r="O98" i="4" s="1"/>
  <c r="K104" i="7" s="1"/>
  <c r="L99" i="4"/>
  <c r="O99" i="4" s="1"/>
  <c r="K105" i="7" s="1"/>
  <c r="L100" i="4"/>
  <c r="O100" i="4" s="1"/>
  <c r="K106" i="7" s="1"/>
  <c r="L101" i="4"/>
  <c r="L102" i="4"/>
  <c r="O102" i="4" s="1"/>
  <c r="K108" i="7" s="1"/>
  <c r="L103" i="4"/>
  <c r="L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O11" i="2"/>
  <c r="F11" i="7" s="1"/>
  <c r="O12" i="2"/>
  <c r="F12" i="7" s="1"/>
  <c r="O13" i="2"/>
  <c r="F13" i="7" s="1"/>
  <c r="O14" i="2"/>
  <c r="F14" i="7" s="1"/>
  <c r="O15" i="2"/>
  <c r="F15" i="7" s="1"/>
  <c r="O16" i="2"/>
  <c r="F16" i="7" s="1"/>
  <c r="O17" i="2"/>
  <c r="F17" i="7" s="1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M99" i="4"/>
  <c r="S99" i="4"/>
  <c r="N105" i="7" s="1"/>
  <c r="M91" i="4"/>
  <c r="S91" i="4"/>
  <c r="N97" i="7" s="1"/>
  <c r="M83" i="4"/>
  <c r="S83" i="4"/>
  <c r="N89" i="7" s="1"/>
  <c r="M75" i="4"/>
  <c r="S75" i="4"/>
  <c r="N81" i="7" s="1"/>
  <c r="M67" i="4"/>
  <c r="S67" i="4"/>
  <c r="N73" i="7" s="1"/>
  <c r="M61" i="4"/>
  <c r="S61" i="4"/>
  <c r="N67" i="7" s="1"/>
  <c r="M57" i="4"/>
  <c r="S57" i="4"/>
  <c r="N63" i="7" s="1"/>
  <c r="M55" i="4"/>
  <c r="S55" i="4"/>
  <c r="N61" i="7" s="1"/>
  <c r="M53" i="4"/>
  <c r="S53" i="4"/>
  <c r="N59" i="7" s="1"/>
  <c r="M51" i="4"/>
  <c r="S51" i="4"/>
  <c r="N57" i="7" s="1"/>
  <c r="M47" i="4"/>
  <c r="S47" i="4"/>
  <c r="N53" i="7" s="1"/>
  <c r="M43" i="4"/>
  <c r="S43" i="4"/>
  <c r="N49" i="7" s="1"/>
  <c r="M41" i="4"/>
  <c r="S41" i="4"/>
  <c r="N47" i="7" s="1"/>
  <c r="M37" i="4"/>
  <c r="S37" i="4"/>
  <c r="N43" i="7" s="1"/>
  <c r="M33" i="4"/>
  <c r="S33" i="4"/>
  <c r="N39" i="7" s="1"/>
  <c r="M29" i="4"/>
  <c r="S29" i="4"/>
  <c r="N35" i="7" s="1"/>
  <c r="M27" i="4"/>
  <c r="S27" i="4"/>
  <c r="N33" i="7" s="1"/>
  <c r="M25" i="4"/>
  <c r="S25" i="4"/>
  <c r="N31" i="7" s="1"/>
  <c r="M21" i="4"/>
  <c r="S21" i="4"/>
  <c r="N27" i="7" s="1"/>
  <c r="S19" i="4"/>
  <c r="N25" i="7" s="1"/>
  <c r="M102" i="4"/>
  <c r="S102" i="4"/>
  <c r="N108" i="7" s="1"/>
  <c r="M100" i="4"/>
  <c r="S100" i="4"/>
  <c r="N106" i="7" s="1"/>
  <c r="M98" i="4"/>
  <c r="S98" i="4"/>
  <c r="N104" i="7" s="1"/>
  <c r="M96" i="4"/>
  <c r="S96" i="4"/>
  <c r="N102" i="7" s="1"/>
  <c r="M94" i="4"/>
  <c r="S94" i="4"/>
  <c r="N100" i="7" s="1"/>
  <c r="M90" i="4"/>
  <c r="S90" i="4"/>
  <c r="N96" i="7" s="1"/>
  <c r="M86" i="4"/>
  <c r="S86" i="4"/>
  <c r="N92" i="7" s="1"/>
  <c r="M84" i="4"/>
  <c r="S84" i="4"/>
  <c r="N90" i="7" s="1"/>
  <c r="M82" i="4"/>
  <c r="S82" i="4"/>
  <c r="N88" i="7" s="1"/>
  <c r="M80" i="4"/>
  <c r="S80" i="4"/>
  <c r="N86" i="7" s="1"/>
  <c r="M78" i="4"/>
  <c r="S78" i="4"/>
  <c r="N84" i="7" s="1"/>
  <c r="M74" i="4"/>
  <c r="S74" i="4"/>
  <c r="N80" i="7" s="1"/>
  <c r="M70" i="4"/>
  <c r="S70" i="4"/>
  <c r="N76" i="7" s="1"/>
  <c r="M68" i="4"/>
  <c r="S68" i="4"/>
  <c r="N74" i="7" s="1"/>
  <c r="M66" i="4"/>
  <c r="S66" i="4"/>
  <c r="N72" i="7" s="1"/>
  <c r="M64" i="4"/>
  <c r="S64" i="4"/>
  <c r="N70" i="7" s="1"/>
  <c r="M62" i="4"/>
  <c r="S62" i="4"/>
  <c r="N68" i="7" s="1"/>
  <c r="M58" i="4"/>
  <c r="S58" i="4"/>
  <c r="N64" i="7" s="1"/>
  <c r="M54" i="4"/>
  <c r="S54" i="4"/>
  <c r="N60" i="7" s="1"/>
  <c r="M50" i="4"/>
  <c r="S50" i="4"/>
  <c r="N56" i="7" s="1"/>
  <c r="M46" i="4"/>
  <c r="S46" i="4"/>
  <c r="N52" i="7" s="1"/>
  <c r="M42" i="4"/>
  <c r="S42" i="4"/>
  <c r="N48" i="7" s="1"/>
  <c r="M38" i="4"/>
  <c r="S38" i="4"/>
  <c r="N44" i="7" s="1"/>
  <c r="M36" i="4"/>
  <c r="S36" i="4"/>
  <c r="N42" i="7" s="1"/>
  <c r="M34" i="4"/>
  <c r="S34" i="4"/>
  <c r="N40" i="7" s="1"/>
  <c r="M32" i="4"/>
  <c r="S32" i="4"/>
  <c r="N38" i="7" s="1"/>
  <c r="M30" i="4"/>
  <c r="S30" i="4"/>
  <c r="N36" i="7" s="1"/>
  <c r="M26" i="4"/>
  <c r="S26" i="4"/>
  <c r="N32" i="7" s="1"/>
  <c r="M22" i="4"/>
  <c r="S22" i="4"/>
  <c r="N28" i="7" s="1"/>
  <c r="S20" i="4"/>
  <c r="N26" i="7" s="1"/>
  <c r="S18" i="4"/>
  <c r="N24" i="7" s="1"/>
  <c r="P103" i="4"/>
  <c r="L109" i="7" s="1"/>
  <c r="M103" i="4"/>
  <c r="X101" i="4"/>
  <c r="M101" i="4"/>
  <c r="X97" i="4"/>
  <c r="M97" i="4"/>
  <c r="P95" i="4"/>
  <c r="L101" i="7" s="1"/>
  <c r="M95" i="4"/>
  <c r="X93" i="4"/>
  <c r="M93" i="4"/>
  <c r="X89" i="4"/>
  <c r="M89" i="4"/>
  <c r="P87" i="4"/>
  <c r="L93" i="7" s="1"/>
  <c r="M87" i="4"/>
  <c r="X85" i="4"/>
  <c r="M85" i="4"/>
  <c r="X81" i="4"/>
  <c r="M81" i="4"/>
  <c r="P79" i="4"/>
  <c r="L85" i="7" s="1"/>
  <c r="M79" i="4"/>
  <c r="X77" i="4"/>
  <c r="M77" i="4"/>
  <c r="X73" i="4"/>
  <c r="M73" i="4"/>
  <c r="P71" i="4"/>
  <c r="L77" i="7" s="1"/>
  <c r="M71" i="4"/>
  <c r="X69" i="4"/>
  <c r="M69" i="4"/>
  <c r="X65" i="4"/>
  <c r="M65" i="4"/>
  <c r="P63" i="4"/>
  <c r="L69" i="7" s="1"/>
  <c r="M63" i="4"/>
  <c r="P59" i="4"/>
  <c r="L65" i="7" s="1"/>
  <c r="M59" i="4"/>
  <c r="Q49" i="4"/>
  <c r="M49" i="4"/>
  <c r="Q45" i="4"/>
  <c r="M45" i="4"/>
  <c r="P39" i="4"/>
  <c r="L45" i="7" s="1"/>
  <c r="M39" i="4"/>
  <c r="P35" i="4"/>
  <c r="L41" i="7" s="1"/>
  <c r="M35" i="4"/>
  <c r="X31" i="4"/>
  <c r="M31" i="4"/>
  <c r="P23" i="4"/>
  <c r="L29" i="7" s="1"/>
  <c r="M23" i="4"/>
  <c r="X15" i="4"/>
  <c r="P7" i="4"/>
  <c r="L13" i="7" s="1"/>
  <c r="T104" i="4"/>
  <c r="M104" i="4"/>
  <c r="T92" i="4"/>
  <c r="O98" i="7" s="1"/>
  <c r="M92" i="4"/>
  <c r="T88" i="4"/>
  <c r="O94" i="7" s="1"/>
  <c r="M88" i="4"/>
  <c r="T76" i="4"/>
  <c r="O82" i="7" s="1"/>
  <c r="M76" i="4"/>
  <c r="T72" i="4"/>
  <c r="O78" i="7" s="1"/>
  <c r="M72" i="4"/>
  <c r="P60" i="4"/>
  <c r="L66" i="7" s="1"/>
  <c r="M60" i="4"/>
  <c r="Q56" i="4"/>
  <c r="M56" i="4"/>
  <c r="P52" i="4"/>
  <c r="L58" i="7" s="1"/>
  <c r="M52" i="4"/>
  <c r="P48" i="4"/>
  <c r="L54" i="7" s="1"/>
  <c r="M48" i="4"/>
  <c r="P44" i="4"/>
  <c r="L50" i="7" s="1"/>
  <c r="M44" i="4"/>
  <c r="P40" i="4"/>
  <c r="L46" i="7" s="1"/>
  <c r="M40" i="4"/>
  <c r="P28" i="4"/>
  <c r="L34" i="7" s="1"/>
  <c r="M28" i="4"/>
  <c r="P24" i="4"/>
  <c r="L30" i="7" s="1"/>
  <c r="M24" i="4"/>
  <c r="P12" i="4"/>
  <c r="L18" i="7" s="1"/>
  <c r="P8" i="4"/>
  <c r="L14" i="7" s="1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O5" i="4"/>
  <c r="K11" i="7" s="1"/>
  <c r="L4" i="4"/>
  <c r="O4" i="4" s="1"/>
  <c r="K10" i="7" s="1"/>
  <c r="L3" i="4"/>
  <c r="O18" i="2"/>
  <c r="F18" i="7" s="1"/>
  <c r="O19" i="2"/>
  <c r="F19" i="7" s="1"/>
  <c r="O20" i="2"/>
  <c r="F20" i="7" s="1"/>
  <c r="O21" i="2"/>
  <c r="F21" i="7" s="1"/>
  <c r="O22" i="2"/>
  <c r="F22" i="7" s="1"/>
  <c r="O23" i="2"/>
  <c r="F23" i="7" s="1"/>
  <c r="O24" i="2"/>
  <c r="F24" i="7" s="1"/>
  <c r="O25" i="2"/>
  <c r="F25" i="7" s="1"/>
  <c r="O26" i="2"/>
  <c r="F26" i="7" s="1"/>
  <c r="O27" i="2"/>
  <c r="F27" i="7" s="1"/>
  <c r="O28" i="2"/>
  <c r="F28" i="7" s="1"/>
  <c r="O29" i="2"/>
  <c r="F29" i="7" s="1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28" i="2"/>
  <c r="J28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27" i="2"/>
  <c r="J27" i="7" s="1"/>
  <c r="U102" i="2"/>
  <c r="J102" i="7" s="1"/>
  <c r="U86" i="2"/>
  <c r="J86" i="7" s="1"/>
  <c r="U70" i="2"/>
  <c r="J70" i="7" s="1"/>
  <c r="U54" i="2"/>
  <c r="J54" i="7" s="1"/>
  <c r="U38" i="2"/>
  <c r="J38" i="7" s="1"/>
  <c r="U26" i="2"/>
  <c r="J26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25" i="2"/>
  <c r="J25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U24" i="2"/>
  <c r="J24" i="7" s="1"/>
  <c r="M4" i="4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1" i="2" l="1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<sst xmlns="http://schemas.openxmlformats.org/spreadsheetml/2006/main" count="275" uniqueCount="162">
  <si>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</si>
  <si>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</si>
  <si>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</si>
  <si>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</si>
  <si>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</si>
  <si>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</si>
  <si>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</si>
  <si>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</si>
  <si>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</si>
  <si>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</si>
  <si>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</si>
  <si>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</si>
  <si>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</si>
  <si>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</si>
  <si>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</si>
  <si>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</si>
  <si>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</si>
  <si>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</si>
  <si>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</si>
  <si>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</si>
  <si>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</si>
  <si>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</si>
  <si>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</si>
  <si>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</si>
  <si>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</si>
  <si>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</si>
  <si>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</si>
  <si>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</si>
  <si>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</si>
  <si>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</si>
  <si>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</si>
  <si>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</si>
  <si>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</si>
  <si>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</si>
  <si>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</si>
  <si>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</si>
  <si>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</si>
  <si>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</si>
  <si>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</si>
  <si>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</si>
  <si>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</si>
  <si>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</si>
  <si>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</si>
  <si>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</si>
  <si>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</si>
  <si>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</si>
  <si>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</si>
  <si>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</si>
  <si>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</si>
  <si>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</si>
  <si>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</si>
  <si>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</si>
  <si>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</si>
  <si>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</si>
  <si>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</si>
  <si>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</si>
  <si>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</si>
  <si>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</si>
  <si>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</si>
  <si>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</si>
  <si>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</si>
  <si>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</si>
  <si>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</si>
  <si>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</si>
  <si>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</si>
  <si>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</si>
  <si>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</si>
  <si>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3511N</t>
  </si>
  <si>
    <t>SSW</t>
  </si>
  <si>
    <t>SW</t>
  </si>
  <si>
    <t>NE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</si>
  <si>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</si>
  <si>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</si>
  <si>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</si>
  <si>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</si>
  <si>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</si>
  <si>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</si>
  <si>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</si>
  <si>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</si>
  <si>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</si>
  <si>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</si>
  <si>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</si>
  <si>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</si>
  <si>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</si>
  <si>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</si>
  <si>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</si>
  <si>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</si>
  <si>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</si>
  <si>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</si>
  <si>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</si>
  <si>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</si>
  <si>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</si>
  <si>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</si>
  <si>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</si>
  <si>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</si>
  <si>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</si>
  <si>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</si>
  <si>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</si>
  <si>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</si>
  <si>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</si>
  <si>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</si>
  <si>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</si>
  <si>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</si>
  <si>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</si>
  <si>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</si>
  <si>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</si>
  <si>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</si>
  <si>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</si>
  <si>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</si>
  <si>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</si>
  <si>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</si>
  <si>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</si>
  <si>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</si>
  <si>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</si>
  <si>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</si>
  <si>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</si>
  <si>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</si>
  <si>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</si>
  <si>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</si>
  <si>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</si>
  <si>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</si>
  <si>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</si>
  <si>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</si>
  <si>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</si>
  <si>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</si>
  <si>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</si>
  <si>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</si>
  <si>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</si>
  <si>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</si>
  <si>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</si>
  <si>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</si>
  <si>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</si>
  <si>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</si>
  <si>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</si>
  <si>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</si>
  <si>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</si>
  <si>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</si>
  <si>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</si>
  <si>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</si>
  <si>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</si>
  <si>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</si>
  <si>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</si>
  <si>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</si>
  <si>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</si>
  <si>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</si>
  <si>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</si>
  <si>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>Swell Low</t>
  </si>
  <si>
    <t>14343E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</si>
  <si>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</si>
  <si>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</si>
  <si>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Local Time</t>
  </si>
  <si>
    <t>UTC Time</t>
  </si>
  <si>
    <t>Chrtrs Sailing Instruct.</t>
  </si>
  <si>
    <t>Eco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</si>
  <si>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Marto - NEPR 6/7/2015  "</t>
    </r>
  </si>
  <si>
    <t>x</t>
  </si>
  <si>
    <t>M/V MARTO</t>
  </si>
  <si>
    <t>3L2015</t>
  </si>
  <si>
    <t>LADEN</t>
  </si>
  <si>
    <t>SOYABEANS</t>
  </si>
  <si>
    <t>PARANAGUA</t>
  </si>
  <si>
    <t>DALIAN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</si>
</sst>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5" borderId="41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0" xfId="0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1" fontId="0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workbookViewId="0">
      <selection activeCell="B20" sqref="B20"/>
    </sheetView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7" t="s">
        <v>77</v>
      </c>
      <c r="F2" s="138" t="s">
        <v>78</v>
      </c>
      <c r="G2" s="138" t="s">
        <v>79</v>
      </c>
      <c r="H2" s="139" t="s">
        <v>80</v>
      </c>
    </row>
    <row r="3" spans="2:21" s="140" customFormat="1" ht="52.5" customHeight="1" x14ac:dyDescent="0.25">
      <c r="B3" s="273" t="s">
        <v>82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21" ht="30.75" customHeight="1" x14ac:dyDescent="0.25"/>
    <row r="5" spans="2:21" ht="18.75" x14ac:dyDescent="0.3">
      <c r="B5" s="35" t="s">
        <v>84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83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81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142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143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144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85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71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72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73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86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87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88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89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154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5" t="s">
        <v>148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6" t="s">
        <v>149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>
      <selection activeCell="A2" sqref="A2"/>
    </sheetView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4" t="s">
        <v>131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6"/>
    </row>
    <row r="3" spans="2:17" s="64" customFormat="1" ht="15.75" thickBot="1" x14ac:dyDescent="0.3">
      <c r="B3" s="285" t="s">
        <v>102</v>
      </c>
      <c r="C3" s="286"/>
      <c r="D3" s="286"/>
      <c r="E3" s="286"/>
      <c r="F3" s="286"/>
      <c r="G3" s="286"/>
      <c r="H3" s="280" t="s">
        <v>103</v>
      </c>
      <c r="I3" s="281"/>
      <c r="J3" s="281"/>
      <c r="K3" s="281"/>
      <c r="L3" s="281"/>
      <c r="M3" s="282"/>
    </row>
    <row r="4" spans="2:17" s="64" customFormat="1" x14ac:dyDescent="0.25">
      <c r="B4" s="287"/>
      <c r="C4" s="288"/>
      <c r="D4" s="277" t="s">
        <v>134</v>
      </c>
      <c r="E4" s="278"/>
      <c r="F4" s="277" t="s">
        <v>135</v>
      </c>
      <c r="G4" s="279"/>
      <c r="H4" s="289"/>
      <c r="I4" s="290"/>
      <c r="J4" s="283" t="s">
        <v>134</v>
      </c>
      <c r="K4" s="284"/>
      <c r="L4" s="283" t="s">
        <v>135</v>
      </c>
      <c r="M4" s="284"/>
    </row>
    <row r="5" spans="2:17" s="64" customFormat="1" x14ac:dyDescent="0.25">
      <c r="B5" s="106" t="s">
        <v>100</v>
      </c>
      <c r="C5" s="77">
        <v>12</v>
      </c>
      <c r="D5" s="109" t="s">
        <v>101</v>
      </c>
      <c r="E5" s="77">
        <v>25</v>
      </c>
      <c r="F5" s="109" t="s">
        <v>101</v>
      </c>
      <c r="G5" s="81">
        <v>0.2</v>
      </c>
      <c r="H5" s="84" t="s">
        <v>100</v>
      </c>
      <c r="I5" s="77">
        <v>12</v>
      </c>
      <c r="J5" s="82" t="s">
        <v>101</v>
      </c>
      <c r="K5" s="89">
        <v>26</v>
      </c>
      <c r="L5" s="82" t="s">
        <v>101</v>
      </c>
      <c r="M5" s="89">
        <v>0.2</v>
      </c>
    </row>
    <row r="6" spans="2:17" s="64" customFormat="1" x14ac:dyDescent="0.25">
      <c r="B6" s="107" t="s">
        <v>106</v>
      </c>
      <c r="C6" s="79">
        <v>0.5</v>
      </c>
      <c r="D6" s="109" t="s">
        <v>108</v>
      </c>
      <c r="E6" s="103">
        <v>0.05</v>
      </c>
      <c r="F6" s="109" t="s">
        <v>108</v>
      </c>
      <c r="G6" s="102">
        <v>0.05</v>
      </c>
      <c r="H6" s="87" t="s">
        <v>106</v>
      </c>
      <c r="I6" s="88">
        <v>0.5</v>
      </c>
      <c r="J6" s="90" t="s">
        <v>108</v>
      </c>
      <c r="K6" s="103">
        <v>0.05</v>
      </c>
      <c r="L6" s="90" t="s">
        <v>108</v>
      </c>
      <c r="M6" s="103">
        <v>0.05</v>
      </c>
    </row>
    <row r="7" spans="2:17" s="64" customFormat="1" ht="15.75" thickBot="1" x14ac:dyDescent="0.3">
      <c r="B7" s="108" t="s">
        <v>107</v>
      </c>
      <c r="C7" s="113">
        <f>C5-C6</f>
        <v>11.5</v>
      </c>
      <c r="D7" s="110" t="s">
        <v>109</v>
      </c>
      <c r="E7" s="112">
        <f>E5*(1+E6)</f>
        <v>26.25</v>
      </c>
      <c r="F7" s="110" t="s">
        <v>109</v>
      </c>
      <c r="G7" s="111">
        <f>G5*(1+G6)</f>
        <v>0.21000000000000002</v>
      </c>
      <c r="H7" s="91" t="s">
        <v>107</v>
      </c>
      <c r="I7" s="92">
        <f>I5-I6</f>
        <v>11.5</v>
      </c>
      <c r="J7" s="93" t="s">
        <v>109</v>
      </c>
      <c r="K7" s="94">
        <f>K5*(1+K6)</f>
        <v>27.3</v>
      </c>
      <c r="L7" s="93" t="s">
        <v>109</v>
      </c>
      <c r="M7" s="94">
        <f>M5*(1+M6)</f>
        <v>0.21000000000000002</v>
      </c>
    </row>
    <row r="8" spans="2:17" s="65" customFormat="1" ht="15.75" thickBot="1" x14ac:dyDescent="0.3">
      <c r="B8" s="291" t="s">
        <v>104</v>
      </c>
      <c r="C8" s="292"/>
      <c r="D8" s="292"/>
      <c r="E8" s="292"/>
      <c r="F8" s="292"/>
      <c r="G8" s="293"/>
      <c r="H8" s="294" t="s">
        <v>105</v>
      </c>
      <c r="I8" s="295"/>
      <c r="J8" s="295"/>
      <c r="K8" s="295"/>
      <c r="L8" s="295"/>
      <c r="M8" s="296"/>
    </row>
    <row r="9" spans="2:17" s="65" customFormat="1" x14ac:dyDescent="0.25">
      <c r="B9" s="303"/>
      <c r="C9" s="304"/>
      <c r="D9" s="297" t="s">
        <v>134</v>
      </c>
      <c r="E9" s="298"/>
      <c r="F9" s="297" t="s">
        <v>135</v>
      </c>
      <c r="G9" s="298"/>
      <c r="H9" s="301"/>
      <c r="I9" s="302"/>
      <c r="J9" s="299" t="s">
        <v>134</v>
      </c>
      <c r="K9" s="300"/>
      <c r="L9" s="299" t="s">
        <v>135</v>
      </c>
      <c r="M9" s="300"/>
    </row>
    <row r="10" spans="2:17" s="64" customFormat="1" x14ac:dyDescent="0.25">
      <c r="B10" s="118" t="s">
        <v>100</v>
      </c>
      <c r="C10" s="77">
        <v>14</v>
      </c>
      <c r="D10" s="119" t="s">
        <v>101</v>
      </c>
      <c r="E10" s="77">
        <v>31</v>
      </c>
      <c r="F10" s="118" t="s">
        <v>101</v>
      </c>
      <c r="G10" s="77">
        <v>0.2</v>
      </c>
      <c r="H10" s="98" t="s">
        <v>100</v>
      </c>
      <c r="I10" s="89">
        <v>14</v>
      </c>
      <c r="J10" s="95" t="s">
        <v>101</v>
      </c>
      <c r="K10" s="77">
        <v>34.5</v>
      </c>
      <c r="L10" s="98" t="s">
        <v>101</v>
      </c>
      <c r="M10" s="89">
        <v>0.2</v>
      </c>
    </row>
    <row r="11" spans="2:17" s="64" customFormat="1" x14ac:dyDescent="0.25">
      <c r="B11" s="120" t="s">
        <v>106</v>
      </c>
      <c r="C11" s="79">
        <v>0.5</v>
      </c>
      <c r="D11" s="119" t="s">
        <v>108</v>
      </c>
      <c r="E11" s="103">
        <v>0.05</v>
      </c>
      <c r="F11" s="120" t="s">
        <v>108</v>
      </c>
      <c r="G11" s="101">
        <v>0.05</v>
      </c>
      <c r="H11" s="98" t="s">
        <v>106</v>
      </c>
      <c r="I11" s="104">
        <v>0.5</v>
      </c>
      <c r="J11" s="96" t="s">
        <v>108</v>
      </c>
      <c r="K11" s="101">
        <v>0.05</v>
      </c>
      <c r="L11" s="98" t="s">
        <v>108</v>
      </c>
      <c r="M11" s="103">
        <v>0.05</v>
      </c>
    </row>
    <row r="12" spans="2:17" ht="15.75" thickBot="1" x14ac:dyDescent="0.3">
      <c r="B12" s="121" t="s">
        <v>107</v>
      </c>
      <c r="C12" s="122">
        <f>C10-C11</f>
        <v>13.5</v>
      </c>
      <c r="D12" s="123" t="s">
        <v>109</v>
      </c>
      <c r="E12" s="124">
        <f>E10*(1+E11)</f>
        <v>32.550000000000004</v>
      </c>
      <c r="F12" s="121" t="s">
        <v>109</v>
      </c>
      <c r="G12" s="125">
        <f>G10*(1+G11)</f>
        <v>0.21000000000000002</v>
      </c>
      <c r="H12" s="99" t="s">
        <v>107</v>
      </c>
      <c r="I12" s="80">
        <f>I10-I11</f>
        <v>13.5</v>
      </c>
      <c r="J12" s="97" t="s">
        <v>109</v>
      </c>
      <c r="K12" s="80">
        <f>K10*(1+K11)</f>
        <v>36.225000000000001</v>
      </c>
      <c r="L12" s="99" t="s">
        <v>109</v>
      </c>
      <c r="M12" s="100">
        <f>M10*(1+M11)</f>
        <v>0.21000000000000002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4" t="s">
        <v>136</v>
      </c>
      <c r="C14" s="275"/>
      <c r="D14" s="275"/>
      <c r="E14" s="275"/>
      <c r="F14" s="275"/>
      <c r="G14" s="275"/>
      <c r="H14" s="275"/>
      <c r="I14" s="276"/>
    </row>
    <row r="15" spans="2:17" ht="15.75" thickBot="1" x14ac:dyDescent="0.3">
      <c r="B15" s="285" t="s">
        <v>132</v>
      </c>
      <c r="C15" s="286"/>
      <c r="D15" s="286"/>
      <c r="E15" s="286"/>
      <c r="F15" s="280" t="s">
        <v>133</v>
      </c>
      <c r="G15" s="281"/>
      <c r="H15" s="281"/>
      <c r="I15" s="282"/>
    </row>
    <row r="16" spans="2:17" x14ac:dyDescent="0.25">
      <c r="B16" s="313" t="s">
        <v>134</v>
      </c>
      <c r="C16" s="314"/>
      <c r="D16" s="313" t="s">
        <v>135</v>
      </c>
      <c r="E16" s="314"/>
      <c r="F16" s="283" t="s">
        <v>134</v>
      </c>
      <c r="G16" s="284"/>
      <c r="H16" s="283" t="s">
        <v>135</v>
      </c>
      <c r="I16" s="284"/>
    </row>
    <row r="17" spans="2:9" x14ac:dyDescent="0.25">
      <c r="B17" s="109" t="s">
        <v>101</v>
      </c>
      <c r="C17" s="77" t="s">
        <v>155</v>
      </c>
      <c r="D17" s="106" t="s">
        <v>101</v>
      </c>
      <c r="E17" s="77" t="s">
        <v>155</v>
      </c>
      <c r="F17" s="82" t="s">
        <v>101</v>
      </c>
      <c r="G17" s="77" t="s">
        <v>155</v>
      </c>
      <c r="H17" s="84" t="s">
        <v>101</v>
      </c>
      <c r="I17" s="77" t="s">
        <v>155</v>
      </c>
    </row>
    <row r="18" spans="2:9" x14ac:dyDescent="0.25">
      <c r="B18" s="109" t="s">
        <v>108</v>
      </c>
      <c r="C18" s="103">
        <v>0.05</v>
      </c>
      <c r="D18" s="107" t="s">
        <v>108</v>
      </c>
      <c r="E18" s="101">
        <v>0.05</v>
      </c>
      <c r="F18" s="82" t="s">
        <v>108</v>
      </c>
      <c r="G18" s="103">
        <v>0.05</v>
      </c>
      <c r="H18" s="85" t="s">
        <v>108</v>
      </c>
      <c r="I18" s="101">
        <v>0.05</v>
      </c>
    </row>
    <row r="19" spans="2:9" ht="15.75" thickBot="1" x14ac:dyDescent="0.3">
      <c r="B19" s="114" t="s">
        <v>109</v>
      </c>
      <c r="C19" s="115" t="e">
        <f>C17*(1+C18)</f>
        <v>#VALUE!</v>
      </c>
      <c r="D19" s="116" t="s">
        <v>109</v>
      </c>
      <c r="E19" s="117" t="e">
        <f>E17*(1+E18)</f>
        <v>#VALUE!</v>
      </c>
      <c r="F19" s="83" t="s">
        <v>109</v>
      </c>
      <c r="G19" s="78" t="e">
        <f>G17*(1+G18)</f>
        <v>#VALUE!</v>
      </c>
      <c r="H19" s="86" t="s">
        <v>109</v>
      </c>
      <c r="I19" s="105" t="e">
        <f>I17*(1+I18)</f>
        <v>#VALUE!</v>
      </c>
    </row>
    <row r="20" spans="2:9" ht="15.75" thickBot="1" x14ac:dyDescent="0.3"/>
    <row r="21" spans="2:9" ht="15.75" thickBot="1" x14ac:dyDescent="0.3">
      <c r="B21" s="274" t="s">
        <v>137</v>
      </c>
      <c r="C21" s="275"/>
      <c r="D21" s="275"/>
      <c r="E21" s="275"/>
      <c r="F21" s="275"/>
      <c r="G21" s="276"/>
    </row>
    <row r="22" spans="2:9" ht="15" customHeight="1" x14ac:dyDescent="0.25">
      <c r="B22" s="307" t="s">
        <v>138</v>
      </c>
      <c r="C22" s="308"/>
      <c r="D22" s="307" t="s">
        <v>139</v>
      </c>
      <c r="E22" s="308"/>
      <c r="F22" s="307" t="s">
        <v>140</v>
      </c>
      <c r="G22" s="308"/>
    </row>
    <row r="23" spans="2:9" x14ac:dyDescent="0.25">
      <c r="B23" s="309"/>
      <c r="C23" s="310"/>
      <c r="D23" s="309"/>
      <c r="E23" s="310"/>
      <c r="F23" s="309"/>
      <c r="G23" s="310"/>
    </row>
    <row r="24" spans="2:9" ht="15.75" thickBot="1" x14ac:dyDescent="0.3">
      <c r="B24" s="311"/>
      <c r="C24" s="312"/>
      <c r="D24" s="311"/>
      <c r="E24" s="312"/>
      <c r="F24" s="311"/>
      <c r="G24" s="312"/>
    </row>
    <row r="25" spans="2:9" ht="15.75" customHeight="1" thickBot="1" x14ac:dyDescent="0.3">
      <c r="B25" s="305">
        <v>4</v>
      </c>
      <c r="C25" s="306"/>
      <c r="D25" s="305">
        <v>1.25</v>
      </c>
      <c r="E25" s="306"/>
      <c r="F25" s="305" t="s">
        <v>90</v>
      </c>
      <c r="G25" s="306"/>
    </row>
  </sheetData>
  <sheetProtection password="CF7A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abSelected="1" workbookViewId="0">
      <pane ySplit="8" topLeftCell="A9" activePane="bottomLeft" state="frozen"/>
      <selection pane="bottomLeft" activeCell="A5" sqref="A5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6" t="s">
        <v>66</v>
      </c>
      <c r="E1" s="316"/>
      <c r="F1" s="320" t="s">
        <v>156</v>
      </c>
      <c r="G1" s="320"/>
      <c r="H1" s="320"/>
      <c r="I1" s="319" t="s">
        <v>23</v>
      </c>
      <c r="J1" s="319"/>
      <c r="K1" s="315" t="s">
        <v>160</v>
      </c>
      <c r="L1" s="315"/>
      <c r="M1" s="319" t="s">
        <v>24</v>
      </c>
      <c r="N1" s="319"/>
      <c r="O1" s="315" t="s">
        <v>161</v>
      </c>
      <c r="P1" s="315"/>
      <c r="Q1" s="18"/>
      <c r="R1" s="50"/>
      <c r="S1" s="60"/>
      <c r="T1" s="60"/>
    </row>
    <row r="2" spans="1:23" x14ac:dyDescent="0.25">
      <c r="A2" s="5"/>
      <c r="B2" s="6"/>
      <c r="C2" s="6"/>
      <c r="D2" s="316" t="s">
        <v>57</v>
      </c>
      <c r="E2" s="316"/>
      <c r="F2" s="325" t="s">
        <v>157</v>
      </c>
      <c r="G2" s="325"/>
      <c r="H2" s="325"/>
      <c r="I2" s="316" t="s">
        <v>58</v>
      </c>
      <c r="J2" s="316"/>
      <c r="K2" s="326">
        <v>42165</v>
      </c>
      <c r="L2" s="326"/>
      <c r="M2" s="316" t="s">
        <v>27</v>
      </c>
      <c r="N2" s="316"/>
      <c r="O2" s="326"/>
      <c r="P2" s="326"/>
      <c r="Q2" s="61"/>
      <c r="R2" s="327"/>
      <c r="S2" s="328"/>
      <c r="T2" s="329"/>
      <c r="U2" s="4"/>
      <c r="V2" s="4"/>
    </row>
    <row r="3" spans="1:23" ht="18" x14ac:dyDescent="0.25">
      <c r="A3" s="6"/>
      <c r="B3" s="9"/>
      <c r="C3" s="9"/>
      <c r="D3" s="316" t="s">
        <v>40</v>
      </c>
      <c r="E3" s="316"/>
      <c r="F3" s="315" t="s">
        <v>158</v>
      </c>
      <c r="G3" s="315"/>
      <c r="H3" s="315"/>
      <c r="I3" s="317" t="s">
        <v>28</v>
      </c>
      <c r="J3" s="63" t="s">
        <v>41</v>
      </c>
      <c r="K3" s="318">
        <v>44.4</v>
      </c>
      <c r="L3" s="318"/>
      <c r="M3" s="317" t="s">
        <v>39</v>
      </c>
      <c r="N3" s="63" t="s">
        <v>41</v>
      </c>
      <c r="O3" s="318"/>
      <c r="P3" s="318"/>
      <c r="Q3" s="7"/>
      <c r="R3" s="316" t="s">
        <v>107</v>
      </c>
      <c r="S3" s="316"/>
      <c r="T3" s="67">
        <v>11.5</v>
      </c>
      <c r="U3" s="4"/>
      <c r="V3" s="4"/>
    </row>
    <row r="4" spans="1:23" ht="18" x14ac:dyDescent="0.25">
      <c r="A4" s="6"/>
      <c r="B4" s="9"/>
      <c r="C4" s="9"/>
      <c r="D4" s="319" t="s">
        <v>25</v>
      </c>
      <c r="E4" s="319"/>
      <c r="F4" s="315" t="s">
        <v>159</v>
      </c>
      <c r="G4" s="315"/>
      <c r="H4" s="315"/>
      <c r="I4" s="317"/>
      <c r="J4" s="63" t="s">
        <v>42</v>
      </c>
      <c r="K4" s="318">
        <v>55.5</v>
      </c>
      <c r="L4" s="318"/>
      <c r="M4" s="317"/>
      <c r="N4" s="63" t="s">
        <v>42</v>
      </c>
      <c r="O4" s="318"/>
      <c r="P4" s="318"/>
      <c r="Q4" s="7"/>
      <c r="R4" s="316" t="s">
        <v>110</v>
      </c>
      <c r="S4" s="316"/>
      <c r="T4" s="67">
        <v>27.3</v>
      </c>
      <c r="U4" s="4"/>
      <c r="V4" s="4"/>
    </row>
    <row r="5" spans="1:23" ht="18" x14ac:dyDescent="0.25">
      <c r="A5" s="5"/>
      <c r="B5" s="5"/>
      <c r="C5" s="5"/>
      <c r="D5" s="319" t="s">
        <v>26</v>
      </c>
      <c r="E5" s="319"/>
      <c r="F5" s="324">
        <v>111000</v>
      </c>
      <c r="G5" s="324"/>
      <c r="H5" s="324"/>
      <c r="I5" s="317"/>
      <c r="J5" s="63" t="s">
        <v>43</v>
      </c>
      <c r="K5" s="318">
        <v>66.599999999999994</v>
      </c>
      <c r="L5" s="318"/>
      <c r="M5" s="317"/>
      <c r="N5" s="63" t="s">
        <v>43</v>
      </c>
      <c r="O5" s="318"/>
      <c r="P5" s="318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1" t="s">
        <v>11</v>
      </c>
      <c r="E7" s="322"/>
      <c r="F7" s="322"/>
      <c r="G7" s="322"/>
      <c r="H7" s="322"/>
      <c r="I7" s="322"/>
      <c r="J7" s="323"/>
      <c r="K7" s="321" t="s">
        <v>12</v>
      </c>
      <c r="L7" s="322"/>
      <c r="M7" s="322"/>
      <c r="N7" s="322"/>
      <c r="O7" s="323"/>
      <c r="P7" s="292" t="s">
        <v>22</v>
      </c>
      <c r="Q7" s="292"/>
      <c r="R7" s="292"/>
      <c r="S7" s="292"/>
      <c r="T7" s="292"/>
      <c r="U7" s="292"/>
      <c r="V7" s="293"/>
    </row>
    <row r="8" spans="1:23" s="21" customFormat="1" ht="60.75" thickBot="1" x14ac:dyDescent="0.3">
      <c r="A8" s="56" t="s">
        <v>0</v>
      </c>
      <c r="B8" s="57" t="s">
        <v>150</v>
      </c>
      <c r="C8" s="57" t="s">
        <v>151</v>
      </c>
      <c r="D8" s="251" t="s">
        <v>2</v>
      </c>
      <c r="E8" s="252" t="s">
        <v>3</v>
      </c>
      <c r="F8" s="253" t="s">
        <v>59</v>
      </c>
      <c r="G8" s="253" t="s">
        <v>152</v>
      </c>
      <c r="H8" s="252" t="s">
        <v>18</v>
      </c>
      <c r="I8" s="252" t="s">
        <v>5</v>
      </c>
      <c r="J8" s="254" t="s">
        <v>141</v>
      </c>
      <c r="K8" s="255" t="s">
        <v>6</v>
      </c>
      <c r="L8" s="252" t="s">
        <v>44</v>
      </c>
      <c r="M8" s="252" t="s">
        <v>19</v>
      </c>
      <c r="N8" s="252" t="s">
        <v>46</v>
      </c>
      <c r="O8" s="254" t="s">
        <v>74</v>
      </c>
      <c r="P8" s="251" t="s">
        <v>4</v>
      </c>
      <c r="Q8" s="252" t="s">
        <v>45</v>
      </c>
      <c r="R8" s="252" t="s">
        <v>20</v>
      </c>
      <c r="S8" s="252" t="s">
        <v>21</v>
      </c>
      <c r="T8" s="252" t="s">
        <v>75</v>
      </c>
      <c r="U8" s="252" t="s">
        <v>113</v>
      </c>
      <c r="V8" s="254" t="s">
        <v>76</v>
      </c>
      <c r="W8" s="144" t="s">
        <v>60</v>
      </c>
    </row>
    <row r="9" spans="1:23" x14ac:dyDescent="0.25">
      <c r="A9" s="8">
        <v>42188</v>
      </c>
      <c r="B9" s="143"/>
      <c r="C9" s="143"/>
      <c r="D9" s="240"/>
      <c r="E9" s="241"/>
      <c r="F9" s="242"/>
      <c r="G9" s="242"/>
      <c r="H9" s="243"/>
      <c r="I9" s="244"/>
      <c r="J9" s="245"/>
      <c r="K9" s="246"/>
      <c r="L9" s="247"/>
      <c r="M9" s="247"/>
      <c r="N9" s="247"/>
      <c r="O9" s="248"/>
      <c r="P9" s="249"/>
      <c r="Q9" s="247"/>
      <c r="R9" s="247"/>
      <c r="S9" s="247"/>
      <c r="T9" s="29"/>
      <c r="U9" s="29"/>
      <c r="V9" s="250"/>
      <c r="W9" s="157" t="s">
        <v>61</v>
      </c>
    </row>
    <row r="10" spans="1:23" x14ac:dyDescent="0.25">
      <c r="A10" s="8">
        <v>42189</v>
      </c>
      <c r="B10" s="143">
        <v>0.5</v>
      </c>
      <c r="C10" s="143">
        <v>0.125</v>
      </c>
      <c r="D10" s="146" t="s">
        <v>67</v>
      </c>
      <c r="E10" s="15" t="s">
        <v>147</v>
      </c>
      <c r="F10" s="16">
        <v>81</v>
      </c>
      <c r="G10" s="16" t="s">
        <v>153</v>
      </c>
      <c r="H10" s="10">
        <v>13.18</v>
      </c>
      <c r="I10" s="51">
        <v>75.8</v>
      </c>
      <c r="J10" s="147">
        <v>57</v>
      </c>
      <c r="K10" s="145">
        <v>42204.5</v>
      </c>
      <c r="L10" s="51">
        <v>17</v>
      </c>
      <c r="M10" s="51">
        <v>224</v>
      </c>
      <c r="N10" s="51">
        <v>205.3</v>
      </c>
      <c r="O10" s="154">
        <f t="shared" ref="O10:O17" si="0">IF(L10&lt;&gt;0,M10/L10,"")</f>
        <v>13.176470588235293</v>
      </c>
      <c r="P10" s="163">
        <f t="shared" ref="P10:P73" si="1">IF(M10&lt;&gt;0,(N10-M10)/N10,"")</f>
        <v>-9.1086215294690631E-2</v>
      </c>
      <c r="Q10" s="22">
        <f>IF(L10&lt;&gt;0,L10+Q9,"")</f>
        <v>17</v>
      </c>
      <c r="R10" s="22">
        <f>IF(M10&lt;&gt;0,M10+R9,"")</f>
        <v>224</v>
      </c>
      <c r="S10" s="22">
        <f>IF(N10&lt;&gt;0,N10+S9,"")</f>
        <v>205.3</v>
      </c>
      <c r="T10" s="23">
        <f t="shared" ref="T10" si="2">IF(Q10="","",R10/Q10)</f>
        <v>13.176470588235293</v>
      </c>
      <c r="U10" s="23" t="str">
        <f>IF(O10&lt;&gt;"",IF(SUM('Bunkers &amp; Lubs'!$M$4:M4)&lt;&gt;0,SUMPRODUCT($O$10:O10,'Bunkers &amp; Lubs'!$M$4:M4)/SUM('Bunkers &amp; Lubs'!$M$4:M4),""),"")</f>
        <v/>
      </c>
      <c r="V10" s="159">
        <f t="shared" ref="V10" si="3">IF(R10="","",1-R10/S10)</f>
        <v>-9.1086215294690742E-2</v>
      </c>
      <c r="W10" s="158"/>
    </row>
    <row r="11" spans="1:23" x14ac:dyDescent="0.25">
      <c r="A11" s="8"/>
      <c r="B11" s="143"/>
      <c r="C11" s="143"/>
      <c r="D11" s="146"/>
      <c r="E11" s="15"/>
      <c r="F11" s="16"/>
      <c r="G11" s="16"/>
      <c r="H11" s="10"/>
      <c r="I11" s="51"/>
      <c r="J11" s="147"/>
      <c r="K11" s="145"/>
      <c r="L11" s="51"/>
      <c r="M11" s="51"/>
      <c r="N11" s="51"/>
      <c r="O11" s="154" t="str">
        <f t="shared" si="0"/>
        <v/>
      </c>
      <c r="P11" s="163" t="str">
        <f t="shared" si="1"/>
        <v/>
      </c>
      <c r="Q11" s="22" t="str">
        <f t="shared" ref="Q11:Q74" si="4">IF(L11&lt;&gt;0,L11+Q10,"")</f>
        <v/>
      </c>
      <c r="R11" s="22" t="str">
        <f t="shared" ref="R11:R74" si="5">IF(M11&lt;&gt;0,M11+R10,"")</f>
        <v/>
      </c>
      <c r="S11" s="22" t="str">
        <f t="shared" ref="S11:S74" si="6">IF(N11&lt;&gt;0,N11+S10,"")</f>
        <v/>
      </c>
      <c r="T11" s="23" t="str">
        <f t="shared" ref="T11:T74" si="7">IF(Q11="","",R11/Q11)</f>
        <v/>
      </c>
      <c r="U11" s="23" t="str">
        <f>IF(O11&lt;&gt;"",IF(SUM('Bunkers &amp; Lubs'!$M$4:M5)&lt;&gt;0,SUMPRODUCT($O$10:O11,'Bunkers &amp; Lubs'!$M$4:M5)/SUM('Bunkers &amp; Lubs'!$M$4:M5),""),"")</f>
        <v/>
      </c>
      <c r="V11" s="159" t="str">
        <f t="shared" ref="V11:V74" si="8">IF(R11="","",1-R11/S11)</f>
        <v/>
      </c>
      <c r="W11" s="158"/>
    </row>
    <row r="12" spans="1:23" x14ac:dyDescent="0.25">
      <c r="A12" s="8"/>
      <c r="B12" s="143"/>
      <c r="C12" s="143"/>
      <c r="D12" s="146"/>
      <c r="E12" s="15"/>
      <c r="F12" s="16"/>
      <c r="G12" s="16"/>
      <c r="H12" s="10"/>
      <c r="I12" s="51"/>
      <c r="J12" s="147"/>
      <c r="K12" s="145"/>
      <c r="L12" s="51"/>
      <c r="M12" s="51"/>
      <c r="N12" s="51"/>
      <c r="O12" s="154" t="str">
        <f t="shared" si="0"/>
        <v/>
      </c>
      <c r="P12" s="163" t="str">
        <f t="shared" si="1"/>
        <v/>
      </c>
      <c r="Q12" s="22" t="str">
        <f t="shared" si="4"/>
        <v/>
      </c>
      <c r="R12" s="22" t="str">
        <f t="shared" si="5"/>
        <v/>
      </c>
      <c r="S12" s="22" t="str">
        <f t="shared" si="6"/>
        <v/>
      </c>
      <c r="T12" s="23" t="str">
        <f t="shared" si="7"/>
        <v/>
      </c>
      <c r="U12" s="23" t="str">
        <f>IF(O12&lt;&gt;"",IF(SUM('Bunkers &amp; Lubs'!$M$4:M6)&lt;&gt;0,SUMPRODUCT($O$10:O12,'Bunkers &amp; Lubs'!$M$4:M6)/SUM('Bunkers &amp; Lubs'!$M$4:M6),""),"")</f>
        <v/>
      </c>
      <c r="V12" s="159" t="str">
        <f t="shared" si="8"/>
        <v/>
      </c>
      <c r="W12" s="158"/>
    </row>
    <row r="13" spans="1:23" x14ac:dyDescent="0.25">
      <c r="A13" s="8"/>
      <c r="B13" s="143"/>
      <c r="C13" s="143"/>
      <c r="D13" s="146"/>
      <c r="E13" s="15"/>
      <c r="F13" s="16"/>
      <c r="G13" s="16"/>
      <c r="H13" s="10"/>
      <c r="I13" s="51"/>
      <c r="J13" s="147"/>
      <c r="K13" s="145"/>
      <c r="L13" s="51"/>
      <c r="M13" s="51"/>
      <c r="N13" s="51"/>
      <c r="O13" s="154" t="str">
        <f t="shared" si="0"/>
        <v/>
      </c>
      <c r="P13" s="163" t="str">
        <f t="shared" si="1"/>
        <v/>
      </c>
      <c r="Q13" s="22" t="str">
        <f t="shared" si="4"/>
        <v/>
      </c>
      <c r="R13" s="22" t="str">
        <f t="shared" si="5"/>
        <v/>
      </c>
      <c r="S13" s="22" t="str">
        <f t="shared" si="6"/>
        <v/>
      </c>
      <c r="T13" s="23" t="str">
        <f t="shared" si="7"/>
        <v/>
      </c>
      <c r="U13" s="23" t="str">
        <f>IF(O13&lt;&gt;"",IF(SUM('Bunkers &amp; Lubs'!$M$4:M7)&lt;&gt;0,SUMPRODUCT($O$10:O13,'Bunkers &amp; Lubs'!$M$4:M7)/SUM('Bunkers &amp; Lubs'!$M$4:M7),""),"")</f>
        <v/>
      </c>
      <c r="V13" s="159" t="str">
        <f t="shared" si="8"/>
        <v/>
      </c>
      <c r="W13" s="158"/>
    </row>
    <row r="14" spans="1:23" x14ac:dyDescent="0.25">
      <c r="A14" s="8"/>
      <c r="B14" s="143"/>
      <c r="C14" s="143"/>
      <c r="D14" s="146"/>
      <c r="E14" s="15"/>
      <c r="F14" s="16"/>
      <c r="G14" s="16"/>
      <c r="H14" s="10"/>
      <c r="I14" s="51"/>
      <c r="J14" s="147"/>
      <c r="K14" s="145"/>
      <c r="L14" s="51"/>
      <c r="M14" s="51"/>
      <c r="N14" s="51"/>
      <c r="O14" s="154" t="str">
        <f t="shared" si="0"/>
        <v/>
      </c>
      <c r="P14" s="163" t="str">
        <f t="shared" si="1"/>
        <v/>
      </c>
      <c r="Q14" s="22" t="str">
        <f t="shared" si="4"/>
        <v/>
      </c>
      <c r="R14" s="22" t="str">
        <f t="shared" si="5"/>
        <v/>
      </c>
      <c r="S14" s="22" t="str">
        <f t="shared" si="6"/>
        <v/>
      </c>
      <c r="T14" s="23" t="str">
        <f t="shared" si="7"/>
        <v/>
      </c>
      <c r="U14" s="23" t="str">
        <f>IF(O14&lt;&gt;"",IF(SUM('Bunkers &amp; Lubs'!$M$4:M8)&lt;&gt;0,SUMPRODUCT($O$10:O14,'Bunkers &amp; Lubs'!$M$4:M8)/SUM('Bunkers &amp; Lubs'!$M$4:M8),""),"")</f>
        <v/>
      </c>
      <c r="V14" s="159" t="str">
        <f t="shared" si="8"/>
        <v/>
      </c>
      <c r="W14" s="158"/>
    </row>
    <row r="15" spans="1:23" x14ac:dyDescent="0.25">
      <c r="A15" s="8"/>
      <c r="B15" s="143"/>
      <c r="C15" s="143"/>
      <c r="D15" s="146"/>
      <c r="E15" s="15"/>
      <c r="F15" s="16"/>
      <c r="G15" s="16"/>
      <c r="H15" s="10"/>
      <c r="I15" s="51"/>
      <c r="J15" s="147"/>
      <c r="K15" s="145"/>
      <c r="L15" s="51"/>
      <c r="M15" s="51"/>
      <c r="N15" s="51"/>
      <c r="O15" s="154" t="str">
        <f t="shared" si="0"/>
        <v/>
      </c>
      <c r="P15" s="163" t="str">
        <f t="shared" si="1"/>
        <v/>
      </c>
      <c r="Q15" s="22" t="str">
        <f t="shared" si="4"/>
        <v/>
      </c>
      <c r="R15" s="22" t="str">
        <f t="shared" si="5"/>
        <v/>
      </c>
      <c r="S15" s="22" t="str">
        <f t="shared" si="6"/>
        <v/>
      </c>
      <c r="T15" s="23" t="str">
        <f t="shared" si="7"/>
        <v/>
      </c>
      <c r="U15" s="23" t="str">
        <f>IF(O15&lt;&gt;"",IF(SUM('Bunkers &amp; Lubs'!$M$4:M9)&lt;&gt;0,SUMPRODUCT($O$10:O15,'Bunkers &amp; Lubs'!$M$4:M9)/SUM('Bunkers &amp; Lubs'!$M$4:M9),""),"")</f>
        <v/>
      </c>
      <c r="V15" s="159" t="str">
        <f t="shared" si="8"/>
        <v/>
      </c>
      <c r="W15" s="158"/>
    </row>
    <row r="16" spans="1:23" x14ac:dyDescent="0.25">
      <c r="A16" s="8"/>
      <c r="B16" s="143"/>
      <c r="C16" s="143"/>
      <c r="D16" s="146"/>
      <c r="E16" s="15"/>
      <c r="F16" s="16"/>
      <c r="G16" s="16"/>
      <c r="H16" s="10"/>
      <c r="I16" s="51"/>
      <c r="J16" s="147"/>
      <c r="K16" s="145"/>
      <c r="L16" s="51"/>
      <c r="M16" s="51"/>
      <c r="N16" s="51"/>
      <c r="O16" s="154" t="str">
        <f t="shared" si="0"/>
        <v/>
      </c>
      <c r="P16" s="163" t="str">
        <f t="shared" si="1"/>
        <v/>
      </c>
      <c r="Q16" s="22" t="str">
        <f t="shared" si="4"/>
        <v/>
      </c>
      <c r="R16" s="22" t="str">
        <f t="shared" si="5"/>
        <v/>
      </c>
      <c r="S16" s="22" t="str">
        <f t="shared" si="6"/>
        <v/>
      </c>
      <c r="T16" s="23" t="str">
        <f t="shared" si="7"/>
        <v/>
      </c>
      <c r="U16" s="23" t="str">
        <f>IF(O16&lt;&gt;"",IF(SUM('Bunkers &amp; Lubs'!$M$4:M10)&lt;&gt;0,SUMPRODUCT($O$10:O16,'Bunkers &amp; Lubs'!$M$4:M10)/SUM('Bunkers &amp; Lubs'!$M$4:M10),""),"")</f>
        <v/>
      </c>
      <c r="V16" s="159" t="str">
        <f t="shared" si="8"/>
        <v/>
      </c>
      <c r="W16" s="158"/>
    </row>
    <row r="17" spans="1:23" x14ac:dyDescent="0.25">
      <c r="A17" s="8"/>
      <c r="B17" s="143"/>
      <c r="C17" s="143"/>
      <c r="D17" s="146"/>
      <c r="E17" s="15"/>
      <c r="F17" s="16"/>
      <c r="G17" s="16"/>
      <c r="H17" s="10"/>
      <c r="I17" s="51"/>
      <c r="J17" s="147"/>
      <c r="K17" s="145"/>
      <c r="L17" s="51"/>
      <c r="M17" s="51"/>
      <c r="N17" s="51"/>
      <c r="O17" s="154" t="str">
        <f t="shared" si="0"/>
        <v/>
      </c>
      <c r="P17" s="163" t="str">
        <f t="shared" si="1"/>
        <v/>
      </c>
      <c r="Q17" s="22" t="str">
        <f t="shared" si="4"/>
        <v/>
      </c>
      <c r="R17" s="22" t="str">
        <f t="shared" si="5"/>
        <v/>
      </c>
      <c r="S17" s="22" t="str">
        <f t="shared" si="6"/>
        <v/>
      </c>
      <c r="T17" s="23" t="str">
        <f t="shared" si="7"/>
        <v/>
      </c>
      <c r="U17" s="23" t="str">
        <f>IF(O17&lt;&gt;"",IF(SUM('Bunkers &amp; Lubs'!$M$4:M11)&lt;&gt;0,SUMPRODUCT($O$10:O17,'Bunkers &amp; Lubs'!$M$4:M11)/SUM('Bunkers &amp; Lubs'!$M$4:M11),""),"")</f>
        <v/>
      </c>
      <c r="V17" s="159" t="str">
        <f t="shared" si="8"/>
        <v/>
      </c>
      <c r="W17" s="158"/>
    </row>
    <row r="18" spans="1:23" x14ac:dyDescent="0.25">
      <c r="A18" s="8"/>
      <c r="B18" s="143"/>
      <c r="C18" s="143"/>
      <c r="D18" s="146"/>
      <c r="E18" s="15"/>
      <c r="F18" s="16"/>
      <c r="G18" s="16"/>
      <c r="H18" s="10"/>
      <c r="I18" s="51"/>
      <c r="J18" s="147"/>
      <c r="K18" s="145"/>
      <c r="L18" s="51"/>
      <c r="M18" s="51"/>
      <c r="N18" s="51"/>
      <c r="O18" s="154" t="str">
        <f t="shared" ref="O18:O73" si="9">IF(L18&lt;&gt;0,M18/L18,"")</f>
        <v/>
      </c>
      <c r="P18" s="163" t="str">
        <f t="shared" si="1"/>
        <v/>
      </c>
      <c r="Q18" s="22" t="str">
        <f t="shared" si="4"/>
        <v/>
      </c>
      <c r="R18" s="22" t="str">
        <f t="shared" si="5"/>
        <v/>
      </c>
      <c r="S18" s="22" t="str">
        <f t="shared" si="6"/>
        <v/>
      </c>
      <c r="T18" s="23" t="str">
        <f t="shared" si="7"/>
        <v/>
      </c>
      <c r="U18" s="23" t="str">
        <f>IF(O18&lt;&gt;"",IF(SUM('Bunkers &amp; Lubs'!$M$4:M12)&lt;&gt;0,SUMPRODUCT($O$10:O18,'Bunkers &amp; Lubs'!$M$4:M12)/SUM('Bunkers &amp; Lubs'!$M$4:M12),""),"")</f>
        <v/>
      </c>
      <c r="V18" s="159" t="str">
        <f t="shared" si="8"/>
        <v/>
      </c>
      <c r="W18" s="158"/>
    </row>
    <row r="19" spans="1:23" x14ac:dyDescent="0.25">
      <c r="A19" s="8"/>
      <c r="B19" s="143"/>
      <c r="C19" s="143"/>
      <c r="D19" s="146"/>
      <c r="E19" s="15"/>
      <c r="F19" s="16"/>
      <c r="G19" s="16"/>
      <c r="H19" s="10"/>
      <c r="I19" s="51"/>
      <c r="J19" s="147"/>
      <c r="K19" s="145"/>
      <c r="L19" s="51"/>
      <c r="M19" s="51"/>
      <c r="N19" s="51"/>
      <c r="O19" s="154" t="str">
        <f t="shared" si="9"/>
        <v/>
      </c>
      <c r="P19" s="163" t="str">
        <f t="shared" si="1"/>
        <v/>
      </c>
      <c r="Q19" s="22" t="str">
        <f t="shared" si="4"/>
        <v/>
      </c>
      <c r="R19" s="22" t="str">
        <f t="shared" si="5"/>
        <v/>
      </c>
      <c r="S19" s="22" t="str">
        <f t="shared" si="6"/>
        <v/>
      </c>
      <c r="T19" s="23" t="str">
        <f t="shared" si="7"/>
        <v/>
      </c>
      <c r="U19" s="23" t="str">
        <f>IF(O19&lt;&gt;"",IF(SUM('Bunkers &amp; Lubs'!$M$4:M13)&lt;&gt;0,SUMPRODUCT($O$10:O19,'Bunkers &amp; Lubs'!$M$4:M13)/SUM('Bunkers &amp; Lubs'!$M$4:M13),""),"")</f>
        <v/>
      </c>
      <c r="V19" s="159" t="str">
        <f t="shared" si="8"/>
        <v/>
      </c>
      <c r="W19" s="158"/>
    </row>
    <row r="20" spans="1:23" x14ac:dyDescent="0.25">
      <c r="A20" s="8"/>
      <c r="B20" s="143"/>
      <c r="C20" s="143"/>
      <c r="D20" s="146"/>
      <c r="E20" s="15"/>
      <c r="F20" s="16"/>
      <c r="G20" s="16"/>
      <c r="H20" s="10"/>
      <c r="I20" s="51"/>
      <c r="J20" s="147"/>
      <c r="K20" s="145"/>
      <c r="L20" s="51"/>
      <c r="M20" s="51"/>
      <c r="N20" s="51"/>
      <c r="O20" s="154" t="str">
        <f t="shared" si="9"/>
        <v/>
      </c>
      <c r="P20" s="163" t="str">
        <f t="shared" si="1"/>
        <v/>
      </c>
      <c r="Q20" s="22" t="str">
        <f t="shared" si="4"/>
        <v/>
      </c>
      <c r="R20" s="22" t="str">
        <f t="shared" si="5"/>
        <v/>
      </c>
      <c r="S20" s="22" t="str">
        <f t="shared" si="6"/>
        <v/>
      </c>
      <c r="T20" s="23" t="str">
        <f t="shared" si="7"/>
        <v/>
      </c>
      <c r="U20" s="23" t="str">
        <f>IF(O20&lt;&gt;"",IF(SUM('Bunkers &amp; Lubs'!$M$4:M14)&lt;&gt;0,SUMPRODUCT($O$10:O20,'Bunkers &amp; Lubs'!$M$4:M14)/SUM('Bunkers &amp; Lubs'!$M$4:M14),""),"")</f>
        <v/>
      </c>
      <c r="V20" s="159" t="str">
        <f t="shared" si="8"/>
        <v/>
      </c>
      <c r="W20" s="158"/>
    </row>
    <row r="21" spans="1:23" x14ac:dyDescent="0.25">
      <c r="A21" s="8"/>
      <c r="B21" s="143"/>
      <c r="C21" s="143"/>
      <c r="D21" s="146"/>
      <c r="E21" s="15"/>
      <c r="F21" s="16"/>
      <c r="G21" s="16"/>
      <c r="H21" s="10"/>
      <c r="I21" s="51"/>
      <c r="J21" s="147"/>
      <c r="K21" s="145"/>
      <c r="L21" s="51"/>
      <c r="M21" s="51"/>
      <c r="N21" s="51"/>
      <c r="O21" s="154" t="str">
        <f t="shared" si="9"/>
        <v/>
      </c>
      <c r="P21" s="163" t="str">
        <f t="shared" si="1"/>
        <v/>
      </c>
      <c r="Q21" s="22" t="str">
        <f t="shared" si="4"/>
        <v/>
      </c>
      <c r="R21" s="22" t="str">
        <f t="shared" si="5"/>
        <v/>
      </c>
      <c r="S21" s="22" t="str">
        <f t="shared" si="6"/>
        <v/>
      </c>
      <c r="T21" s="23" t="str">
        <f t="shared" si="7"/>
        <v/>
      </c>
      <c r="U21" s="23" t="str">
        <f>IF(O21&lt;&gt;"",IF(SUM('Bunkers &amp; Lubs'!$M$4:M15)&lt;&gt;0,SUMPRODUCT($O$10:O21,'Bunkers &amp; Lubs'!$M$4:M15)/SUM('Bunkers &amp; Lubs'!$M$4:M15),""),"")</f>
        <v/>
      </c>
      <c r="V21" s="159" t="str">
        <f t="shared" si="8"/>
        <v/>
      </c>
      <c r="W21" s="158"/>
    </row>
    <row r="22" spans="1:23" x14ac:dyDescent="0.25">
      <c r="A22" s="8"/>
      <c r="B22" s="143"/>
      <c r="C22" s="143"/>
      <c r="D22" s="146"/>
      <c r="E22" s="15"/>
      <c r="F22" s="16"/>
      <c r="G22" s="16"/>
      <c r="H22" s="10"/>
      <c r="I22" s="51"/>
      <c r="J22" s="147"/>
      <c r="K22" s="145"/>
      <c r="L22" s="51"/>
      <c r="M22" s="51"/>
      <c r="N22" s="51"/>
      <c r="O22" s="154" t="str">
        <f t="shared" si="9"/>
        <v/>
      </c>
      <c r="P22" s="163" t="str">
        <f t="shared" si="1"/>
        <v/>
      </c>
      <c r="Q22" s="22" t="str">
        <f t="shared" si="4"/>
        <v/>
      </c>
      <c r="R22" s="22" t="str">
        <f t="shared" si="5"/>
        <v/>
      </c>
      <c r="S22" s="22" t="str">
        <f t="shared" si="6"/>
        <v/>
      </c>
      <c r="T22" s="23" t="str">
        <f t="shared" si="7"/>
        <v/>
      </c>
      <c r="U22" s="23" t="str">
        <f>IF(O22&lt;&gt;"",IF(SUM('Bunkers &amp; Lubs'!$M$4:M16)&lt;&gt;0,SUMPRODUCT($O$10:O22,'Bunkers &amp; Lubs'!$M$4:M16)/SUM('Bunkers &amp; Lubs'!$M$4:M16),""),"")</f>
        <v/>
      </c>
      <c r="V22" s="159" t="str">
        <f t="shared" si="8"/>
        <v/>
      </c>
      <c r="W22" s="158"/>
    </row>
    <row r="23" spans="1:23" x14ac:dyDescent="0.25">
      <c r="A23" s="8"/>
      <c r="B23" s="143"/>
      <c r="C23" s="143"/>
      <c r="D23" s="146"/>
      <c r="E23" s="15"/>
      <c r="F23" s="16"/>
      <c r="G23" s="16"/>
      <c r="H23" s="10"/>
      <c r="I23" s="51"/>
      <c r="J23" s="147"/>
      <c r="K23" s="145"/>
      <c r="L23" s="51"/>
      <c r="M23" s="51"/>
      <c r="N23" s="51"/>
      <c r="O23" s="154" t="str">
        <f t="shared" si="9"/>
        <v/>
      </c>
      <c r="P23" s="163" t="str">
        <f t="shared" si="1"/>
        <v/>
      </c>
      <c r="Q23" s="22" t="str">
        <f t="shared" si="4"/>
        <v/>
      </c>
      <c r="R23" s="22" t="str">
        <f t="shared" si="5"/>
        <v/>
      </c>
      <c r="S23" s="22" t="str">
        <f t="shared" si="6"/>
        <v/>
      </c>
      <c r="T23" s="23" t="str">
        <f t="shared" si="7"/>
        <v/>
      </c>
      <c r="U23" s="23" t="str">
        <f>IF(O23&lt;&gt;"",IF(SUM('Bunkers &amp; Lubs'!$M$4:M17)&lt;&gt;0,SUMPRODUCT($O$10:O23,'Bunkers &amp; Lubs'!$M$4:M17)/SUM('Bunkers &amp; Lubs'!$M$4:M17),""),"")</f>
        <v/>
      </c>
      <c r="V23" s="159" t="str">
        <f t="shared" si="8"/>
        <v/>
      </c>
      <c r="W23" s="158"/>
    </row>
    <row r="24" spans="1:23" x14ac:dyDescent="0.25">
      <c r="A24" s="8"/>
      <c r="B24" s="143"/>
      <c r="C24" s="143"/>
      <c r="D24" s="146"/>
      <c r="E24" s="15"/>
      <c r="F24" s="16"/>
      <c r="G24" s="16"/>
      <c r="H24" s="10"/>
      <c r="I24" s="51"/>
      <c r="J24" s="147"/>
      <c r="K24" s="145"/>
      <c r="L24" s="51"/>
      <c r="M24" s="51"/>
      <c r="N24" s="51"/>
      <c r="O24" s="154" t="str">
        <f t="shared" si="9"/>
        <v/>
      </c>
      <c r="P24" s="163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Lubs'!$M$4:M18)&lt;&gt;0,SUMPRODUCT($O$10:O24,'Bunkers &amp; Lubs'!$M$4:M18)/SUM('Bunkers &amp; Lubs'!$M$4:M18),""),"")</f>
        <v/>
      </c>
      <c r="V24" s="159" t="str">
        <f t="shared" si="8"/>
        <v/>
      </c>
      <c r="W24" s="158"/>
    </row>
    <row r="25" spans="1:23" x14ac:dyDescent="0.25">
      <c r="A25" s="8"/>
      <c r="B25" s="143"/>
      <c r="C25" s="143"/>
      <c r="D25" s="146"/>
      <c r="E25" s="15"/>
      <c r="F25" s="16"/>
      <c r="G25" s="16"/>
      <c r="H25" s="10"/>
      <c r="I25" s="51"/>
      <c r="J25" s="147"/>
      <c r="K25" s="145"/>
      <c r="L25" s="51"/>
      <c r="M25" s="51"/>
      <c r="N25" s="51"/>
      <c r="O25" s="154" t="str">
        <f t="shared" si="9"/>
        <v/>
      </c>
      <c r="P25" s="163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Lubs'!$M$4:M19)&lt;&gt;0,SUMPRODUCT($O$10:O25,'Bunkers &amp; Lubs'!$M$4:M19)/SUM('Bunkers &amp; Lubs'!$M$4:M19),""),"")</f>
        <v/>
      </c>
      <c r="V25" s="159" t="str">
        <f t="shared" si="8"/>
        <v/>
      </c>
      <c r="W25" s="158"/>
    </row>
    <row r="26" spans="1:23" x14ac:dyDescent="0.25">
      <c r="A26" s="8"/>
      <c r="B26" s="143"/>
      <c r="C26" s="143"/>
      <c r="D26" s="146"/>
      <c r="E26" s="15"/>
      <c r="F26" s="16"/>
      <c r="G26" s="16"/>
      <c r="H26" s="10"/>
      <c r="I26" s="51"/>
      <c r="J26" s="147"/>
      <c r="K26" s="145"/>
      <c r="L26" s="51"/>
      <c r="M26" s="51"/>
      <c r="N26" s="51"/>
      <c r="O26" s="154" t="str">
        <f t="shared" si="9"/>
        <v/>
      </c>
      <c r="P26" s="163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Lubs'!$M$4:M20)&lt;&gt;0,SUMPRODUCT($O$10:O26,'Bunkers &amp; Lubs'!$M$4:M20)/SUM('Bunkers &amp; Lubs'!$M$4:M20),""),"")</f>
        <v/>
      </c>
      <c r="V26" s="159" t="str">
        <f t="shared" si="8"/>
        <v/>
      </c>
      <c r="W26" s="158"/>
    </row>
    <row r="27" spans="1:23" x14ac:dyDescent="0.25">
      <c r="A27" s="8"/>
      <c r="B27" s="143"/>
      <c r="C27" s="143"/>
      <c r="D27" s="146"/>
      <c r="E27" s="15"/>
      <c r="F27" s="16"/>
      <c r="G27" s="16"/>
      <c r="H27" s="10"/>
      <c r="I27" s="51"/>
      <c r="J27" s="147"/>
      <c r="K27" s="145"/>
      <c r="L27" s="51"/>
      <c r="M27" s="51"/>
      <c r="N27" s="51"/>
      <c r="O27" s="154" t="str">
        <f t="shared" si="9"/>
        <v/>
      </c>
      <c r="P27" s="163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Lubs'!$M$4:M21)&lt;&gt;0,SUMPRODUCT($O$10:O27,'Bunkers &amp; Lubs'!$M$4:M21)/SUM('Bunkers &amp; Lubs'!$M$4:M21),""),"")</f>
        <v/>
      </c>
      <c r="V27" s="159" t="str">
        <f t="shared" si="8"/>
        <v/>
      </c>
      <c r="W27" s="158"/>
    </row>
    <row r="28" spans="1:23" x14ac:dyDescent="0.25">
      <c r="A28" s="8"/>
      <c r="B28" s="143"/>
      <c r="C28" s="143"/>
      <c r="D28" s="146"/>
      <c r="E28" s="15"/>
      <c r="F28" s="16"/>
      <c r="G28" s="16"/>
      <c r="H28" s="10"/>
      <c r="I28" s="51"/>
      <c r="J28" s="147"/>
      <c r="K28" s="145"/>
      <c r="L28" s="51"/>
      <c r="M28" s="51"/>
      <c r="N28" s="51"/>
      <c r="O28" s="154" t="str">
        <f t="shared" si="9"/>
        <v/>
      </c>
      <c r="P28" s="163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Lubs'!$M$4:M22)&lt;&gt;0,SUMPRODUCT($O$10:O28,'Bunkers &amp; Lubs'!$M$4:M22)/SUM('Bunkers &amp; Lubs'!$M$4:M22),""),"")</f>
        <v/>
      </c>
      <c r="V28" s="159" t="str">
        <f t="shared" si="8"/>
        <v/>
      </c>
      <c r="W28" s="158"/>
    </row>
    <row r="29" spans="1:23" x14ac:dyDescent="0.25">
      <c r="A29" s="8"/>
      <c r="B29" s="143"/>
      <c r="C29" s="143"/>
      <c r="D29" s="146"/>
      <c r="E29" s="15"/>
      <c r="F29" s="16"/>
      <c r="G29" s="16"/>
      <c r="H29" s="10"/>
      <c r="I29" s="51"/>
      <c r="J29" s="147"/>
      <c r="K29" s="145"/>
      <c r="L29" s="51"/>
      <c r="M29" s="51"/>
      <c r="N29" s="51"/>
      <c r="O29" s="154" t="str">
        <f t="shared" si="9"/>
        <v/>
      </c>
      <c r="P29" s="163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Lubs'!$M$4:M23)&lt;&gt;0,SUMPRODUCT($O$10:O29,'Bunkers &amp; Lubs'!$M$4:M23)/SUM('Bunkers &amp; Lubs'!$M$4:M23),""),"")</f>
        <v/>
      </c>
      <c r="V29" s="159" t="str">
        <f t="shared" si="8"/>
        <v/>
      </c>
      <c r="W29" s="158"/>
    </row>
    <row r="30" spans="1:23" x14ac:dyDescent="0.25">
      <c r="A30" s="8"/>
      <c r="B30" s="143"/>
      <c r="C30" s="143"/>
      <c r="D30" s="146"/>
      <c r="E30" s="15"/>
      <c r="F30" s="16"/>
      <c r="G30" s="16"/>
      <c r="H30" s="10"/>
      <c r="I30" s="51"/>
      <c r="J30" s="147"/>
      <c r="K30" s="145"/>
      <c r="L30" s="51"/>
      <c r="M30" s="51"/>
      <c r="N30" s="51"/>
      <c r="O30" s="154" t="str">
        <f t="shared" si="9"/>
        <v/>
      </c>
      <c r="P30" s="163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Lubs'!$M$4:M24)&lt;&gt;0,SUMPRODUCT($O$10:O30,'Bunkers &amp; Lubs'!$M$4:M24)/SUM('Bunkers &amp; Lubs'!$M$4:M24),""),"")</f>
        <v/>
      </c>
      <c r="V30" s="159" t="str">
        <f t="shared" si="8"/>
        <v/>
      </c>
      <c r="W30" s="158"/>
    </row>
    <row r="31" spans="1:23" x14ac:dyDescent="0.25">
      <c r="A31" s="8"/>
      <c r="B31" s="143"/>
      <c r="C31" s="143"/>
      <c r="D31" s="146"/>
      <c r="E31" s="15"/>
      <c r="F31" s="16"/>
      <c r="G31" s="16"/>
      <c r="H31" s="10"/>
      <c r="I31" s="51"/>
      <c r="J31" s="147"/>
      <c r="K31" s="145"/>
      <c r="L31" s="51"/>
      <c r="M31" s="51"/>
      <c r="N31" s="51"/>
      <c r="O31" s="154" t="str">
        <f t="shared" si="9"/>
        <v/>
      </c>
      <c r="P31" s="163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Lubs'!$M$4:M25)&lt;&gt;0,SUMPRODUCT($O$10:O31,'Bunkers &amp; Lubs'!$M$4:M25)/SUM('Bunkers &amp; Lubs'!$M$4:M25),""),"")</f>
        <v/>
      </c>
      <c r="V31" s="159" t="str">
        <f t="shared" si="8"/>
        <v/>
      </c>
      <c r="W31" s="158"/>
    </row>
    <row r="32" spans="1:23" x14ac:dyDescent="0.25">
      <c r="A32" s="8"/>
      <c r="B32" s="143"/>
      <c r="C32" s="143"/>
      <c r="D32" s="146"/>
      <c r="E32" s="15"/>
      <c r="F32" s="16"/>
      <c r="G32" s="16"/>
      <c r="H32" s="10"/>
      <c r="I32" s="51"/>
      <c r="J32" s="147"/>
      <c r="K32" s="145"/>
      <c r="L32" s="51"/>
      <c r="M32" s="51"/>
      <c r="N32" s="51"/>
      <c r="O32" s="154" t="str">
        <f t="shared" si="9"/>
        <v/>
      </c>
      <c r="P32" s="163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Lubs'!$M$4:M26)&lt;&gt;0,SUMPRODUCT($O$10:O32,'Bunkers &amp; Lubs'!$M$4:M26)/SUM('Bunkers &amp; Lubs'!$M$4:M26),""),"")</f>
        <v/>
      </c>
      <c r="V32" s="159" t="str">
        <f t="shared" si="8"/>
        <v/>
      </c>
      <c r="W32" s="158"/>
    </row>
    <row r="33" spans="1:23" x14ac:dyDescent="0.25">
      <c r="A33" s="8"/>
      <c r="B33" s="143"/>
      <c r="C33" s="143"/>
      <c r="D33" s="146"/>
      <c r="E33" s="15"/>
      <c r="F33" s="16"/>
      <c r="G33" s="16"/>
      <c r="H33" s="10"/>
      <c r="I33" s="51"/>
      <c r="J33" s="147"/>
      <c r="K33" s="145"/>
      <c r="L33" s="51"/>
      <c r="M33" s="51"/>
      <c r="N33" s="51"/>
      <c r="O33" s="154" t="str">
        <f t="shared" si="9"/>
        <v/>
      </c>
      <c r="P33" s="163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Lubs'!$M$4:M27)&lt;&gt;0,SUMPRODUCT($O$10:O33,'Bunkers &amp; Lubs'!$M$4:M27)/SUM('Bunkers &amp; Lubs'!$M$4:M27),""),"")</f>
        <v/>
      </c>
      <c r="V33" s="159" t="str">
        <f t="shared" si="8"/>
        <v/>
      </c>
      <c r="W33" s="158"/>
    </row>
    <row r="34" spans="1:23" x14ac:dyDescent="0.25">
      <c r="A34" s="8"/>
      <c r="B34" s="143"/>
      <c r="C34" s="143"/>
      <c r="D34" s="146"/>
      <c r="E34" s="15"/>
      <c r="F34" s="16"/>
      <c r="G34" s="16"/>
      <c r="H34" s="10"/>
      <c r="I34" s="51"/>
      <c r="J34" s="147"/>
      <c r="K34" s="145"/>
      <c r="L34" s="51"/>
      <c r="M34" s="51"/>
      <c r="N34" s="51"/>
      <c r="O34" s="154" t="str">
        <f t="shared" si="9"/>
        <v/>
      </c>
      <c r="P34" s="163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Lubs'!$M$4:M28)&lt;&gt;0,SUMPRODUCT($O$10:O34,'Bunkers &amp; Lubs'!$M$4:M28)/SUM('Bunkers &amp; Lubs'!$M$4:M28),""),"")</f>
        <v/>
      </c>
      <c r="V34" s="159" t="str">
        <f t="shared" si="8"/>
        <v/>
      </c>
      <c r="W34" s="158"/>
    </row>
    <row r="35" spans="1:23" x14ac:dyDescent="0.25">
      <c r="A35" s="8"/>
      <c r="B35" s="143"/>
      <c r="C35" s="143"/>
      <c r="D35" s="146"/>
      <c r="E35" s="15"/>
      <c r="F35" s="16"/>
      <c r="G35" s="16"/>
      <c r="H35" s="10"/>
      <c r="I35" s="51"/>
      <c r="J35" s="147"/>
      <c r="K35" s="145"/>
      <c r="L35" s="51"/>
      <c r="M35" s="51"/>
      <c r="N35" s="51"/>
      <c r="O35" s="154" t="str">
        <f t="shared" si="9"/>
        <v/>
      </c>
      <c r="P35" s="163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Lubs'!$M$4:M29)&lt;&gt;0,SUMPRODUCT($O$10:O35,'Bunkers &amp; Lubs'!$M$4:M29)/SUM('Bunkers &amp; Lubs'!$M$4:M29),""),"")</f>
        <v/>
      </c>
      <c r="V35" s="159" t="str">
        <f t="shared" si="8"/>
        <v/>
      </c>
      <c r="W35" s="158"/>
    </row>
    <row r="36" spans="1:23" x14ac:dyDescent="0.25">
      <c r="A36" s="8"/>
      <c r="B36" s="143"/>
      <c r="C36" s="143"/>
      <c r="D36" s="146"/>
      <c r="E36" s="15"/>
      <c r="F36" s="16"/>
      <c r="G36" s="16"/>
      <c r="H36" s="10"/>
      <c r="I36" s="51"/>
      <c r="J36" s="147"/>
      <c r="K36" s="145"/>
      <c r="L36" s="51"/>
      <c r="M36" s="51"/>
      <c r="N36" s="51"/>
      <c r="O36" s="154" t="str">
        <f t="shared" si="9"/>
        <v/>
      </c>
      <c r="P36" s="163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Lubs'!$M$4:M30)&lt;&gt;0,SUMPRODUCT($O$10:O36,'Bunkers &amp; Lubs'!$M$4:M30)/SUM('Bunkers &amp; Lubs'!$M$4:M30),""),"")</f>
        <v/>
      </c>
      <c r="V36" s="159" t="str">
        <f t="shared" si="8"/>
        <v/>
      </c>
      <c r="W36" s="158"/>
    </row>
    <row r="37" spans="1:23" x14ac:dyDescent="0.25">
      <c r="A37" s="8"/>
      <c r="B37" s="143"/>
      <c r="C37" s="143"/>
      <c r="D37" s="146"/>
      <c r="E37" s="15"/>
      <c r="F37" s="16"/>
      <c r="G37" s="16"/>
      <c r="H37" s="10"/>
      <c r="I37" s="51"/>
      <c r="J37" s="147"/>
      <c r="K37" s="145"/>
      <c r="L37" s="51"/>
      <c r="M37" s="51"/>
      <c r="N37" s="51"/>
      <c r="O37" s="154" t="str">
        <f t="shared" si="9"/>
        <v/>
      </c>
      <c r="P37" s="163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Lubs'!$M$4:M31)&lt;&gt;0,SUMPRODUCT($O$10:O37,'Bunkers &amp; Lubs'!$M$4:M31)/SUM('Bunkers &amp; Lubs'!$M$4:M31),""),"")</f>
        <v/>
      </c>
      <c r="V37" s="159" t="str">
        <f t="shared" si="8"/>
        <v/>
      </c>
      <c r="W37" s="158"/>
    </row>
    <row r="38" spans="1:23" x14ac:dyDescent="0.25">
      <c r="A38" s="8"/>
      <c r="B38" s="143"/>
      <c r="C38" s="143"/>
      <c r="D38" s="146"/>
      <c r="E38" s="15"/>
      <c r="F38" s="16"/>
      <c r="G38" s="16"/>
      <c r="H38" s="10"/>
      <c r="I38" s="51"/>
      <c r="J38" s="147"/>
      <c r="K38" s="145"/>
      <c r="L38" s="51"/>
      <c r="M38" s="51"/>
      <c r="N38" s="51"/>
      <c r="O38" s="154" t="str">
        <f t="shared" si="9"/>
        <v/>
      </c>
      <c r="P38" s="163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Lubs'!$M$4:M32)&lt;&gt;0,SUMPRODUCT($O$10:O38,'Bunkers &amp; Lubs'!$M$4:M32)/SUM('Bunkers &amp; Lubs'!$M$4:M32),""),"")</f>
        <v/>
      </c>
      <c r="V38" s="159" t="str">
        <f t="shared" si="8"/>
        <v/>
      </c>
      <c r="W38" s="158"/>
    </row>
    <row r="39" spans="1:23" x14ac:dyDescent="0.25">
      <c r="A39" s="8"/>
      <c r="B39" s="143"/>
      <c r="C39" s="143"/>
      <c r="D39" s="146"/>
      <c r="E39" s="15"/>
      <c r="F39" s="16"/>
      <c r="G39" s="16"/>
      <c r="H39" s="10"/>
      <c r="I39" s="51"/>
      <c r="J39" s="147"/>
      <c r="K39" s="145"/>
      <c r="L39" s="51"/>
      <c r="M39" s="51"/>
      <c r="N39" s="51"/>
      <c r="O39" s="154" t="str">
        <f t="shared" si="9"/>
        <v/>
      </c>
      <c r="P39" s="163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Lubs'!$M$4:M33)&lt;&gt;0,SUMPRODUCT($O$10:O39,'Bunkers &amp; Lubs'!$M$4:M33)/SUM('Bunkers &amp; Lubs'!$M$4:M33),""),"")</f>
        <v/>
      </c>
      <c r="V39" s="159" t="str">
        <f t="shared" si="8"/>
        <v/>
      </c>
      <c r="W39" s="158"/>
    </row>
    <row r="40" spans="1:23" x14ac:dyDescent="0.25">
      <c r="A40" s="8"/>
      <c r="B40" s="143"/>
      <c r="C40" s="143"/>
      <c r="D40" s="146"/>
      <c r="E40" s="15"/>
      <c r="F40" s="16"/>
      <c r="G40" s="16"/>
      <c r="H40" s="10"/>
      <c r="I40" s="51"/>
      <c r="J40" s="147"/>
      <c r="K40" s="145"/>
      <c r="L40" s="51"/>
      <c r="M40" s="51"/>
      <c r="N40" s="51"/>
      <c r="O40" s="154" t="str">
        <f t="shared" si="9"/>
        <v/>
      </c>
      <c r="P40" s="163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Lubs'!$M$4:M34)&lt;&gt;0,SUMPRODUCT($O$10:O40,'Bunkers &amp; Lubs'!$M$4:M34)/SUM('Bunkers &amp; Lubs'!$M$4:M34),""),"")</f>
        <v/>
      </c>
      <c r="V40" s="159" t="str">
        <f t="shared" si="8"/>
        <v/>
      </c>
      <c r="W40" s="158"/>
    </row>
    <row r="41" spans="1:23" x14ac:dyDescent="0.25">
      <c r="A41" s="8"/>
      <c r="B41" s="143"/>
      <c r="C41" s="143"/>
      <c r="D41" s="146"/>
      <c r="E41" s="15"/>
      <c r="F41" s="16"/>
      <c r="G41" s="16"/>
      <c r="H41" s="10"/>
      <c r="I41" s="51"/>
      <c r="J41" s="147"/>
      <c r="K41" s="145"/>
      <c r="L41" s="51"/>
      <c r="M41" s="51"/>
      <c r="N41" s="51"/>
      <c r="O41" s="154" t="str">
        <f t="shared" si="9"/>
        <v/>
      </c>
      <c r="P41" s="163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Lubs'!$M$4:M35)&lt;&gt;0,SUMPRODUCT($O$10:O41,'Bunkers &amp; Lubs'!$M$4:M35)/SUM('Bunkers &amp; Lubs'!$M$4:M35),""),"")</f>
        <v/>
      </c>
      <c r="V41" s="159" t="str">
        <f t="shared" si="8"/>
        <v/>
      </c>
      <c r="W41" s="158"/>
    </row>
    <row r="42" spans="1:23" x14ac:dyDescent="0.25">
      <c r="A42" s="8"/>
      <c r="B42" s="143"/>
      <c r="C42" s="143"/>
      <c r="D42" s="146"/>
      <c r="E42" s="15"/>
      <c r="F42" s="16"/>
      <c r="G42" s="16"/>
      <c r="H42" s="10"/>
      <c r="I42" s="51"/>
      <c r="J42" s="147"/>
      <c r="K42" s="145"/>
      <c r="L42" s="51"/>
      <c r="M42" s="51"/>
      <c r="N42" s="51"/>
      <c r="O42" s="154" t="str">
        <f t="shared" si="9"/>
        <v/>
      </c>
      <c r="P42" s="163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Lubs'!$M$4:M36)&lt;&gt;0,SUMPRODUCT($O$10:O42,'Bunkers &amp; Lubs'!$M$4:M36)/SUM('Bunkers &amp; Lubs'!$M$4:M36),""),"")</f>
        <v/>
      </c>
      <c r="V42" s="159" t="str">
        <f t="shared" si="8"/>
        <v/>
      </c>
      <c r="W42" s="158"/>
    </row>
    <row r="43" spans="1:23" x14ac:dyDescent="0.25">
      <c r="A43" s="8"/>
      <c r="B43" s="143"/>
      <c r="C43" s="143"/>
      <c r="D43" s="146"/>
      <c r="E43" s="15"/>
      <c r="F43" s="16"/>
      <c r="G43" s="16"/>
      <c r="H43" s="10"/>
      <c r="I43" s="51"/>
      <c r="J43" s="147"/>
      <c r="K43" s="145"/>
      <c r="L43" s="51"/>
      <c r="M43" s="51"/>
      <c r="N43" s="51"/>
      <c r="O43" s="154" t="str">
        <f t="shared" si="9"/>
        <v/>
      </c>
      <c r="P43" s="163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Lubs'!$M$4:M37)&lt;&gt;0,SUMPRODUCT($O$10:O43,'Bunkers &amp; Lubs'!$M$4:M37)/SUM('Bunkers &amp; Lubs'!$M$4:M37),""),"")</f>
        <v/>
      </c>
      <c r="V43" s="159" t="str">
        <f t="shared" si="8"/>
        <v/>
      </c>
      <c r="W43" s="158"/>
    </row>
    <row r="44" spans="1:23" x14ac:dyDescent="0.25">
      <c r="A44" s="8"/>
      <c r="B44" s="143"/>
      <c r="C44" s="143"/>
      <c r="D44" s="146"/>
      <c r="E44" s="15"/>
      <c r="F44" s="16"/>
      <c r="G44" s="16"/>
      <c r="H44" s="10"/>
      <c r="I44" s="51"/>
      <c r="J44" s="147"/>
      <c r="K44" s="145"/>
      <c r="L44" s="51"/>
      <c r="M44" s="51"/>
      <c r="N44" s="51"/>
      <c r="O44" s="154" t="str">
        <f t="shared" si="9"/>
        <v/>
      </c>
      <c r="P44" s="163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Lubs'!$M$4:M38)&lt;&gt;0,SUMPRODUCT($O$10:O44,'Bunkers &amp; Lubs'!$M$4:M38)/SUM('Bunkers &amp; Lubs'!$M$4:M38),""),"")</f>
        <v/>
      </c>
      <c r="V44" s="159" t="str">
        <f t="shared" si="8"/>
        <v/>
      </c>
      <c r="W44" s="158"/>
    </row>
    <row r="45" spans="1:23" x14ac:dyDescent="0.25">
      <c r="A45" s="8"/>
      <c r="B45" s="143"/>
      <c r="C45" s="143"/>
      <c r="D45" s="146"/>
      <c r="E45" s="15"/>
      <c r="F45" s="16"/>
      <c r="G45" s="16"/>
      <c r="H45" s="10"/>
      <c r="I45" s="51"/>
      <c r="J45" s="147"/>
      <c r="K45" s="145"/>
      <c r="L45" s="51"/>
      <c r="M45" s="51"/>
      <c r="N45" s="51"/>
      <c r="O45" s="154" t="str">
        <f t="shared" si="9"/>
        <v/>
      </c>
      <c r="P45" s="163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Lubs'!$M$4:M39)&lt;&gt;0,SUMPRODUCT($O$10:O45,'Bunkers &amp; Lubs'!$M$4:M39)/SUM('Bunkers &amp; Lubs'!$M$4:M39),""),"")</f>
        <v/>
      </c>
      <c r="V45" s="159" t="str">
        <f t="shared" si="8"/>
        <v/>
      </c>
      <c r="W45" s="158"/>
    </row>
    <row r="46" spans="1:23" x14ac:dyDescent="0.25">
      <c r="A46" s="8"/>
      <c r="B46" s="143"/>
      <c r="C46" s="143"/>
      <c r="D46" s="146"/>
      <c r="E46" s="15"/>
      <c r="F46" s="16"/>
      <c r="G46" s="16"/>
      <c r="H46" s="10"/>
      <c r="I46" s="51"/>
      <c r="J46" s="147"/>
      <c r="K46" s="145"/>
      <c r="L46" s="51"/>
      <c r="M46" s="51"/>
      <c r="N46" s="51"/>
      <c r="O46" s="154" t="str">
        <f t="shared" si="9"/>
        <v/>
      </c>
      <c r="P46" s="163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Lubs'!$M$4:M40)&lt;&gt;0,SUMPRODUCT($O$10:O46,'Bunkers &amp; Lubs'!$M$4:M40)/SUM('Bunkers &amp; Lubs'!$M$4:M40),""),"")</f>
        <v/>
      </c>
      <c r="V46" s="159" t="str">
        <f t="shared" si="8"/>
        <v/>
      </c>
      <c r="W46" s="158"/>
    </row>
    <row r="47" spans="1:23" x14ac:dyDescent="0.25">
      <c r="A47" s="8"/>
      <c r="B47" s="143"/>
      <c r="C47" s="143"/>
      <c r="D47" s="146"/>
      <c r="E47" s="15"/>
      <c r="F47" s="16"/>
      <c r="G47" s="16"/>
      <c r="H47" s="10"/>
      <c r="I47" s="51"/>
      <c r="J47" s="147"/>
      <c r="K47" s="145"/>
      <c r="L47" s="51"/>
      <c r="M47" s="51"/>
      <c r="N47" s="51"/>
      <c r="O47" s="154" t="str">
        <f t="shared" si="9"/>
        <v/>
      </c>
      <c r="P47" s="163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Lubs'!$M$4:M41)&lt;&gt;0,SUMPRODUCT($O$10:O47,'Bunkers &amp; Lubs'!$M$4:M41)/SUM('Bunkers &amp; Lubs'!$M$4:M41),""),"")</f>
        <v/>
      </c>
      <c r="V47" s="159" t="str">
        <f t="shared" si="8"/>
        <v/>
      </c>
      <c r="W47" s="158"/>
    </row>
    <row r="48" spans="1:23" x14ac:dyDescent="0.25">
      <c r="A48" s="8"/>
      <c r="B48" s="143"/>
      <c r="C48" s="143"/>
      <c r="D48" s="146"/>
      <c r="E48" s="15"/>
      <c r="F48" s="16"/>
      <c r="G48" s="16"/>
      <c r="H48" s="10"/>
      <c r="I48" s="51"/>
      <c r="J48" s="147"/>
      <c r="K48" s="145"/>
      <c r="L48" s="51"/>
      <c r="M48" s="51"/>
      <c r="N48" s="51"/>
      <c r="O48" s="154" t="str">
        <f t="shared" si="9"/>
        <v/>
      </c>
      <c r="P48" s="163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Lubs'!$M$4:M42)&lt;&gt;0,SUMPRODUCT($O$10:O48,'Bunkers &amp; Lubs'!$M$4:M42)/SUM('Bunkers &amp; Lubs'!$M$4:M42),""),"")</f>
        <v/>
      </c>
      <c r="V48" s="159" t="str">
        <f t="shared" si="8"/>
        <v/>
      </c>
      <c r="W48" s="158"/>
    </row>
    <row r="49" spans="1:23" x14ac:dyDescent="0.25">
      <c r="A49" s="8"/>
      <c r="B49" s="143"/>
      <c r="C49" s="143"/>
      <c r="D49" s="146"/>
      <c r="E49" s="15"/>
      <c r="F49" s="16"/>
      <c r="G49" s="16"/>
      <c r="H49" s="10"/>
      <c r="I49" s="51"/>
      <c r="J49" s="147"/>
      <c r="K49" s="145"/>
      <c r="L49" s="51"/>
      <c r="M49" s="51"/>
      <c r="N49" s="51"/>
      <c r="O49" s="154" t="str">
        <f t="shared" si="9"/>
        <v/>
      </c>
      <c r="P49" s="163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Lubs'!$M$4:M43)&lt;&gt;0,SUMPRODUCT($O$10:O49,'Bunkers &amp; Lubs'!$M$4:M43)/SUM('Bunkers &amp; Lubs'!$M$4:M43),""),"")</f>
        <v/>
      </c>
      <c r="V49" s="159" t="str">
        <f t="shared" si="8"/>
        <v/>
      </c>
      <c r="W49" s="158"/>
    </row>
    <row r="50" spans="1:23" x14ac:dyDescent="0.25">
      <c r="A50" s="8"/>
      <c r="B50" s="143"/>
      <c r="C50" s="143"/>
      <c r="D50" s="146"/>
      <c r="E50" s="15"/>
      <c r="F50" s="16"/>
      <c r="G50" s="16"/>
      <c r="H50" s="10"/>
      <c r="I50" s="51"/>
      <c r="J50" s="147"/>
      <c r="K50" s="145"/>
      <c r="L50" s="51"/>
      <c r="M50" s="51"/>
      <c r="N50" s="51"/>
      <c r="O50" s="154" t="str">
        <f t="shared" si="9"/>
        <v/>
      </c>
      <c r="P50" s="163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Lubs'!$M$4:M44)&lt;&gt;0,SUMPRODUCT($O$10:O50,'Bunkers &amp; Lubs'!$M$4:M44)/SUM('Bunkers &amp; Lubs'!$M$4:M44),""),"")</f>
        <v/>
      </c>
      <c r="V50" s="159" t="str">
        <f t="shared" si="8"/>
        <v/>
      </c>
      <c r="W50" s="158"/>
    </row>
    <row r="51" spans="1:23" x14ac:dyDescent="0.25">
      <c r="A51" s="8"/>
      <c r="B51" s="143"/>
      <c r="C51" s="143"/>
      <c r="D51" s="146"/>
      <c r="E51" s="15"/>
      <c r="F51" s="16"/>
      <c r="G51" s="16"/>
      <c r="H51" s="10"/>
      <c r="I51" s="51"/>
      <c r="J51" s="147"/>
      <c r="K51" s="145"/>
      <c r="L51" s="51"/>
      <c r="M51" s="51"/>
      <c r="N51" s="51"/>
      <c r="O51" s="154" t="str">
        <f t="shared" si="9"/>
        <v/>
      </c>
      <c r="P51" s="163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Lubs'!$M$4:M45)&lt;&gt;0,SUMPRODUCT($O$10:O51,'Bunkers &amp; Lubs'!$M$4:M45)/SUM('Bunkers &amp; Lubs'!$M$4:M45),""),"")</f>
        <v/>
      </c>
      <c r="V51" s="159" t="str">
        <f t="shared" si="8"/>
        <v/>
      </c>
      <c r="W51" s="158"/>
    </row>
    <row r="52" spans="1:23" x14ac:dyDescent="0.25">
      <c r="A52" s="8"/>
      <c r="B52" s="143"/>
      <c r="C52" s="143"/>
      <c r="D52" s="146"/>
      <c r="E52" s="15"/>
      <c r="F52" s="16"/>
      <c r="G52" s="16"/>
      <c r="H52" s="10"/>
      <c r="I52" s="51"/>
      <c r="J52" s="147"/>
      <c r="K52" s="145"/>
      <c r="L52" s="51"/>
      <c r="M52" s="51"/>
      <c r="N52" s="51"/>
      <c r="O52" s="154" t="str">
        <f t="shared" si="9"/>
        <v/>
      </c>
      <c r="P52" s="163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Lubs'!$M$4:M46)&lt;&gt;0,SUMPRODUCT($O$10:O52,'Bunkers &amp; Lubs'!$M$4:M46)/SUM('Bunkers &amp; Lubs'!$M$4:M46),""),"")</f>
        <v/>
      </c>
      <c r="V52" s="159" t="str">
        <f t="shared" si="8"/>
        <v/>
      </c>
      <c r="W52" s="158"/>
    </row>
    <row r="53" spans="1:23" x14ac:dyDescent="0.25">
      <c r="A53" s="8"/>
      <c r="B53" s="143"/>
      <c r="C53" s="143"/>
      <c r="D53" s="146"/>
      <c r="E53" s="15"/>
      <c r="F53" s="16"/>
      <c r="G53" s="16"/>
      <c r="H53" s="10"/>
      <c r="I53" s="51"/>
      <c r="J53" s="147"/>
      <c r="K53" s="145"/>
      <c r="L53" s="51"/>
      <c r="M53" s="51"/>
      <c r="N53" s="51"/>
      <c r="O53" s="154" t="str">
        <f t="shared" si="9"/>
        <v/>
      </c>
      <c r="P53" s="163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Lubs'!$M$4:M47)&lt;&gt;0,SUMPRODUCT($O$10:O53,'Bunkers &amp; Lubs'!$M$4:M47)/SUM('Bunkers &amp; Lubs'!$M$4:M47),""),"")</f>
        <v/>
      </c>
      <c r="V53" s="159" t="str">
        <f t="shared" si="8"/>
        <v/>
      </c>
      <c r="W53" s="158"/>
    </row>
    <row r="54" spans="1:23" x14ac:dyDescent="0.25">
      <c r="A54" s="8"/>
      <c r="B54" s="143"/>
      <c r="C54" s="143"/>
      <c r="D54" s="146"/>
      <c r="E54" s="15"/>
      <c r="F54" s="16"/>
      <c r="G54" s="16"/>
      <c r="H54" s="10"/>
      <c r="I54" s="51"/>
      <c r="J54" s="147"/>
      <c r="K54" s="145"/>
      <c r="L54" s="51"/>
      <c r="M54" s="51"/>
      <c r="N54" s="51"/>
      <c r="O54" s="154" t="str">
        <f t="shared" si="9"/>
        <v/>
      </c>
      <c r="P54" s="163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Lubs'!$M$4:M48)&lt;&gt;0,SUMPRODUCT($O$10:O54,'Bunkers &amp; Lubs'!$M$4:M48)/SUM('Bunkers &amp; Lubs'!$M$4:M48),""),"")</f>
        <v/>
      </c>
      <c r="V54" s="159" t="str">
        <f t="shared" si="8"/>
        <v/>
      </c>
      <c r="W54" s="158"/>
    </row>
    <row r="55" spans="1:23" x14ac:dyDescent="0.25">
      <c r="A55" s="8"/>
      <c r="B55" s="143"/>
      <c r="C55" s="143"/>
      <c r="D55" s="146"/>
      <c r="E55" s="15"/>
      <c r="F55" s="16"/>
      <c r="G55" s="16"/>
      <c r="H55" s="10"/>
      <c r="I55" s="51"/>
      <c r="J55" s="147"/>
      <c r="K55" s="145"/>
      <c r="L55" s="51"/>
      <c r="M55" s="51"/>
      <c r="N55" s="51"/>
      <c r="O55" s="154" t="str">
        <f t="shared" si="9"/>
        <v/>
      </c>
      <c r="P55" s="163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Lubs'!$M$4:M49)&lt;&gt;0,SUMPRODUCT($O$10:O55,'Bunkers &amp; Lubs'!$M$4:M49)/SUM('Bunkers &amp; Lubs'!$M$4:M49),""),"")</f>
        <v/>
      </c>
      <c r="V55" s="159" t="str">
        <f t="shared" si="8"/>
        <v/>
      </c>
      <c r="W55" s="158"/>
    </row>
    <row r="56" spans="1:23" x14ac:dyDescent="0.25">
      <c r="A56" s="8"/>
      <c r="B56" s="143"/>
      <c r="C56" s="143"/>
      <c r="D56" s="146"/>
      <c r="E56" s="15"/>
      <c r="F56" s="16"/>
      <c r="G56" s="16"/>
      <c r="H56" s="10"/>
      <c r="I56" s="51"/>
      <c r="J56" s="147"/>
      <c r="K56" s="145"/>
      <c r="L56" s="51"/>
      <c r="M56" s="51"/>
      <c r="N56" s="51"/>
      <c r="O56" s="154" t="str">
        <f t="shared" si="9"/>
        <v/>
      </c>
      <c r="P56" s="163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Lubs'!$M$4:M50)&lt;&gt;0,SUMPRODUCT($O$10:O56,'Bunkers &amp; Lubs'!$M$4:M50)/SUM('Bunkers &amp; Lubs'!$M$4:M50),""),"")</f>
        <v/>
      </c>
      <c r="V56" s="159" t="str">
        <f t="shared" si="8"/>
        <v/>
      </c>
      <c r="W56" s="158"/>
    </row>
    <row r="57" spans="1:23" x14ac:dyDescent="0.25">
      <c r="A57" s="8"/>
      <c r="B57" s="143"/>
      <c r="C57" s="143"/>
      <c r="D57" s="146"/>
      <c r="E57" s="15"/>
      <c r="F57" s="16"/>
      <c r="G57" s="16"/>
      <c r="H57" s="10"/>
      <c r="I57" s="51"/>
      <c r="J57" s="147"/>
      <c r="K57" s="145"/>
      <c r="L57" s="51"/>
      <c r="M57" s="51"/>
      <c r="N57" s="51"/>
      <c r="O57" s="154" t="str">
        <f t="shared" si="9"/>
        <v/>
      </c>
      <c r="P57" s="163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Lubs'!$M$4:M51)&lt;&gt;0,SUMPRODUCT($O$10:O57,'Bunkers &amp; Lubs'!$M$4:M51)/SUM('Bunkers &amp; Lubs'!$M$4:M51),""),"")</f>
        <v/>
      </c>
      <c r="V57" s="159" t="str">
        <f t="shared" si="8"/>
        <v/>
      </c>
      <c r="W57" s="158"/>
    </row>
    <row r="58" spans="1:23" x14ac:dyDescent="0.25">
      <c r="A58" s="8"/>
      <c r="B58" s="143"/>
      <c r="C58" s="143"/>
      <c r="D58" s="146"/>
      <c r="E58" s="15"/>
      <c r="F58" s="16"/>
      <c r="G58" s="16"/>
      <c r="H58" s="10"/>
      <c r="I58" s="51"/>
      <c r="J58" s="147"/>
      <c r="K58" s="145"/>
      <c r="L58" s="51"/>
      <c r="M58" s="51"/>
      <c r="N58" s="51"/>
      <c r="O58" s="154" t="str">
        <f t="shared" si="9"/>
        <v/>
      </c>
      <c r="P58" s="163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Lubs'!$M$4:M52)&lt;&gt;0,SUMPRODUCT($O$10:O58,'Bunkers &amp; Lubs'!$M$4:M52)/SUM('Bunkers &amp; Lubs'!$M$4:M52),""),"")</f>
        <v/>
      </c>
      <c r="V58" s="159" t="str">
        <f t="shared" si="8"/>
        <v/>
      </c>
      <c r="W58" s="158"/>
    </row>
    <row r="59" spans="1:23" x14ac:dyDescent="0.25">
      <c r="A59" s="8"/>
      <c r="B59" s="143"/>
      <c r="C59" s="143"/>
      <c r="D59" s="146"/>
      <c r="E59" s="15"/>
      <c r="F59" s="16"/>
      <c r="G59" s="16"/>
      <c r="H59" s="10"/>
      <c r="I59" s="51"/>
      <c r="J59" s="147"/>
      <c r="K59" s="145"/>
      <c r="L59" s="51"/>
      <c r="M59" s="51"/>
      <c r="N59" s="51"/>
      <c r="O59" s="154" t="str">
        <f t="shared" si="9"/>
        <v/>
      </c>
      <c r="P59" s="163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Lubs'!$M$4:M53)&lt;&gt;0,SUMPRODUCT($O$10:O59,'Bunkers &amp; Lubs'!$M$4:M53)/SUM('Bunkers &amp; Lubs'!$M$4:M53),""),"")</f>
        <v/>
      </c>
      <c r="V59" s="159" t="str">
        <f t="shared" si="8"/>
        <v/>
      </c>
      <c r="W59" s="158"/>
    </row>
    <row r="60" spans="1:23" x14ac:dyDescent="0.25">
      <c r="A60" s="8"/>
      <c r="B60" s="143"/>
      <c r="C60" s="143"/>
      <c r="D60" s="146"/>
      <c r="E60" s="15"/>
      <c r="F60" s="16"/>
      <c r="G60" s="16"/>
      <c r="H60" s="10"/>
      <c r="I60" s="51"/>
      <c r="J60" s="147"/>
      <c r="K60" s="145"/>
      <c r="L60" s="51"/>
      <c r="M60" s="51"/>
      <c r="N60" s="51"/>
      <c r="O60" s="154" t="str">
        <f t="shared" si="9"/>
        <v/>
      </c>
      <c r="P60" s="163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Lubs'!$M$4:M54)&lt;&gt;0,SUMPRODUCT($O$10:O60,'Bunkers &amp; Lubs'!$M$4:M54)/SUM('Bunkers &amp; Lubs'!$M$4:M54),""),"")</f>
        <v/>
      </c>
      <c r="V60" s="159" t="str">
        <f t="shared" si="8"/>
        <v/>
      </c>
      <c r="W60" s="158"/>
    </row>
    <row r="61" spans="1:23" x14ac:dyDescent="0.25">
      <c r="A61" s="8"/>
      <c r="B61" s="143"/>
      <c r="C61" s="143"/>
      <c r="D61" s="146"/>
      <c r="E61" s="15"/>
      <c r="F61" s="16"/>
      <c r="G61" s="16"/>
      <c r="H61" s="10"/>
      <c r="I61" s="51"/>
      <c r="J61" s="147"/>
      <c r="K61" s="145"/>
      <c r="L61" s="51"/>
      <c r="M61" s="51"/>
      <c r="N61" s="51"/>
      <c r="O61" s="154" t="str">
        <f t="shared" si="9"/>
        <v/>
      </c>
      <c r="P61" s="163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Lubs'!$M$4:M55)&lt;&gt;0,SUMPRODUCT($O$10:O61,'Bunkers &amp; Lubs'!$M$4:M55)/SUM('Bunkers &amp; Lubs'!$M$4:M55),""),"")</f>
        <v/>
      </c>
      <c r="V61" s="159" t="str">
        <f t="shared" si="8"/>
        <v/>
      </c>
      <c r="W61" s="158"/>
    </row>
    <row r="62" spans="1:23" x14ac:dyDescent="0.25">
      <c r="A62" s="8"/>
      <c r="B62" s="143"/>
      <c r="C62" s="143"/>
      <c r="D62" s="146"/>
      <c r="E62" s="15"/>
      <c r="F62" s="16"/>
      <c r="G62" s="16"/>
      <c r="H62" s="10"/>
      <c r="I62" s="51"/>
      <c r="J62" s="147"/>
      <c r="K62" s="145"/>
      <c r="L62" s="51"/>
      <c r="M62" s="51"/>
      <c r="N62" s="51"/>
      <c r="O62" s="154" t="str">
        <f t="shared" si="9"/>
        <v/>
      </c>
      <c r="P62" s="163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Lubs'!$M$4:M56)&lt;&gt;0,SUMPRODUCT($O$10:O62,'Bunkers &amp; Lubs'!$M$4:M56)/SUM('Bunkers &amp; Lubs'!$M$4:M56),""),"")</f>
        <v/>
      </c>
      <c r="V62" s="159" t="str">
        <f t="shared" si="8"/>
        <v/>
      </c>
      <c r="W62" s="158"/>
    </row>
    <row r="63" spans="1:23" x14ac:dyDescent="0.25">
      <c r="A63" s="8"/>
      <c r="B63" s="143"/>
      <c r="C63" s="143"/>
      <c r="D63" s="146"/>
      <c r="E63" s="15"/>
      <c r="F63" s="16"/>
      <c r="G63" s="16"/>
      <c r="H63" s="10"/>
      <c r="I63" s="51"/>
      <c r="J63" s="147"/>
      <c r="K63" s="145"/>
      <c r="L63" s="51"/>
      <c r="M63" s="51"/>
      <c r="N63" s="51"/>
      <c r="O63" s="154" t="str">
        <f t="shared" si="9"/>
        <v/>
      </c>
      <c r="P63" s="163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Lubs'!$M$4:M57)&lt;&gt;0,SUMPRODUCT($O$10:O63,'Bunkers &amp; Lubs'!$M$4:M57)/SUM('Bunkers &amp; Lubs'!$M$4:M57),""),"")</f>
        <v/>
      </c>
      <c r="V63" s="159" t="str">
        <f t="shared" si="8"/>
        <v/>
      </c>
      <c r="W63" s="158"/>
    </row>
    <row r="64" spans="1:23" x14ac:dyDescent="0.25">
      <c r="A64" s="8"/>
      <c r="B64" s="143"/>
      <c r="C64" s="143"/>
      <c r="D64" s="146"/>
      <c r="E64" s="15"/>
      <c r="F64" s="16"/>
      <c r="G64" s="16"/>
      <c r="H64" s="10"/>
      <c r="I64" s="51"/>
      <c r="J64" s="147"/>
      <c r="K64" s="145"/>
      <c r="L64" s="51"/>
      <c r="M64" s="51"/>
      <c r="N64" s="51"/>
      <c r="O64" s="154" t="str">
        <f t="shared" si="9"/>
        <v/>
      </c>
      <c r="P64" s="163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Lubs'!$M$4:M58)&lt;&gt;0,SUMPRODUCT($O$10:O64,'Bunkers &amp; Lubs'!$M$4:M58)/SUM('Bunkers &amp; Lubs'!$M$4:M58),""),"")</f>
        <v/>
      </c>
      <c r="V64" s="159" t="str">
        <f t="shared" si="8"/>
        <v/>
      </c>
      <c r="W64" s="158"/>
    </row>
    <row r="65" spans="1:23" x14ac:dyDescent="0.25">
      <c r="A65" s="8"/>
      <c r="B65" s="143"/>
      <c r="C65" s="143"/>
      <c r="D65" s="146"/>
      <c r="E65" s="15"/>
      <c r="F65" s="16"/>
      <c r="G65" s="16"/>
      <c r="H65" s="10"/>
      <c r="I65" s="51"/>
      <c r="J65" s="147"/>
      <c r="K65" s="145"/>
      <c r="L65" s="51"/>
      <c r="M65" s="51"/>
      <c r="N65" s="51"/>
      <c r="O65" s="154" t="str">
        <f t="shared" si="9"/>
        <v/>
      </c>
      <c r="P65" s="163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Lubs'!$M$4:M59)&lt;&gt;0,SUMPRODUCT($O$10:O65,'Bunkers &amp; Lubs'!$M$4:M59)/SUM('Bunkers &amp; Lubs'!$M$4:M59),""),"")</f>
        <v/>
      </c>
      <c r="V65" s="159" t="str">
        <f t="shared" si="8"/>
        <v/>
      </c>
      <c r="W65" s="158"/>
    </row>
    <row r="66" spans="1:23" x14ac:dyDescent="0.25">
      <c r="A66" s="8"/>
      <c r="B66" s="143"/>
      <c r="C66" s="143"/>
      <c r="D66" s="146"/>
      <c r="E66" s="15"/>
      <c r="F66" s="16"/>
      <c r="G66" s="16"/>
      <c r="H66" s="10"/>
      <c r="I66" s="51"/>
      <c r="J66" s="147"/>
      <c r="K66" s="145"/>
      <c r="L66" s="51"/>
      <c r="M66" s="51"/>
      <c r="N66" s="51"/>
      <c r="O66" s="154" t="str">
        <f t="shared" si="9"/>
        <v/>
      </c>
      <c r="P66" s="163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Lubs'!$M$4:M60)&lt;&gt;0,SUMPRODUCT($O$10:O66,'Bunkers &amp; Lubs'!$M$4:M60)/SUM('Bunkers &amp; Lubs'!$M$4:M60),""),"")</f>
        <v/>
      </c>
      <c r="V66" s="159" t="str">
        <f t="shared" si="8"/>
        <v/>
      </c>
      <c r="W66" s="158"/>
    </row>
    <row r="67" spans="1:23" x14ac:dyDescent="0.25">
      <c r="A67" s="8"/>
      <c r="B67" s="143"/>
      <c r="C67" s="143"/>
      <c r="D67" s="146"/>
      <c r="E67" s="15"/>
      <c r="F67" s="16"/>
      <c r="G67" s="16"/>
      <c r="H67" s="10"/>
      <c r="I67" s="51"/>
      <c r="J67" s="147"/>
      <c r="K67" s="145"/>
      <c r="L67" s="51"/>
      <c r="M67" s="51"/>
      <c r="N67" s="51"/>
      <c r="O67" s="154" t="str">
        <f t="shared" si="9"/>
        <v/>
      </c>
      <c r="P67" s="163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Lubs'!$M$4:M61)&lt;&gt;0,SUMPRODUCT($O$10:O67,'Bunkers &amp; Lubs'!$M$4:M61)/SUM('Bunkers &amp; Lubs'!$M$4:M61),""),"")</f>
        <v/>
      </c>
      <c r="V67" s="159" t="str">
        <f t="shared" si="8"/>
        <v/>
      </c>
      <c r="W67" s="158"/>
    </row>
    <row r="68" spans="1:23" x14ac:dyDescent="0.25">
      <c r="A68" s="8"/>
      <c r="B68" s="143"/>
      <c r="C68" s="143"/>
      <c r="D68" s="146"/>
      <c r="E68" s="15"/>
      <c r="F68" s="16"/>
      <c r="G68" s="16"/>
      <c r="H68" s="10"/>
      <c r="I68" s="51"/>
      <c r="J68" s="147"/>
      <c r="K68" s="145"/>
      <c r="L68" s="51"/>
      <c r="M68" s="51"/>
      <c r="N68" s="51"/>
      <c r="O68" s="154" t="str">
        <f t="shared" si="9"/>
        <v/>
      </c>
      <c r="P68" s="163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Lubs'!$M$4:M62)&lt;&gt;0,SUMPRODUCT($O$10:O68,'Bunkers &amp; Lubs'!$M$4:M62)/SUM('Bunkers &amp; Lubs'!$M$4:M62),""),"")</f>
        <v/>
      </c>
      <c r="V68" s="159" t="str">
        <f t="shared" si="8"/>
        <v/>
      </c>
      <c r="W68" s="158"/>
    </row>
    <row r="69" spans="1:23" x14ac:dyDescent="0.25">
      <c r="A69" s="8"/>
      <c r="B69" s="143"/>
      <c r="C69" s="143"/>
      <c r="D69" s="146"/>
      <c r="E69" s="15"/>
      <c r="F69" s="16"/>
      <c r="G69" s="16"/>
      <c r="H69" s="10"/>
      <c r="I69" s="51"/>
      <c r="J69" s="147"/>
      <c r="K69" s="145"/>
      <c r="L69" s="51"/>
      <c r="M69" s="51"/>
      <c r="N69" s="51"/>
      <c r="O69" s="154" t="str">
        <f t="shared" si="9"/>
        <v/>
      </c>
      <c r="P69" s="163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Lubs'!$M$4:M63)&lt;&gt;0,SUMPRODUCT($O$10:O69,'Bunkers &amp; Lubs'!$M$4:M63)/SUM('Bunkers &amp; Lubs'!$M$4:M63),""),"")</f>
        <v/>
      </c>
      <c r="V69" s="159" t="str">
        <f t="shared" si="8"/>
        <v/>
      </c>
      <c r="W69" s="158"/>
    </row>
    <row r="70" spans="1:23" x14ac:dyDescent="0.25">
      <c r="A70" s="8"/>
      <c r="B70" s="143"/>
      <c r="C70" s="143"/>
      <c r="D70" s="146"/>
      <c r="E70" s="15"/>
      <c r="F70" s="16"/>
      <c r="G70" s="16"/>
      <c r="H70" s="10"/>
      <c r="I70" s="51"/>
      <c r="J70" s="147"/>
      <c r="K70" s="145"/>
      <c r="L70" s="51"/>
      <c r="M70" s="51"/>
      <c r="N70" s="51"/>
      <c r="O70" s="154" t="str">
        <f t="shared" si="9"/>
        <v/>
      </c>
      <c r="P70" s="163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Lubs'!$M$4:M64)&lt;&gt;0,SUMPRODUCT($O$10:O70,'Bunkers &amp; Lubs'!$M$4:M64)/SUM('Bunkers &amp; Lubs'!$M$4:M64),""),"")</f>
        <v/>
      </c>
      <c r="V70" s="159" t="str">
        <f t="shared" si="8"/>
        <v/>
      </c>
      <c r="W70" s="158"/>
    </row>
    <row r="71" spans="1:23" x14ac:dyDescent="0.25">
      <c r="A71" s="8"/>
      <c r="B71" s="143"/>
      <c r="C71" s="143"/>
      <c r="D71" s="146"/>
      <c r="E71" s="15"/>
      <c r="F71" s="16"/>
      <c r="G71" s="16"/>
      <c r="H71" s="10"/>
      <c r="I71" s="51"/>
      <c r="J71" s="147"/>
      <c r="K71" s="145"/>
      <c r="L71" s="51"/>
      <c r="M71" s="51"/>
      <c r="N71" s="51"/>
      <c r="O71" s="154" t="str">
        <f t="shared" si="9"/>
        <v/>
      </c>
      <c r="P71" s="163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Lubs'!$M$4:M65)&lt;&gt;0,SUMPRODUCT($O$10:O71,'Bunkers &amp; Lubs'!$M$4:M65)/SUM('Bunkers &amp; Lubs'!$M$4:M65),""),"")</f>
        <v/>
      </c>
      <c r="V71" s="159" t="str">
        <f t="shared" si="8"/>
        <v/>
      </c>
      <c r="W71" s="158"/>
    </row>
    <row r="72" spans="1:23" x14ac:dyDescent="0.25">
      <c r="A72" s="8"/>
      <c r="B72" s="143"/>
      <c r="C72" s="143"/>
      <c r="D72" s="146"/>
      <c r="E72" s="15"/>
      <c r="F72" s="16"/>
      <c r="G72" s="16"/>
      <c r="H72" s="10"/>
      <c r="I72" s="51"/>
      <c r="J72" s="147"/>
      <c r="K72" s="145"/>
      <c r="L72" s="51"/>
      <c r="M72" s="51"/>
      <c r="N72" s="51"/>
      <c r="O72" s="154" t="str">
        <f t="shared" si="9"/>
        <v/>
      </c>
      <c r="P72" s="163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Lubs'!$M$4:M66)&lt;&gt;0,SUMPRODUCT($O$10:O72,'Bunkers &amp; Lubs'!$M$4:M66)/SUM('Bunkers &amp; Lubs'!$M$4:M66),""),"")</f>
        <v/>
      </c>
      <c r="V72" s="159" t="str">
        <f t="shared" si="8"/>
        <v/>
      </c>
      <c r="W72" s="158"/>
    </row>
    <row r="73" spans="1:23" x14ac:dyDescent="0.25">
      <c r="A73" s="8"/>
      <c r="B73" s="143"/>
      <c r="C73" s="143"/>
      <c r="D73" s="146"/>
      <c r="E73" s="15"/>
      <c r="F73" s="16"/>
      <c r="G73" s="16"/>
      <c r="H73" s="10"/>
      <c r="I73" s="51"/>
      <c r="J73" s="147"/>
      <c r="K73" s="145"/>
      <c r="L73" s="51"/>
      <c r="M73" s="51"/>
      <c r="N73" s="51"/>
      <c r="O73" s="154" t="str">
        <f t="shared" si="9"/>
        <v/>
      </c>
      <c r="P73" s="163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Lubs'!$M$4:M67)&lt;&gt;0,SUMPRODUCT($O$10:O73,'Bunkers &amp; Lubs'!$M$4:M67)/SUM('Bunkers &amp; Lubs'!$M$4:M67),""),"")</f>
        <v/>
      </c>
      <c r="V73" s="159" t="str">
        <f t="shared" si="8"/>
        <v/>
      </c>
      <c r="W73" s="158"/>
    </row>
    <row r="74" spans="1:23" x14ac:dyDescent="0.25">
      <c r="A74" s="8"/>
      <c r="B74" s="143"/>
      <c r="C74" s="143"/>
      <c r="D74" s="146"/>
      <c r="E74" s="15"/>
      <c r="F74" s="16"/>
      <c r="G74" s="16"/>
      <c r="H74" s="10"/>
      <c r="I74" s="51"/>
      <c r="J74" s="147"/>
      <c r="K74" s="145"/>
      <c r="L74" s="51"/>
      <c r="M74" s="51"/>
      <c r="N74" s="51"/>
      <c r="O74" s="154" t="str">
        <f t="shared" ref="O74:O109" si="10">IF(L74&lt;&gt;0,M74/L74,"")</f>
        <v/>
      </c>
      <c r="P74" s="163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Lubs'!$M$4:M68)&lt;&gt;0,SUMPRODUCT($O$10:O74,'Bunkers &amp; Lubs'!$M$4:M68)/SUM('Bunkers &amp; Lubs'!$M$4:M68),""),"")</f>
        <v/>
      </c>
      <c r="V74" s="159" t="str">
        <f t="shared" si="8"/>
        <v/>
      </c>
      <c r="W74" s="158"/>
    </row>
    <row r="75" spans="1:23" x14ac:dyDescent="0.25">
      <c r="A75" s="8"/>
      <c r="B75" s="143"/>
      <c r="C75" s="143"/>
      <c r="D75" s="146"/>
      <c r="E75" s="15"/>
      <c r="F75" s="16"/>
      <c r="G75" s="16"/>
      <c r="H75" s="10"/>
      <c r="I75" s="51"/>
      <c r="J75" s="147"/>
      <c r="K75" s="145"/>
      <c r="L75" s="51"/>
      <c r="M75" s="51"/>
      <c r="N75" s="51"/>
      <c r="O75" s="154" t="str">
        <f t="shared" si="10"/>
        <v/>
      </c>
      <c r="P75" s="163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Lubs'!$M$4:M69)&lt;&gt;0,SUMPRODUCT($O$10:O75,'Bunkers &amp; Lubs'!$M$4:M69)/SUM('Bunkers &amp; Lubs'!$M$4:M69),""),"")</f>
        <v/>
      </c>
      <c r="V75" s="159" t="str">
        <f t="shared" ref="V75:V109" si="16">IF(R75="","",1-R75/S75)</f>
        <v/>
      </c>
      <c r="W75" s="158"/>
    </row>
    <row r="76" spans="1:23" x14ac:dyDescent="0.25">
      <c r="A76" s="8"/>
      <c r="B76" s="143"/>
      <c r="C76" s="143"/>
      <c r="D76" s="146"/>
      <c r="E76" s="15"/>
      <c r="F76" s="16"/>
      <c r="G76" s="16"/>
      <c r="H76" s="10"/>
      <c r="I76" s="51"/>
      <c r="J76" s="147"/>
      <c r="K76" s="145"/>
      <c r="L76" s="51"/>
      <c r="M76" s="51"/>
      <c r="N76" s="51"/>
      <c r="O76" s="154" t="str">
        <f t="shared" si="10"/>
        <v/>
      </c>
      <c r="P76" s="163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Lubs'!$M$4:M70)&lt;&gt;0,SUMPRODUCT($O$10:O76,'Bunkers &amp; Lubs'!$M$4:M70)/SUM('Bunkers &amp; Lubs'!$M$4:M70),""),"")</f>
        <v/>
      </c>
      <c r="V76" s="159" t="str">
        <f t="shared" si="16"/>
        <v/>
      </c>
      <c r="W76" s="158"/>
    </row>
    <row r="77" spans="1:23" x14ac:dyDescent="0.25">
      <c r="A77" s="8"/>
      <c r="B77" s="143"/>
      <c r="C77" s="143"/>
      <c r="D77" s="146"/>
      <c r="E77" s="15"/>
      <c r="F77" s="16"/>
      <c r="G77" s="16"/>
      <c r="H77" s="10"/>
      <c r="I77" s="51"/>
      <c r="J77" s="147"/>
      <c r="K77" s="145"/>
      <c r="L77" s="51"/>
      <c r="M77" s="51"/>
      <c r="N77" s="51"/>
      <c r="O77" s="154" t="str">
        <f t="shared" si="10"/>
        <v/>
      </c>
      <c r="P77" s="163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Lubs'!$M$4:M71)&lt;&gt;0,SUMPRODUCT($O$10:O77,'Bunkers &amp; Lubs'!$M$4:M71)/SUM('Bunkers &amp; Lubs'!$M$4:M71),""),"")</f>
        <v/>
      </c>
      <c r="V77" s="159" t="str">
        <f t="shared" si="16"/>
        <v/>
      </c>
      <c r="W77" s="158"/>
    </row>
    <row r="78" spans="1:23" x14ac:dyDescent="0.25">
      <c r="A78" s="8"/>
      <c r="B78" s="143"/>
      <c r="C78" s="143"/>
      <c r="D78" s="146"/>
      <c r="E78" s="15"/>
      <c r="F78" s="16"/>
      <c r="G78" s="16"/>
      <c r="H78" s="10"/>
      <c r="I78" s="51"/>
      <c r="J78" s="147"/>
      <c r="K78" s="145"/>
      <c r="L78" s="51"/>
      <c r="M78" s="51"/>
      <c r="N78" s="51"/>
      <c r="O78" s="154" t="str">
        <f t="shared" si="10"/>
        <v/>
      </c>
      <c r="P78" s="163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Lubs'!$M$4:M72)&lt;&gt;0,SUMPRODUCT($O$10:O78,'Bunkers &amp; Lubs'!$M$4:M72)/SUM('Bunkers &amp; Lubs'!$M$4:M72),""),"")</f>
        <v/>
      </c>
      <c r="V78" s="159" t="str">
        <f t="shared" si="16"/>
        <v/>
      </c>
      <c r="W78" s="158"/>
    </row>
    <row r="79" spans="1:23" x14ac:dyDescent="0.25">
      <c r="A79" s="8"/>
      <c r="B79" s="143"/>
      <c r="C79" s="143"/>
      <c r="D79" s="146"/>
      <c r="E79" s="15"/>
      <c r="F79" s="16"/>
      <c r="G79" s="16"/>
      <c r="H79" s="10"/>
      <c r="I79" s="51"/>
      <c r="J79" s="147"/>
      <c r="K79" s="145"/>
      <c r="L79" s="51"/>
      <c r="M79" s="51"/>
      <c r="N79" s="51"/>
      <c r="O79" s="154" t="str">
        <f t="shared" si="10"/>
        <v/>
      </c>
      <c r="P79" s="163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Lubs'!$M$4:M73)&lt;&gt;0,SUMPRODUCT($O$10:O79,'Bunkers &amp; Lubs'!$M$4:M73)/SUM('Bunkers &amp; Lubs'!$M$4:M73),""),"")</f>
        <v/>
      </c>
      <c r="V79" s="159" t="str">
        <f t="shared" si="16"/>
        <v/>
      </c>
      <c r="W79" s="158"/>
    </row>
    <row r="80" spans="1:23" x14ac:dyDescent="0.25">
      <c r="A80" s="8"/>
      <c r="B80" s="143"/>
      <c r="C80" s="143"/>
      <c r="D80" s="146"/>
      <c r="E80" s="15"/>
      <c r="F80" s="16"/>
      <c r="G80" s="16"/>
      <c r="H80" s="10"/>
      <c r="I80" s="51"/>
      <c r="J80" s="147"/>
      <c r="K80" s="145"/>
      <c r="L80" s="51"/>
      <c r="M80" s="51"/>
      <c r="N80" s="51"/>
      <c r="O80" s="154" t="str">
        <f t="shared" si="10"/>
        <v/>
      </c>
      <c r="P80" s="163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Lubs'!$M$4:M74)&lt;&gt;0,SUMPRODUCT($O$10:O80,'Bunkers &amp; Lubs'!$M$4:M74)/SUM('Bunkers &amp; Lubs'!$M$4:M74),""),"")</f>
        <v/>
      </c>
      <c r="V80" s="159" t="str">
        <f t="shared" si="16"/>
        <v/>
      </c>
      <c r="W80" s="158"/>
    </row>
    <row r="81" spans="1:23" x14ac:dyDescent="0.25">
      <c r="A81" s="8"/>
      <c r="B81" s="143"/>
      <c r="C81" s="143"/>
      <c r="D81" s="146"/>
      <c r="E81" s="15"/>
      <c r="F81" s="16"/>
      <c r="G81" s="16"/>
      <c r="H81" s="10"/>
      <c r="I81" s="51"/>
      <c r="J81" s="147"/>
      <c r="K81" s="145"/>
      <c r="L81" s="51"/>
      <c r="M81" s="51"/>
      <c r="N81" s="51"/>
      <c r="O81" s="154" t="str">
        <f t="shared" si="10"/>
        <v/>
      </c>
      <c r="P81" s="163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Lubs'!$M$4:M75)&lt;&gt;0,SUMPRODUCT($O$10:O81,'Bunkers &amp; Lubs'!$M$4:M75)/SUM('Bunkers &amp; Lubs'!$M$4:M75),""),"")</f>
        <v/>
      </c>
      <c r="V81" s="159" t="str">
        <f t="shared" si="16"/>
        <v/>
      </c>
      <c r="W81" s="158"/>
    </row>
    <row r="82" spans="1:23" x14ac:dyDescent="0.25">
      <c r="A82" s="8"/>
      <c r="B82" s="143"/>
      <c r="C82" s="143"/>
      <c r="D82" s="146"/>
      <c r="E82" s="15"/>
      <c r="F82" s="16"/>
      <c r="G82" s="16"/>
      <c r="H82" s="10"/>
      <c r="I82" s="51"/>
      <c r="J82" s="147"/>
      <c r="K82" s="145"/>
      <c r="L82" s="51"/>
      <c r="M82" s="51"/>
      <c r="N82" s="51"/>
      <c r="O82" s="154" t="str">
        <f t="shared" si="10"/>
        <v/>
      </c>
      <c r="P82" s="163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Lubs'!$M$4:M76)&lt;&gt;0,SUMPRODUCT($O$10:O82,'Bunkers &amp; Lubs'!$M$4:M76)/SUM('Bunkers &amp; Lubs'!$M$4:M76),""),"")</f>
        <v/>
      </c>
      <c r="V82" s="159" t="str">
        <f t="shared" si="16"/>
        <v/>
      </c>
      <c r="W82" s="158"/>
    </row>
    <row r="83" spans="1:23" x14ac:dyDescent="0.25">
      <c r="A83" s="8"/>
      <c r="B83" s="143"/>
      <c r="C83" s="143"/>
      <c r="D83" s="146"/>
      <c r="E83" s="15"/>
      <c r="F83" s="16"/>
      <c r="G83" s="16"/>
      <c r="H83" s="10"/>
      <c r="I83" s="51"/>
      <c r="J83" s="147"/>
      <c r="K83" s="145"/>
      <c r="L83" s="51"/>
      <c r="M83" s="51"/>
      <c r="N83" s="51"/>
      <c r="O83" s="154" t="str">
        <f t="shared" si="10"/>
        <v/>
      </c>
      <c r="P83" s="163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Lubs'!$M$4:M77)&lt;&gt;0,SUMPRODUCT($O$10:O83,'Bunkers &amp; Lubs'!$M$4:M77)/SUM('Bunkers &amp; Lubs'!$M$4:M77),""),"")</f>
        <v/>
      </c>
      <c r="V83" s="159" t="str">
        <f t="shared" si="16"/>
        <v/>
      </c>
      <c r="W83" s="158"/>
    </row>
    <row r="84" spans="1:23" x14ac:dyDescent="0.25">
      <c r="A84" s="8"/>
      <c r="B84" s="143"/>
      <c r="C84" s="143"/>
      <c r="D84" s="146"/>
      <c r="E84" s="15"/>
      <c r="F84" s="16"/>
      <c r="G84" s="16"/>
      <c r="H84" s="10"/>
      <c r="I84" s="51"/>
      <c r="J84" s="147"/>
      <c r="K84" s="145"/>
      <c r="L84" s="51"/>
      <c r="M84" s="51"/>
      <c r="N84" s="51"/>
      <c r="O84" s="154" t="str">
        <f t="shared" si="10"/>
        <v/>
      </c>
      <c r="P84" s="163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Lubs'!$M$4:M78)&lt;&gt;0,SUMPRODUCT($O$10:O84,'Bunkers &amp; Lubs'!$M$4:M78)/SUM('Bunkers &amp; Lubs'!$M$4:M78),""),"")</f>
        <v/>
      </c>
      <c r="V84" s="159" t="str">
        <f t="shared" si="16"/>
        <v/>
      </c>
      <c r="W84" s="158"/>
    </row>
    <row r="85" spans="1:23" x14ac:dyDescent="0.25">
      <c r="A85" s="8"/>
      <c r="B85" s="143"/>
      <c r="C85" s="143"/>
      <c r="D85" s="146"/>
      <c r="E85" s="15"/>
      <c r="F85" s="16"/>
      <c r="G85" s="16"/>
      <c r="H85" s="10"/>
      <c r="I85" s="51"/>
      <c r="J85" s="147"/>
      <c r="K85" s="145"/>
      <c r="L85" s="51"/>
      <c r="M85" s="51"/>
      <c r="N85" s="51"/>
      <c r="O85" s="154" t="str">
        <f t="shared" si="10"/>
        <v/>
      </c>
      <c r="P85" s="163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Lubs'!$M$4:M79)&lt;&gt;0,SUMPRODUCT($O$10:O85,'Bunkers &amp; Lubs'!$M$4:M79)/SUM('Bunkers &amp; Lubs'!$M$4:M79),""),"")</f>
        <v/>
      </c>
      <c r="V85" s="159" t="str">
        <f t="shared" si="16"/>
        <v/>
      </c>
      <c r="W85" s="158"/>
    </row>
    <row r="86" spans="1:23" x14ac:dyDescent="0.25">
      <c r="A86" s="8"/>
      <c r="B86" s="143"/>
      <c r="C86" s="143"/>
      <c r="D86" s="146"/>
      <c r="E86" s="15"/>
      <c r="F86" s="16"/>
      <c r="G86" s="16"/>
      <c r="H86" s="10"/>
      <c r="I86" s="51"/>
      <c r="J86" s="147"/>
      <c r="K86" s="145"/>
      <c r="L86" s="51"/>
      <c r="M86" s="51"/>
      <c r="N86" s="51"/>
      <c r="O86" s="154" t="str">
        <f t="shared" si="10"/>
        <v/>
      </c>
      <c r="P86" s="163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Lubs'!$M$4:M80)&lt;&gt;0,SUMPRODUCT($O$10:O86,'Bunkers &amp; Lubs'!$M$4:M80)/SUM('Bunkers &amp; Lubs'!$M$4:M80),""),"")</f>
        <v/>
      </c>
      <c r="V86" s="159" t="str">
        <f t="shared" si="16"/>
        <v/>
      </c>
      <c r="W86" s="158"/>
    </row>
    <row r="87" spans="1:23" x14ac:dyDescent="0.25">
      <c r="A87" s="8"/>
      <c r="B87" s="143"/>
      <c r="C87" s="143"/>
      <c r="D87" s="146"/>
      <c r="E87" s="15"/>
      <c r="F87" s="16"/>
      <c r="G87" s="16"/>
      <c r="H87" s="10"/>
      <c r="I87" s="51"/>
      <c r="J87" s="147"/>
      <c r="K87" s="145"/>
      <c r="L87" s="51"/>
      <c r="M87" s="51"/>
      <c r="N87" s="51"/>
      <c r="O87" s="154" t="str">
        <f t="shared" si="10"/>
        <v/>
      </c>
      <c r="P87" s="163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Lubs'!$M$4:M81)&lt;&gt;0,SUMPRODUCT($O$10:O87,'Bunkers &amp; Lubs'!$M$4:M81)/SUM('Bunkers &amp; Lubs'!$M$4:M81),""),"")</f>
        <v/>
      </c>
      <c r="V87" s="159" t="str">
        <f t="shared" si="16"/>
        <v/>
      </c>
      <c r="W87" s="158"/>
    </row>
    <row r="88" spans="1:23" x14ac:dyDescent="0.25">
      <c r="A88" s="8"/>
      <c r="B88" s="143"/>
      <c r="C88" s="143"/>
      <c r="D88" s="146"/>
      <c r="E88" s="15"/>
      <c r="F88" s="16"/>
      <c r="G88" s="16"/>
      <c r="H88" s="10"/>
      <c r="I88" s="51"/>
      <c r="J88" s="147"/>
      <c r="K88" s="145"/>
      <c r="L88" s="51"/>
      <c r="M88" s="51"/>
      <c r="N88" s="51"/>
      <c r="O88" s="154" t="str">
        <f t="shared" si="10"/>
        <v/>
      </c>
      <c r="P88" s="163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Lubs'!$M$4:M82)&lt;&gt;0,SUMPRODUCT($O$10:O88,'Bunkers &amp; Lubs'!$M$4:M82)/SUM('Bunkers &amp; Lubs'!$M$4:M82),""),"")</f>
        <v/>
      </c>
      <c r="V88" s="159" t="str">
        <f t="shared" si="16"/>
        <v/>
      </c>
      <c r="W88" s="158"/>
    </row>
    <row r="89" spans="1:23" x14ac:dyDescent="0.25">
      <c r="A89" s="8"/>
      <c r="B89" s="143"/>
      <c r="C89" s="143"/>
      <c r="D89" s="146"/>
      <c r="E89" s="15"/>
      <c r="F89" s="16"/>
      <c r="G89" s="16"/>
      <c r="H89" s="10"/>
      <c r="I89" s="51"/>
      <c r="J89" s="147"/>
      <c r="K89" s="145"/>
      <c r="L89" s="51"/>
      <c r="M89" s="51"/>
      <c r="N89" s="51"/>
      <c r="O89" s="154" t="str">
        <f t="shared" si="10"/>
        <v/>
      </c>
      <c r="P89" s="163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Lubs'!$M$4:M83)&lt;&gt;0,SUMPRODUCT($O$10:O89,'Bunkers &amp; Lubs'!$M$4:M83)/SUM('Bunkers &amp; Lubs'!$M$4:M83),""),"")</f>
        <v/>
      </c>
      <c r="V89" s="159" t="str">
        <f t="shared" si="16"/>
        <v/>
      </c>
      <c r="W89" s="158"/>
    </row>
    <row r="90" spans="1:23" x14ac:dyDescent="0.25">
      <c r="A90" s="8"/>
      <c r="B90" s="143"/>
      <c r="C90" s="143"/>
      <c r="D90" s="146"/>
      <c r="E90" s="15"/>
      <c r="F90" s="16"/>
      <c r="G90" s="16"/>
      <c r="H90" s="10"/>
      <c r="I90" s="51"/>
      <c r="J90" s="147"/>
      <c r="K90" s="145"/>
      <c r="L90" s="51"/>
      <c r="M90" s="51"/>
      <c r="N90" s="51"/>
      <c r="O90" s="154" t="str">
        <f t="shared" si="10"/>
        <v/>
      </c>
      <c r="P90" s="163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Lubs'!$M$4:M84)&lt;&gt;0,SUMPRODUCT($O$10:O90,'Bunkers &amp; Lubs'!$M$4:M84)/SUM('Bunkers &amp; Lubs'!$M$4:M84),""),"")</f>
        <v/>
      </c>
      <c r="V90" s="159" t="str">
        <f t="shared" si="16"/>
        <v/>
      </c>
      <c r="W90" s="158"/>
    </row>
    <row r="91" spans="1:23" x14ac:dyDescent="0.25">
      <c r="A91" s="8"/>
      <c r="B91" s="143"/>
      <c r="C91" s="143"/>
      <c r="D91" s="146"/>
      <c r="E91" s="15"/>
      <c r="F91" s="16"/>
      <c r="G91" s="16"/>
      <c r="H91" s="10"/>
      <c r="I91" s="51"/>
      <c r="J91" s="147"/>
      <c r="K91" s="145"/>
      <c r="L91" s="51"/>
      <c r="M91" s="51"/>
      <c r="N91" s="51"/>
      <c r="O91" s="154" t="str">
        <f t="shared" si="10"/>
        <v/>
      </c>
      <c r="P91" s="163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Lubs'!$M$4:M85)&lt;&gt;0,SUMPRODUCT($O$10:O91,'Bunkers &amp; Lubs'!$M$4:M85)/SUM('Bunkers &amp; Lubs'!$M$4:M85),""),"")</f>
        <v/>
      </c>
      <c r="V91" s="159" t="str">
        <f t="shared" si="16"/>
        <v/>
      </c>
      <c r="W91" s="158"/>
    </row>
    <row r="92" spans="1:23" x14ac:dyDescent="0.25">
      <c r="A92" s="8"/>
      <c r="B92" s="143"/>
      <c r="C92" s="143"/>
      <c r="D92" s="146"/>
      <c r="E92" s="15"/>
      <c r="F92" s="16"/>
      <c r="G92" s="16"/>
      <c r="H92" s="10"/>
      <c r="I92" s="51"/>
      <c r="J92" s="147"/>
      <c r="K92" s="145"/>
      <c r="L92" s="51"/>
      <c r="M92" s="51"/>
      <c r="N92" s="51"/>
      <c r="O92" s="154" t="str">
        <f t="shared" si="10"/>
        <v/>
      </c>
      <c r="P92" s="163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Lubs'!$M$4:M86)&lt;&gt;0,SUMPRODUCT($O$10:O92,'Bunkers &amp; Lubs'!$M$4:M86)/SUM('Bunkers &amp; Lubs'!$M$4:M86),""),"")</f>
        <v/>
      </c>
      <c r="V92" s="159" t="str">
        <f t="shared" si="16"/>
        <v/>
      </c>
      <c r="W92" s="158"/>
    </row>
    <row r="93" spans="1:23" x14ac:dyDescent="0.25">
      <c r="A93" s="8"/>
      <c r="B93" s="143"/>
      <c r="C93" s="143"/>
      <c r="D93" s="146"/>
      <c r="E93" s="15"/>
      <c r="F93" s="16"/>
      <c r="G93" s="16"/>
      <c r="H93" s="10"/>
      <c r="I93" s="51"/>
      <c r="J93" s="147"/>
      <c r="K93" s="145"/>
      <c r="L93" s="51"/>
      <c r="M93" s="51"/>
      <c r="N93" s="51"/>
      <c r="O93" s="154" t="str">
        <f t="shared" si="10"/>
        <v/>
      </c>
      <c r="P93" s="163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Lubs'!$M$4:M87)&lt;&gt;0,SUMPRODUCT($O$10:O93,'Bunkers &amp; Lubs'!$M$4:M87)/SUM('Bunkers &amp; Lubs'!$M$4:M87),""),"")</f>
        <v/>
      </c>
      <c r="V93" s="159" t="str">
        <f t="shared" si="16"/>
        <v/>
      </c>
      <c r="W93" s="158"/>
    </row>
    <row r="94" spans="1:23" x14ac:dyDescent="0.25">
      <c r="A94" s="8"/>
      <c r="B94" s="143"/>
      <c r="C94" s="143"/>
      <c r="D94" s="146"/>
      <c r="E94" s="15"/>
      <c r="F94" s="16"/>
      <c r="G94" s="16"/>
      <c r="H94" s="10"/>
      <c r="I94" s="51"/>
      <c r="J94" s="147"/>
      <c r="K94" s="145"/>
      <c r="L94" s="51"/>
      <c r="M94" s="51"/>
      <c r="N94" s="51"/>
      <c r="O94" s="154" t="str">
        <f t="shared" si="10"/>
        <v/>
      </c>
      <c r="P94" s="163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Lubs'!$M$4:M88)&lt;&gt;0,SUMPRODUCT($O$10:O94,'Bunkers &amp; Lubs'!$M$4:M88)/SUM('Bunkers &amp; Lubs'!$M$4:M88),""),"")</f>
        <v/>
      </c>
      <c r="V94" s="159" t="str">
        <f t="shared" si="16"/>
        <v/>
      </c>
      <c r="W94" s="158"/>
    </row>
    <row r="95" spans="1:23" x14ac:dyDescent="0.25">
      <c r="A95" s="8"/>
      <c r="B95" s="143"/>
      <c r="C95" s="143"/>
      <c r="D95" s="146"/>
      <c r="E95" s="15"/>
      <c r="F95" s="16"/>
      <c r="G95" s="16"/>
      <c r="H95" s="10"/>
      <c r="I95" s="51"/>
      <c r="J95" s="147"/>
      <c r="K95" s="145"/>
      <c r="L95" s="51"/>
      <c r="M95" s="51"/>
      <c r="N95" s="51"/>
      <c r="O95" s="154" t="str">
        <f t="shared" si="10"/>
        <v/>
      </c>
      <c r="P95" s="163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Lubs'!$M$4:M89)&lt;&gt;0,SUMPRODUCT($O$10:O95,'Bunkers &amp; Lubs'!$M$4:M89)/SUM('Bunkers &amp; Lubs'!$M$4:M89),""),"")</f>
        <v/>
      </c>
      <c r="V95" s="159" t="str">
        <f t="shared" si="16"/>
        <v/>
      </c>
      <c r="W95" s="158"/>
    </row>
    <row r="96" spans="1:23" x14ac:dyDescent="0.25">
      <c r="A96" s="8"/>
      <c r="B96" s="143"/>
      <c r="C96" s="143"/>
      <c r="D96" s="146"/>
      <c r="E96" s="15"/>
      <c r="F96" s="16"/>
      <c r="G96" s="16"/>
      <c r="H96" s="10"/>
      <c r="I96" s="51"/>
      <c r="J96" s="147"/>
      <c r="K96" s="145"/>
      <c r="L96" s="51"/>
      <c r="M96" s="51"/>
      <c r="N96" s="51"/>
      <c r="O96" s="154" t="str">
        <f t="shared" si="10"/>
        <v/>
      </c>
      <c r="P96" s="163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Lubs'!$M$4:M90)&lt;&gt;0,SUMPRODUCT($O$10:O96,'Bunkers &amp; Lubs'!$M$4:M90)/SUM('Bunkers &amp; Lubs'!$M$4:M90),""),"")</f>
        <v/>
      </c>
      <c r="V96" s="159" t="str">
        <f t="shared" si="16"/>
        <v/>
      </c>
      <c r="W96" s="158"/>
    </row>
    <row r="97" spans="1:23" x14ac:dyDescent="0.25">
      <c r="A97" s="8"/>
      <c r="B97" s="143"/>
      <c r="C97" s="143"/>
      <c r="D97" s="146"/>
      <c r="E97" s="15"/>
      <c r="F97" s="16"/>
      <c r="G97" s="16"/>
      <c r="H97" s="10"/>
      <c r="I97" s="51"/>
      <c r="J97" s="147"/>
      <c r="K97" s="145"/>
      <c r="L97" s="51"/>
      <c r="M97" s="51"/>
      <c r="N97" s="51"/>
      <c r="O97" s="154" t="str">
        <f t="shared" si="10"/>
        <v/>
      </c>
      <c r="P97" s="163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Lubs'!$M$4:M91)&lt;&gt;0,SUMPRODUCT($O$10:O97,'Bunkers &amp; Lubs'!$M$4:M91)/SUM('Bunkers &amp; Lubs'!$M$4:M91),""),"")</f>
        <v/>
      </c>
      <c r="V97" s="159" t="str">
        <f t="shared" si="16"/>
        <v/>
      </c>
      <c r="W97" s="158"/>
    </row>
    <row r="98" spans="1:23" x14ac:dyDescent="0.25">
      <c r="A98" s="8"/>
      <c r="B98" s="143"/>
      <c r="C98" s="143"/>
      <c r="D98" s="146"/>
      <c r="E98" s="15"/>
      <c r="F98" s="16"/>
      <c r="G98" s="16"/>
      <c r="H98" s="10"/>
      <c r="I98" s="51"/>
      <c r="J98" s="147"/>
      <c r="K98" s="145"/>
      <c r="L98" s="51"/>
      <c r="M98" s="51"/>
      <c r="N98" s="51"/>
      <c r="O98" s="154" t="str">
        <f t="shared" si="10"/>
        <v/>
      </c>
      <c r="P98" s="163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Lubs'!$M$4:M92)&lt;&gt;0,SUMPRODUCT($O$10:O98,'Bunkers &amp; Lubs'!$M$4:M92)/SUM('Bunkers &amp; Lubs'!$M$4:M92),""),"")</f>
        <v/>
      </c>
      <c r="V98" s="159" t="str">
        <f t="shared" si="16"/>
        <v/>
      </c>
      <c r="W98" s="158"/>
    </row>
    <row r="99" spans="1:23" x14ac:dyDescent="0.25">
      <c r="A99" s="8"/>
      <c r="B99" s="143"/>
      <c r="C99" s="143"/>
      <c r="D99" s="146"/>
      <c r="E99" s="15"/>
      <c r="F99" s="16"/>
      <c r="G99" s="16"/>
      <c r="H99" s="10"/>
      <c r="I99" s="51"/>
      <c r="J99" s="147"/>
      <c r="K99" s="145"/>
      <c r="L99" s="51"/>
      <c r="M99" s="51"/>
      <c r="N99" s="51"/>
      <c r="O99" s="154" t="str">
        <f t="shared" si="10"/>
        <v/>
      </c>
      <c r="P99" s="163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Lubs'!$M$4:M93)&lt;&gt;0,SUMPRODUCT($O$10:O99,'Bunkers &amp; Lubs'!$M$4:M93)/SUM('Bunkers &amp; Lubs'!$M$4:M93),""),"")</f>
        <v/>
      </c>
      <c r="V99" s="159" t="str">
        <f t="shared" si="16"/>
        <v/>
      </c>
      <c r="W99" s="158"/>
    </row>
    <row r="100" spans="1:23" x14ac:dyDescent="0.25">
      <c r="A100" s="8"/>
      <c r="B100" s="143"/>
      <c r="C100" s="143"/>
      <c r="D100" s="146"/>
      <c r="E100" s="15"/>
      <c r="F100" s="16"/>
      <c r="G100" s="16"/>
      <c r="H100" s="10"/>
      <c r="I100" s="51"/>
      <c r="J100" s="147"/>
      <c r="K100" s="145"/>
      <c r="L100" s="51"/>
      <c r="M100" s="51"/>
      <c r="N100" s="51"/>
      <c r="O100" s="154" t="str">
        <f t="shared" si="10"/>
        <v/>
      </c>
      <c r="P100" s="163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Lubs'!$M$4:M94)&lt;&gt;0,SUMPRODUCT($O$10:O100,'Bunkers &amp; Lubs'!$M$4:M94)/SUM('Bunkers &amp; Lubs'!$M$4:M94),""),"")</f>
        <v/>
      </c>
      <c r="V100" s="159" t="str">
        <f t="shared" si="16"/>
        <v/>
      </c>
      <c r="W100" s="158"/>
    </row>
    <row r="101" spans="1:23" x14ac:dyDescent="0.25">
      <c r="A101" s="8"/>
      <c r="B101" s="143"/>
      <c r="C101" s="143"/>
      <c r="D101" s="146"/>
      <c r="E101" s="15"/>
      <c r="F101" s="16"/>
      <c r="G101" s="16"/>
      <c r="H101" s="10"/>
      <c r="I101" s="51"/>
      <c r="J101" s="147"/>
      <c r="K101" s="145"/>
      <c r="L101" s="51"/>
      <c r="M101" s="51"/>
      <c r="N101" s="51"/>
      <c r="O101" s="154" t="str">
        <f t="shared" si="10"/>
        <v/>
      </c>
      <c r="P101" s="163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Lubs'!$M$4:M95)&lt;&gt;0,SUMPRODUCT($O$10:O101,'Bunkers &amp; Lubs'!$M$4:M95)/SUM('Bunkers &amp; Lubs'!$M$4:M95),""),"")</f>
        <v/>
      </c>
      <c r="V101" s="159" t="str">
        <f t="shared" si="16"/>
        <v/>
      </c>
      <c r="W101" s="158"/>
    </row>
    <row r="102" spans="1:23" x14ac:dyDescent="0.25">
      <c r="A102" s="8"/>
      <c r="B102" s="143"/>
      <c r="C102" s="143"/>
      <c r="D102" s="146"/>
      <c r="E102" s="15"/>
      <c r="F102" s="16"/>
      <c r="G102" s="16"/>
      <c r="H102" s="10"/>
      <c r="I102" s="51"/>
      <c r="J102" s="147"/>
      <c r="K102" s="145"/>
      <c r="L102" s="51"/>
      <c r="M102" s="51"/>
      <c r="N102" s="51"/>
      <c r="O102" s="154" t="str">
        <f t="shared" si="10"/>
        <v/>
      </c>
      <c r="P102" s="163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Lubs'!$M$4:M96)&lt;&gt;0,SUMPRODUCT($O$10:O102,'Bunkers &amp; Lubs'!$M$4:M96)/SUM('Bunkers &amp; Lubs'!$M$4:M96),""),"")</f>
        <v/>
      </c>
      <c r="V102" s="159" t="str">
        <f t="shared" si="16"/>
        <v/>
      </c>
      <c r="W102" s="158"/>
    </row>
    <row r="103" spans="1:23" x14ac:dyDescent="0.25">
      <c r="A103" s="8"/>
      <c r="B103" s="143"/>
      <c r="C103" s="143"/>
      <c r="D103" s="146"/>
      <c r="E103" s="15"/>
      <c r="F103" s="16"/>
      <c r="G103" s="16"/>
      <c r="H103" s="10"/>
      <c r="I103" s="51"/>
      <c r="J103" s="147"/>
      <c r="K103" s="145"/>
      <c r="L103" s="51"/>
      <c r="M103" s="51"/>
      <c r="N103" s="51"/>
      <c r="O103" s="154" t="str">
        <f t="shared" si="10"/>
        <v/>
      </c>
      <c r="P103" s="163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Lubs'!$M$4:M97)&lt;&gt;0,SUMPRODUCT($O$10:O103,'Bunkers &amp; Lubs'!$M$4:M97)/SUM('Bunkers &amp; Lubs'!$M$4:M97),""),"")</f>
        <v/>
      </c>
      <c r="V103" s="159" t="str">
        <f t="shared" si="16"/>
        <v/>
      </c>
      <c r="W103" s="158"/>
    </row>
    <row r="104" spans="1:23" x14ac:dyDescent="0.25">
      <c r="A104" s="8"/>
      <c r="B104" s="143"/>
      <c r="C104" s="143"/>
      <c r="D104" s="146"/>
      <c r="E104" s="15"/>
      <c r="F104" s="16"/>
      <c r="G104" s="16"/>
      <c r="H104" s="10"/>
      <c r="I104" s="51"/>
      <c r="J104" s="147"/>
      <c r="K104" s="145"/>
      <c r="L104" s="51"/>
      <c r="M104" s="51"/>
      <c r="N104" s="51"/>
      <c r="O104" s="154" t="str">
        <f t="shared" si="10"/>
        <v/>
      </c>
      <c r="P104" s="163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Lubs'!$M$4:M98)&lt;&gt;0,SUMPRODUCT($O$10:O104,'Bunkers &amp; Lubs'!$M$4:M98)/SUM('Bunkers &amp; Lubs'!$M$4:M98),""),"")</f>
        <v/>
      </c>
      <c r="V104" s="159" t="str">
        <f t="shared" si="16"/>
        <v/>
      </c>
      <c r="W104" s="158"/>
    </row>
    <row r="105" spans="1:23" x14ac:dyDescent="0.25">
      <c r="A105" s="8"/>
      <c r="B105" s="143"/>
      <c r="C105" s="143"/>
      <c r="D105" s="146"/>
      <c r="E105" s="15"/>
      <c r="F105" s="16"/>
      <c r="G105" s="16"/>
      <c r="H105" s="10"/>
      <c r="I105" s="51"/>
      <c r="J105" s="147"/>
      <c r="K105" s="145"/>
      <c r="L105" s="51"/>
      <c r="M105" s="51"/>
      <c r="N105" s="51"/>
      <c r="O105" s="154" t="str">
        <f t="shared" si="10"/>
        <v/>
      </c>
      <c r="P105" s="163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Lubs'!$M$4:M99)&lt;&gt;0,SUMPRODUCT($O$10:O105,'Bunkers &amp; Lubs'!$M$4:M99)/SUM('Bunkers &amp; Lubs'!$M$4:M99),""),"")</f>
        <v/>
      </c>
      <c r="V105" s="159" t="str">
        <f t="shared" si="16"/>
        <v/>
      </c>
      <c r="W105" s="158"/>
    </row>
    <row r="106" spans="1:23" x14ac:dyDescent="0.25">
      <c r="A106" s="8"/>
      <c r="B106" s="143"/>
      <c r="C106" s="143"/>
      <c r="D106" s="146"/>
      <c r="E106" s="15"/>
      <c r="F106" s="16"/>
      <c r="G106" s="16"/>
      <c r="H106" s="10"/>
      <c r="I106" s="51"/>
      <c r="J106" s="147"/>
      <c r="K106" s="145"/>
      <c r="L106" s="51"/>
      <c r="M106" s="51"/>
      <c r="N106" s="51"/>
      <c r="O106" s="154" t="str">
        <f t="shared" si="10"/>
        <v/>
      </c>
      <c r="P106" s="163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Lubs'!$M$4:M100)&lt;&gt;0,SUMPRODUCT($O$10:O106,'Bunkers &amp; Lubs'!$M$4:M100)/SUM('Bunkers &amp; Lubs'!$M$4:M100),""),"")</f>
        <v/>
      </c>
      <c r="V106" s="159" t="str">
        <f t="shared" si="16"/>
        <v/>
      </c>
      <c r="W106" s="158"/>
    </row>
    <row r="107" spans="1:23" x14ac:dyDescent="0.25">
      <c r="A107" s="8"/>
      <c r="B107" s="143"/>
      <c r="C107" s="143"/>
      <c r="D107" s="146"/>
      <c r="E107" s="15"/>
      <c r="F107" s="16"/>
      <c r="G107" s="16"/>
      <c r="H107" s="10"/>
      <c r="I107" s="51"/>
      <c r="J107" s="147"/>
      <c r="K107" s="145"/>
      <c r="L107" s="51"/>
      <c r="M107" s="51"/>
      <c r="N107" s="51"/>
      <c r="O107" s="154" t="str">
        <f t="shared" si="10"/>
        <v/>
      </c>
      <c r="P107" s="163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Lubs'!$M$4:M101)&lt;&gt;0,SUMPRODUCT($O$10:O107,'Bunkers &amp; Lubs'!$M$4:M101)/SUM('Bunkers &amp; Lubs'!$M$4:M101),""),"")</f>
        <v/>
      </c>
      <c r="V107" s="159" t="str">
        <f t="shared" si="16"/>
        <v/>
      </c>
      <c r="W107" s="158"/>
    </row>
    <row r="108" spans="1:23" x14ac:dyDescent="0.25">
      <c r="A108" s="8"/>
      <c r="B108" s="143"/>
      <c r="C108" s="143"/>
      <c r="D108" s="146"/>
      <c r="E108" s="15"/>
      <c r="F108" s="16"/>
      <c r="G108" s="16"/>
      <c r="H108" s="10"/>
      <c r="I108" s="51"/>
      <c r="J108" s="147"/>
      <c r="K108" s="145"/>
      <c r="L108" s="51"/>
      <c r="M108" s="51"/>
      <c r="N108" s="51"/>
      <c r="O108" s="154" t="str">
        <f t="shared" si="10"/>
        <v/>
      </c>
      <c r="P108" s="163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Lubs'!$M$4:M102)&lt;&gt;0,SUMPRODUCT($O$10:O108,'Bunkers &amp; Lubs'!$M$4:M102)/SUM('Bunkers &amp; Lubs'!$M$4:M102),""),"")</f>
        <v/>
      </c>
      <c r="V108" s="159" t="str">
        <f t="shared" si="16"/>
        <v/>
      </c>
      <c r="W108" s="158"/>
    </row>
    <row r="109" spans="1:23" x14ac:dyDescent="0.25">
      <c r="A109" s="8"/>
      <c r="B109" s="143"/>
      <c r="C109" s="143"/>
      <c r="D109" s="146"/>
      <c r="E109" s="15"/>
      <c r="F109" s="16"/>
      <c r="G109" s="16"/>
      <c r="H109" s="10"/>
      <c r="I109" s="51"/>
      <c r="J109" s="147"/>
      <c r="K109" s="145"/>
      <c r="L109" s="51"/>
      <c r="M109" s="51"/>
      <c r="N109" s="51"/>
      <c r="O109" s="154" t="str">
        <f t="shared" si="10"/>
        <v/>
      </c>
      <c r="P109" s="163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Lubs'!$M$4:M103)&lt;&gt;0,SUMPRODUCT($O$10:O109,'Bunkers &amp; Lubs'!$M$4:M103)/SUM('Bunkers &amp; Lubs'!$M$4:M103),""),"")</f>
        <v/>
      </c>
      <c r="V109" s="159" t="str">
        <f t="shared" si="16"/>
        <v/>
      </c>
      <c r="W109" s="158"/>
    </row>
    <row r="110" spans="1:23" ht="15.75" thickBot="1" x14ac:dyDescent="0.3">
      <c r="A110" s="8"/>
      <c r="B110" s="143"/>
      <c r="C110" s="143"/>
      <c r="D110" s="148"/>
      <c r="E110" s="149"/>
      <c r="F110" s="150"/>
      <c r="G110" s="150"/>
      <c r="H110" s="151"/>
      <c r="I110" s="152"/>
      <c r="J110" s="153"/>
      <c r="K110" s="155"/>
      <c r="L110" s="152"/>
      <c r="M110" s="152"/>
      <c r="N110" s="152"/>
      <c r="O110" s="156"/>
      <c r="P110" s="164"/>
      <c r="Q110" s="160"/>
      <c r="R110" s="160"/>
      <c r="S110" s="160"/>
      <c r="T110" s="161"/>
      <c r="U110" s="161" t="str">
        <f>IF(O110&lt;&gt;"",IF(SUM('Bunkers &amp; Lubs'!$M$4:M104)&lt;&gt;0,SUMPRODUCT($O$10:O110,'Bunkers &amp; Lubs'!$M$4:M104)/SUM('Bunkers &amp; Lubs'!$M$4:M104),""),"")</f>
        <v/>
      </c>
      <c r="V110" s="162"/>
      <c r="W110" s="158"/>
    </row>
  </sheetData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O1:P1"/>
    <mergeCell ref="M2:N2"/>
    <mergeCell ref="M3:M5"/>
    <mergeCell ref="K5:L5"/>
    <mergeCell ref="O5:P5"/>
    <mergeCell ref="M1:N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ySplit="9" topLeftCell="A10" activePane="bottomLeft" state="frozen"/>
      <selection activeCell="P12" sqref="P12"/>
      <selection pane="bottomLeft" activeCell="A5" sqref="A5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114</v>
      </c>
      <c r="M1" s="335"/>
      <c r="N1" s="336"/>
      <c r="O1" s="330" t="s">
        <v>9</v>
      </c>
      <c r="P1" s="331"/>
      <c r="Q1" s="332"/>
      <c r="R1" s="177" t="s">
        <v>91</v>
      </c>
      <c r="S1" s="165" t="s">
        <v>92</v>
      </c>
      <c r="T1" s="165" t="s">
        <v>93</v>
      </c>
      <c r="U1" s="165" t="s">
        <v>94</v>
      </c>
      <c r="V1" s="166" t="s">
        <v>96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7" t="s">
        <v>1</v>
      </c>
      <c r="F2" s="260" t="s">
        <v>29</v>
      </c>
      <c r="G2" s="261" t="s">
        <v>10</v>
      </c>
      <c r="H2" s="262" t="s">
        <v>31</v>
      </c>
      <c r="I2" s="260" t="s">
        <v>18</v>
      </c>
      <c r="J2" s="261" t="s">
        <v>10</v>
      </c>
      <c r="K2" s="262" t="s">
        <v>31</v>
      </c>
      <c r="L2" s="260" t="s">
        <v>32</v>
      </c>
      <c r="M2" s="261" t="s">
        <v>10</v>
      </c>
      <c r="N2" s="262" t="s">
        <v>31</v>
      </c>
      <c r="O2" s="260" t="s">
        <v>32</v>
      </c>
      <c r="P2" s="261" t="s">
        <v>10</v>
      </c>
      <c r="Q2" s="262" t="s">
        <v>31</v>
      </c>
      <c r="R2" s="263"/>
      <c r="S2" s="264"/>
      <c r="T2" s="264"/>
      <c r="U2" s="265"/>
      <c r="V2" s="266" t="s">
        <v>95</v>
      </c>
      <c r="W2" s="172" t="s">
        <v>60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42188</v>
      </c>
      <c r="E3" s="168" t="str">
        <f>IF('Noon Position '!B9&lt;&gt;"",'Noon Position '!B9,"")</f>
        <v/>
      </c>
      <c r="F3" s="256"/>
      <c r="G3" s="244"/>
      <c r="H3" s="245"/>
      <c r="I3" s="256"/>
      <c r="J3" s="244"/>
      <c r="K3" s="245"/>
      <c r="L3" s="256"/>
      <c r="M3" s="244"/>
      <c r="N3" s="245"/>
      <c r="O3" s="256"/>
      <c r="P3" s="244"/>
      <c r="Q3" s="245"/>
      <c r="R3" s="257"/>
      <c r="S3" s="247"/>
      <c r="T3" s="247"/>
      <c r="U3" s="258"/>
      <c r="V3" s="259"/>
      <c r="W3" s="173" t="s">
        <v>61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42189</v>
      </c>
      <c r="E4" s="168">
        <f>IF('Noon Position '!B10&lt;&gt;"",'Noon Position '!B10,"")</f>
        <v>0.5</v>
      </c>
      <c r="F4" s="169">
        <v>4</v>
      </c>
      <c r="G4" s="51" t="s">
        <v>68</v>
      </c>
      <c r="H4" s="147">
        <v>4</v>
      </c>
      <c r="I4" s="169">
        <v>0.7</v>
      </c>
      <c r="J4" s="51" t="s">
        <v>70</v>
      </c>
      <c r="K4" s="147">
        <v>5</v>
      </c>
      <c r="L4" s="169">
        <v>2</v>
      </c>
      <c r="M4" s="51" t="s">
        <v>69</v>
      </c>
      <c r="N4" s="147">
        <v>4</v>
      </c>
      <c r="O4" s="169">
        <v>0</v>
      </c>
      <c r="P4" s="51">
        <v>0</v>
      </c>
      <c r="Q4" s="147">
        <v>0</v>
      </c>
      <c r="R4" s="157">
        <f>IF(OR(ISBLANK(F4),F4&gt;'Charter Party Details'!$B$25),0,1)</f>
        <v>1</v>
      </c>
      <c r="S4" s="22">
        <f>IF(LOWER('Charter Party Details'!$F$25)="no",1,IF(ISBLANK(I4),0,IF(OR(K4=8,K4=1,K4=2),0,1)))</f>
        <v>1</v>
      </c>
      <c r="T4" s="22">
        <f>IF(OR(ISBLANK(L4),ISBLANK(O4),MAX(L4,O4)&gt;'Charter Party Details'!$D$25),0,1)</f>
        <v>0</v>
      </c>
      <c r="U4" s="171">
        <f>R4*S4*T4</f>
        <v>0</v>
      </c>
      <c r="V4" s="175" t="str">
        <f>IF(D4&lt;&gt;"",IF(U4=0,"","Yes"),"")</f>
        <v/>
      </c>
      <c r="W4" s="174" t="s">
        <v>146</v>
      </c>
    </row>
    <row r="5" spans="1:23" s="4" customFormat="1" x14ac:dyDescent="0.25">
      <c r="A5" s="7"/>
      <c r="B5" s="7"/>
      <c r="C5" s="7"/>
      <c r="D5" s="24" t="str">
        <f>IF('Noon Position '!A11&lt;&gt;"",'Noon Position '!A11,"")</f>
        <v/>
      </c>
      <c r="E5" s="168" t="str">
        <f>IF('Noon Position '!B11&lt;&gt;"",'Noon Position '!B11,"")</f>
        <v/>
      </c>
      <c r="F5" s="169"/>
      <c r="G5" s="51"/>
      <c r="H5" s="147"/>
      <c r="I5" s="169"/>
      <c r="J5" s="51"/>
      <c r="K5" s="147"/>
      <c r="L5" s="169"/>
      <c r="M5" s="51"/>
      <c r="N5" s="147"/>
      <c r="O5" s="169"/>
      <c r="P5" s="51"/>
      <c r="Q5" s="147"/>
      <c r="R5" s="157">
        <f>IF(OR(ISBLANK(F5),F5&gt;'Charter Party Details'!$B$25),0,1)</f>
        <v>0</v>
      </c>
      <c r="S5" s="22">
        <f>IF(LOWER('Charter Party Details'!$F$25)="no",1,IF(ISBLANK(I5),0,IF(OR(K5=8,K5=1,K5=2),0,1)))</f>
        <v>0</v>
      </c>
      <c r="T5" s="22">
        <f>IF(OR(ISBLANK(L5),ISBLANK(O5),MAX(L5,O5)&gt;'Charter Party Details'!$D$25),0,1)</f>
        <v>0</v>
      </c>
      <c r="U5" s="171">
        <f t="shared" ref="U5:U68" si="0">R5*S5*T5</f>
        <v>0</v>
      </c>
      <c r="V5" s="175" t="str">
        <f t="shared" ref="V5:V68" si="1">IF(D5&lt;&gt;"",IF(U5=0,"","Yes"),"")</f>
        <v/>
      </c>
      <c r="W5" s="174"/>
    </row>
    <row r="6" spans="1:23" s="4" customFormat="1" x14ac:dyDescent="0.25">
      <c r="A6" s="7"/>
      <c r="B6" s="7"/>
      <c r="C6" s="7"/>
      <c r="D6" s="24" t="str">
        <f>IF('Noon Position '!A12&lt;&gt;"",'Noon Position '!A12,"")</f>
        <v/>
      </c>
      <c r="E6" s="168" t="str">
        <f>IF('Noon Position '!B12&lt;&gt;"",'Noon Position '!B12,"")</f>
        <v/>
      </c>
      <c r="F6" s="169"/>
      <c r="G6" s="51"/>
      <c r="H6" s="147"/>
      <c r="I6" s="169"/>
      <c r="J6" s="51"/>
      <c r="K6" s="147"/>
      <c r="L6" s="169"/>
      <c r="M6" s="51"/>
      <c r="N6" s="147"/>
      <c r="O6" s="169"/>
      <c r="P6" s="51"/>
      <c r="Q6" s="147"/>
      <c r="R6" s="157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1">
        <f t="shared" si="0"/>
        <v>0</v>
      </c>
      <c r="V6" s="175" t="str">
        <f t="shared" si="1"/>
        <v/>
      </c>
      <c r="W6" s="174"/>
    </row>
    <row r="7" spans="1:23" s="4" customFormat="1" x14ac:dyDescent="0.25">
      <c r="A7" s="7"/>
      <c r="B7" s="7"/>
      <c r="C7" s="7"/>
      <c r="D7" s="24" t="str">
        <f>IF('Noon Position '!A13&lt;&gt;"",'Noon Position '!A13,"")</f>
        <v/>
      </c>
      <c r="E7" s="168" t="str">
        <f>IF('Noon Position '!B13&lt;&gt;"",'Noon Position '!B13,"")</f>
        <v/>
      </c>
      <c r="F7" s="169"/>
      <c r="G7" s="51"/>
      <c r="H7" s="147"/>
      <c r="I7" s="169"/>
      <c r="J7" s="51"/>
      <c r="K7" s="147"/>
      <c r="L7" s="169"/>
      <c r="M7" s="51"/>
      <c r="N7" s="147"/>
      <c r="O7" s="169"/>
      <c r="P7" s="51"/>
      <c r="Q7" s="147"/>
      <c r="R7" s="157">
        <f>IF(OR(ISBLANK(F7),F7&gt;'Charter Party Details'!$B$25),0,1)</f>
        <v>0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0</v>
      </c>
      <c r="U7" s="171">
        <f t="shared" si="0"/>
        <v>0</v>
      </c>
      <c r="V7" s="175" t="str">
        <f t="shared" si="1"/>
        <v/>
      </c>
      <c r="W7" s="174"/>
    </row>
    <row r="8" spans="1:23" s="4" customFormat="1" x14ac:dyDescent="0.25">
      <c r="A8" s="7"/>
      <c r="B8" s="7"/>
      <c r="C8" s="7"/>
      <c r="D8" s="24" t="str">
        <f>IF('Noon Position '!A14&lt;&gt;"",'Noon Position '!A14,"")</f>
        <v/>
      </c>
      <c r="E8" s="168" t="str">
        <f>IF('Noon Position '!B14&lt;&gt;"",'Noon Position '!B14,"")</f>
        <v/>
      </c>
      <c r="F8" s="169"/>
      <c r="G8" s="51"/>
      <c r="H8" s="147"/>
      <c r="I8" s="169"/>
      <c r="J8" s="51"/>
      <c r="K8" s="147"/>
      <c r="L8" s="169"/>
      <c r="M8" s="51"/>
      <c r="N8" s="147"/>
      <c r="O8" s="169"/>
      <c r="P8" s="51"/>
      <c r="Q8" s="147"/>
      <c r="R8" s="157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1">
        <f t="shared" si="0"/>
        <v>0</v>
      </c>
      <c r="V8" s="175" t="str">
        <f t="shared" si="1"/>
        <v/>
      </c>
      <c r="W8" s="174"/>
    </row>
    <row r="9" spans="1:23" s="4" customFormat="1" x14ac:dyDescent="0.25">
      <c r="A9" s="7"/>
      <c r="B9" s="7"/>
      <c r="C9" s="7"/>
      <c r="D9" s="24" t="str">
        <f>IF('Noon Position '!A15&lt;&gt;"",'Noon Position '!A15,"")</f>
        <v/>
      </c>
      <c r="E9" s="168" t="str">
        <f>IF('Noon Position '!B15&lt;&gt;"",'Noon Position '!B15,"")</f>
        <v/>
      </c>
      <c r="F9" s="169"/>
      <c r="G9" s="51"/>
      <c r="H9" s="147"/>
      <c r="I9" s="169"/>
      <c r="J9" s="51"/>
      <c r="K9" s="147"/>
      <c r="L9" s="169"/>
      <c r="M9" s="51"/>
      <c r="N9" s="147"/>
      <c r="O9" s="169"/>
      <c r="P9" s="51"/>
      <c r="Q9" s="147"/>
      <c r="R9" s="157">
        <f>IF(OR(ISBLANK(F9),F9&gt;'Charter Party Details'!$B$25),0,1)</f>
        <v>0</v>
      </c>
      <c r="S9" s="22">
        <f>IF(LOWER('Charter Party Details'!$F$25)="no",1,IF(ISBLANK(I9),0,IF(OR(K9=8,K9=1,K9=2),0,1)))</f>
        <v>0</v>
      </c>
      <c r="T9" s="22">
        <f>IF(OR(ISBLANK(L9),ISBLANK(O9),MAX(L9,O9)&gt;'Charter Party Details'!$D$25),0,1)</f>
        <v>0</v>
      </c>
      <c r="U9" s="171">
        <f t="shared" si="0"/>
        <v>0</v>
      </c>
      <c r="V9" s="175" t="str">
        <f t="shared" si="1"/>
        <v/>
      </c>
      <c r="W9" s="174"/>
    </row>
    <row r="10" spans="1:23" s="4" customFormat="1" x14ac:dyDescent="0.25">
      <c r="A10" s="7"/>
      <c r="B10" s="7"/>
      <c r="C10" s="7"/>
      <c r="D10" s="24" t="str">
        <f>IF('Noon Position '!A16&lt;&gt;"",'Noon Position '!A16,"")</f>
        <v/>
      </c>
      <c r="E10" s="168" t="str">
        <f>IF('Noon Position '!B16&lt;&gt;"",'Noon Position '!B16,"")</f>
        <v/>
      </c>
      <c r="F10" s="169"/>
      <c r="G10" s="51"/>
      <c r="H10" s="147"/>
      <c r="I10" s="169"/>
      <c r="J10" s="51"/>
      <c r="K10" s="147"/>
      <c r="L10" s="169"/>
      <c r="M10" s="51"/>
      <c r="N10" s="147"/>
      <c r="O10" s="169"/>
      <c r="P10" s="51"/>
      <c r="Q10" s="147"/>
      <c r="R10" s="157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1">
        <f t="shared" si="0"/>
        <v>0</v>
      </c>
      <c r="V10" s="175" t="str">
        <f t="shared" si="1"/>
        <v/>
      </c>
      <c r="W10" s="174"/>
    </row>
    <row r="11" spans="1:23" s="4" customFormat="1" x14ac:dyDescent="0.25">
      <c r="A11" s="7"/>
      <c r="B11" s="7"/>
      <c r="C11" s="7"/>
      <c r="D11" s="24" t="str">
        <f>IF('Noon Position '!A17&lt;&gt;"",'Noon Position '!A17,"")</f>
        <v/>
      </c>
      <c r="E11" s="168" t="str">
        <f>IF('Noon Position '!B17&lt;&gt;"",'Noon Position '!B17,"")</f>
        <v/>
      </c>
      <c r="F11" s="169"/>
      <c r="G11" s="51"/>
      <c r="H11" s="147"/>
      <c r="I11" s="169"/>
      <c r="J11" s="51"/>
      <c r="K11" s="147"/>
      <c r="L11" s="169"/>
      <c r="M11" s="51"/>
      <c r="N11" s="147"/>
      <c r="O11" s="169"/>
      <c r="P11" s="51"/>
      <c r="Q11" s="147"/>
      <c r="R11" s="157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1">
        <f t="shared" si="0"/>
        <v>0</v>
      </c>
      <c r="V11" s="175" t="str">
        <f t="shared" si="1"/>
        <v/>
      </c>
      <c r="W11" s="174"/>
    </row>
    <row r="12" spans="1:23" s="4" customFormat="1" x14ac:dyDescent="0.25">
      <c r="A12" s="7"/>
      <c r="B12" s="7"/>
      <c r="C12" s="7"/>
      <c r="D12" s="24" t="str">
        <f>IF('Noon Position '!A18&lt;&gt;"",'Noon Position '!A18,"")</f>
        <v/>
      </c>
      <c r="E12" s="168" t="str">
        <f>IF('Noon Position '!B18&lt;&gt;"",'Noon Position '!B18,"")</f>
        <v/>
      </c>
      <c r="F12" s="169"/>
      <c r="G12" s="51"/>
      <c r="H12" s="147"/>
      <c r="I12" s="169"/>
      <c r="J12" s="51"/>
      <c r="K12" s="147"/>
      <c r="L12" s="169"/>
      <c r="M12" s="51"/>
      <c r="N12" s="147"/>
      <c r="O12" s="169"/>
      <c r="P12" s="51"/>
      <c r="Q12" s="147"/>
      <c r="R12" s="157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1">
        <f t="shared" si="0"/>
        <v>0</v>
      </c>
      <c r="V12" s="175" t="str">
        <f t="shared" si="1"/>
        <v/>
      </c>
      <c r="W12" s="174"/>
    </row>
    <row r="13" spans="1:23" s="4" customFormat="1" x14ac:dyDescent="0.25">
      <c r="A13" s="7"/>
      <c r="B13" s="7"/>
      <c r="C13" s="7"/>
      <c r="D13" s="24" t="str">
        <f>IF('Noon Position '!A19&lt;&gt;"",'Noon Position '!A19,"")</f>
        <v/>
      </c>
      <c r="E13" s="168" t="str">
        <f>IF('Noon Position '!B19&lt;&gt;"",'Noon Position '!B19,"")</f>
        <v/>
      </c>
      <c r="F13" s="169"/>
      <c r="G13" s="51"/>
      <c r="H13" s="147"/>
      <c r="I13" s="169"/>
      <c r="J13" s="51"/>
      <c r="K13" s="147"/>
      <c r="L13" s="169"/>
      <c r="M13" s="51"/>
      <c r="N13" s="147"/>
      <c r="O13" s="169"/>
      <c r="P13" s="51"/>
      <c r="Q13" s="147"/>
      <c r="R13" s="157">
        <f>IF(OR(ISBLANK(F13),F13&gt;'Charter Party Details'!$B$25),0,1)</f>
        <v>0</v>
      </c>
      <c r="S13" s="22">
        <f>IF(LOWER('Charter Party Details'!$F$25)="no",1,IF(ISBLANK(I13),0,IF(OR(K13=8,K13=1,K13=2),0,1)))</f>
        <v>0</v>
      </c>
      <c r="T13" s="22">
        <f>IF(OR(ISBLANK(L13),ISBLANK(O13),MAX(L13,O13)&gt;'Charter Party Details'!$D$25),0,1)</f>
        <v>0</v>
      </c>
      <c r="U13" s="171">
        <f t="shared" si="0"/>
        <v>0</v>
      </c>
      <c r="V13" s="175" t="str">
        <f t="shared" si="1"/>
        <v/>
      </c>
      <c r="W13" s="174"/>
    </row>
    <row r="14" spans="1:23" s="4" customFormat="1" x14ac:dyDescent="0.25">
      <c r="A14" s="7"/>
      <c r="B14" s="7"/>
      <c r="C14" s="7"/>
      <c r="D14" s="24" t="str">
        <f>IF('Noon Position '!A20&lt;&gt;"",'Noon Position '!A20,"")</f>
        <v/>
      </c>
      <c r="E14" s="168" t="str">
        <f>IF('Noon Position '!B20&lt;&gt;"",'Noon Position '!B20,"")</f>
        <v/>
      </c>
      <c r="F14" s="169"/>
      <c r="G14" s="51"/>
      <c r="H14" s="147"/>
      <c r="I14" s="169"/>
      <c r="J14" s="51"/>
      <c r="K14" s="147"/>
      <c r="L14" s="169"/>
      <c r="M14" s="51"/>
      <c r="N14" s="147"/>
      <c r="O14" s="169"/>
      <c r="P14" s="51"/>
      <c r="Q14" s="147"/>
      <c r="R14" s="157">
        <f>IF(OR(ISBLANK(F14),F14&gt;'Charter Party Details'!$B$25),0,1)</f>
        <v>0</v>
      </c>
      <c r="S14" s="22">
        <f>IF(LOWER('Charter Party Details'!$F$25)="no",1,IF(ISBLANK(I14),0,IF(OR(K14=8,K14=1,K14=2),0,1)))</f>
        <v>0</v>
      </c>
      <c r="T14" s="22">
        <f>IF(OR(ISBLANK(L14),ISBLANK(O14),MAX(L14,O14)&gt;'Charter Party Details'!$D$25),0,1)</f>
        <v>0</v>
      </c>
      <c r="U14" s="171">
        <f t="shared" si="0"/>
        <v>0</v>
      </c>
      <c r="V14" s="175" t="str">
        <f t="shared" si="1"/>
        <v/>
      </c>
      <c r="W14" s="174"/>
    </row>
    <row r="15" spans="1:23" s="4" customFormat="1" x14ac:dyDescent="0.25">
      <c r="A15" s="7"/>
      <c r="B15" s="7"/>
      <c r="C15" s="7"/>
      <c r="D15" s="24" t="str">
        <f>IF('Noon Position '!A21&lt;&gt;"",'Noon Position '!A21,"")</f>
        <v/>
      </c>
      <c r="E15" s="168" t="str">
        <f>IF('Noon Position '!B21&lt;&gt;"",'Noon Position '!B21,"")</f>
        <v/>
      </c>
      <c r="F15" s="169"/>
      <c r="G15" s="51"/>
      <c r="H15" s="147"/>
      <c r="I15" s="169"/>
      <c r="J15" s="51"/>
      <c r="K15" s="147"/>
      <c r="L15" s="169"/>
      <c r="M15" s="51"/>
      <c r="N15" s="147"/>
      <c r="O15" s="169"/>
      <c r="P15" s="51"/>
      <c r="Q15" s="147"/>
      <c r="R15" s="157">
        <f>IF(OR(ISBLANK(F15),F15&gt;'Charter Party Details'!$B$25),0,1)</f>
        <v>0</v>
      </c>
      <c r="S15" s="22">
        <f>IF(LOWER('Charter Party Details'!$F$25)="no",1,IF(ISBLANK(I15),0,IF(OR(K15=8,K15=1,K15=2),0,1)))</f>
        <v>0</v>
      </c>
      <c r="T15" s="22">
        <f>IF(OR(ISBLANK(L15),ISBLANK(O15),MAX(L15,O15)&gt;'Charter Party Details'!$D$25),0,1)</f>
        <v>0</v>
      </c>
      <c r="U15" s="171">
        <f t="shared" si="0"/>
        <v>0</v>
      </c>
      <c r="V15" s="175" t="str">
        <f t="shared" si="1"/>
        <v/>
      </c>
      <c r="W15" s="174"/>
    </row>
    <row r="16" spans="1:23" s="4" customFormat="1" x14ac:dyDescent="0.25">
      <c r="A16" s="7"/>
      <c r="B16" s="7"/>
      <c r="C16" s="7"/>
      <c r="D16" s="24" t="str">
        <f>IF('Noon Position '!A22&lt;&gt;"",'Noon Position '!A22,"")</f>
        <v/>
      </c>
      <c r="E16" s="168" t="str">
        <f>IF('Noon Position '!B22&lt;&gt;"",'Noon Position '!B22,"")</f>
        <v/>
      </c>
      <c r="F16" s="169"/>
      <c r="G16" s="51"/>
      <c r="H16" s="147"/>
      <c r="I16" s="169"/>
      <c r="J16" s="51"/>
      <c r="K16" s="147"/>
      <c r="L16" s="169"/>
      <c r="M16" s="51"/>
      <c r="N16" s="147"/>
      <c r="O16" s="169"/>
      <c r="P16" s="51"/>
      <c r="Q16" s="147"/>
      <c r="R16" s="157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1">
        <f t="shared" si="0"/>
        <v>0</v>
      </c>
      <c r="V16" s="175" t="str">
        <f t="shared" si="1"/>
        <v/>
      </c>
      <c r="W16" s="174"/>
    </row>
    <row r="17" spans="1:23" s="4" customFormat="1" x14ac:dyDescent="0.25">
      <c r="A17" s="7"/>
      <c r="B17" s="7"/>
      <c r="C17" s="7"/>
      <c r="D17" s="24" t="str">
        <f>IF('Noon Position '!A23&lt;&gt;"",'Noon Position '!A23,"")</f>
        <v/>
      </c>
      <c r="E17" s="168" t="str">
        <f>IF('Noon Position '!B23&lt;&gt;"",'Noon Position '!B23,"")</f>
        <v/>
      </c>
      <c r="F17" s="169"/>
      <c r="G17" s="51"/>
      <c r="H17" s="147"/>
      <c r="I17" s="169"/>
      <c r="J17" s="51"/>
      <c r="K17" s="147"/>
      <c r="L17" s="169"/>
      <c r="M17" s="51"/>
      <c r="N17" s="147"/>
      <c r="O17" s="169"/>
      <c r="P17" s="51"/>
      <c r="Q17" s="147"/>
      <c r="R17" s="157">
        <f>IF(OR(ISBLANK(F17),F17&gt;'Charter Party Details'!$B$25),0,1)</f>
        <v>0</v>
      </c>
      <c r="S17" s="22">
        <f>IF(LOWER('Charter Party Details'!$F$25)="no",1,IF(ISBLANK(I17),0,IF(OR(K17=8,K17=1,K17=2),0,1)))</f>
        <v>0</v>
      </c>
      <c r="T17" s="22">
        <f>IF(OR(ISBLANK(L17),ISBLANK(O17),MAX(L17,O17)&gt;'Charter Party Details'!$D$25),0,1)</f>
        <v>0</v>
      </c>
      <c r="U17" s="171">
        <f t="shared" si="0"/>
        <v>0</v>
      </c>
      <c r="V17" s="175" t="str">
        <f t="shared" si="1"/>
        <v/>
      </c>
      <c r="W17" s="174"/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8" t="str">
        <f>IF('Noon Position '!B24&lt;&gt;"",'Noon Position '!B24,"")</f>
        <v/>
      </c>
      <c r="F18" s="169"/>
      <c r="G18" s="51"/>
      <c r="H18" s="147"/>
      <c r="I18" s="169"/>
      <c r="J18" s="51"/>
      <c r="K18" s="147"/>
      <c r="L18" s="169"/>
      <c r="M18" s="51"/>
      <c r="N18" s="147"/>
      <c r="O18" s="169"/>
      <c r="P18" s="51"/>
      <c r="Q18" s="147"/>
      <c r="R18" s="157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1">
        <f t="shared" si="0"/>
        <v>0</v>
      </c>
      <c r="V18" s="175" t="str">
        <f t="shared" si="1"/>
        <v/>
      </c>
      <c r="W18" s="174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8" t="str">
        <f>IF('Noon Position '!B25&lt;&gt;"",'Noon Position '!B25,"")</f>
        <v/>
      </c>
      <c r="F19" s="169"/>
      <c r="G19" s="51"/>
      <c r="H19" s="147"/>
      <c r="I19" s="169"/>
      <c r="J19" s="51"/>
      <c r="K19" s="147"/>
      <c r="L19" s="169"/>
      <c r="M19" s="51"/>
      <c r="N19" s="147"/>
      <c r="O19" s="169"/>
      <c r="P19" s="51"/>
      <c r="Q19" s="147"/>
      <c r="R19" s="157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1">
        <f t="shared" si="0"/>
        <v>0</v>
      </c>
      <c r="V19" s="175" t="str">
        <f t="shared" si="1"/>
        <v/>
      </c>
      <c r="W19" s="174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8" t="str">
        <f>IF('Noon Position '!B26&lt;&gt;"",'Noon Position '!B26,"")</f>
        <v/>
      </c>
      <c r="F20" s="169"/>
      <c r="G20" s="51"/>
      <c r="H20" s="147"/>
      <c r="I20" s="169"/>
      <c r="J20" s="51"/>
      <c r="K20" s="147"/>
      <c r="L20" s="169"/>
      <c r="M20" s="51"/>
      <c r="N20" s="147"/>
      <c r="O20" s="169"/>
      <c r="P20" s="51"/>
      <c r="Q20" s="147"/>
      <c r="R20" s="157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1">
        <f t="shared" si="0"/>
        <v>0</v>
      </c>
      <c r="V20" s="175" t="str">
        <f t="shared" si="1"/>
        <v/>
      </c>
      <c r="W20" s="174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8" t="str">
        <f>IF('Noon Position '!B27&lt;&gt;"",'Noon Position '!B27,"")</f>
        <v/>
      </c>
      <c r="F21" s="169"/>
      <c r="G21" s="51"/>
      <c r="H21" s="147"/>
      <c r="I21" s="169"/>
      <c r="J21" s="51"/>
      <c r="K21" s="147"/>
      <c r="L21" s="169"/>
      <c r="M21" s="51"/>
      <c r="N21" s="147"/>
      <c r="O21" s="169"/>
      <c r="P21" s="51"/>
      <c r="Q21" s="147"/>
      <c r="R21" s="157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1">
        <f t="shared" si="0"/>
        <v>0</v>
      </c>
      <c r="V21" s="175" t="str">
        <f t="shared" si="1"/>
        <v/>
      </c>
      <c r="W21" s="174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8" t="str">
        <f>IF('Noon Position '!B28&lt;&gt;"",'Noon Position '!B28,"")</f>
        <v/>
      </c>
      <c r="F22" s="169"/>
      <c r="G22" s="51"/>
      <c r="H22" s="147"/>
      <c r="I22" s="169"/>
      <c r="J22" s="51"/>
      <c r="K22" s="147"/>
      <c r="L22" s="169"/>
      <c r="M22" s="51"/>
      <c r="N22" s="147"/>
      <c r="O22" s="169"/>
      <c r="P22" s="51"/>
      <c r="Q22" s="147"/>
      <c r="R22" s="157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1">
        <f t="shared" si="0"/>
        <v>0</v>
      </c>
      <c r="V22" s="175" t="str">
        <f t="shared" si="1"/>
        <v/>
      </c>
      <c r="W22" s="174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8" t="str">
        <f>IF('Noon Position '!B29&lt;&gt;"",'Noon Position '!B29,"")</f>
        <v/>
      </c>
      <c r="F23" s="169"/>
      <c r="G23" s="51"/>
      <c r="H23" s="147"/>
      <c r="I23" s="169"/>
      <c r="J23" s="51"/>
      <c r="K23" s="147"/>
      <c r="L23" s="169"/>
      <c r="M23" s="51"/>
      <c r="N23" s="147"/>
      <c r="O23" s="169"/>
      <c r="P23" s="51"/>
      <c r="Q23" s="147"/>
      <c r="R23" s="157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1">
        <f t="shared" si="0"/>
        <v>0</v>
      </c>
      <c r="V23" s="175" t="str">
        <f t="shared" si="1"/>
        <v/>
      </c>
      <c r="W23" s="174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8" t="str">
        <f>IF('Noon Position '!B30&lt;&gt;"",'Noon Position '!B30,"")</f>
        <v/>
      </c>
      <c r="F24" s="169"/>
      <c r="G24" s="51"/>
      <c r="H24" s="147"/>
      <c r="I24" s="169"/>
      <c r="J24" s="51"/>
      <c r="K24" s="147"/>
      <c r="L24" s="169"/>
      <c r="M24" s="51"/>
      <c r="N24" s="147"/>
      <c r="O24" s="169"/>
      <c r="P24" s="51"/>
      <c r="Q24" s="147"/>
      <c r="R24" s="157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1">
        <f t="shared" si="0"/>
        <v>0</v>
      </c>
      <c r="V24" s="175" t="str">
        <f t="shared" si="1"/>
        <v/>
      </c>
      <c r="W24" s="174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8" t="str">
        <f>IF('Noon Position '!B31&lt;&gt;"",'Noon Position '!B31,"")</f>
        <v/>
      </c>
      <c r="F25" s="169"/>
      <c r="G25" s="51"/>
      <c r="H25" s="147"/>
      <c r="I25" s="169"/>
      <c r="J25" s="51"/>
      <c r="K25" s="147"/>
      <c r="L25" s="169"/>
      <c r="M25" s="51"/>
      <c r="N25" s="147"/>
      <c r="O25" s="169"/>
      <c r="P25" s="51"/>
      <c r="Q25" s="147"/>
      <c r="R25" s="157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1">
        <f t="shared" si="0"/>
        <v>0</v>
      </c>
      <c r="V25" s="175" t="str">
        <f t="shared" si="1"/>
        <v/>
      </c>
      <c r="W25" s="174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8" t="str">
        <f>IF('Noon Position '!B32&lt;&gt;"",'Noon Position '!B32,"")</f>
        <v/>
      </c>
      <c r="F26" s="169"/>
      <c r="G26" s="51"/>
      <c r="H26" s="147"/>
      <c r="I26" s="169"/>
      <c r="J26" s="51"/>
      <c r="K26" s="147"/>
      <c r="L26" s="169"/>
      <c r="M26" s="51"/>
      <c r="N26" s="147"/>
      <c r="O26" s="169"/>
      <c r="P26" s="51"/>
      <c r="Q26" s="147"/>
      <c r="R26" s="157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1">
        <f t="shared" si="0"/>
        <v>0</v>
      </c>
      <c r="V26" s="175" t="str">
        <f t="shared" si="1"/>
        <v/>
      </c>
      <c r="W26" s="174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8" t="str">
        <f>IF('Noon Position '!B33&lt;&gt;"",'Noon Position '!B33,"")</f>
        <v/>
      </c>
      <c r="F27" s="169"/>
      <c r="G27" s="51"/>
      <c r="H27" s="147"/>
      <c r="I27" s="169"/>
      <c r="J27" s="51"/>
      <c r="K27" s="147"/>
      <c r="L27" s="169"/>
      <c r="M27" s="51"/>
      <c r="N27" s="147"/>
      <c r="O27" s="169"/>
      <c r="P27" s="51"/>
      <c r="Q27" s="147"/>
      <c r="R27" s="157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1">
        <f t="shared" si="0"/>
        <v>0</v>
      </c>
      <c r="V27" s="175" t="str">
        <f t="shared" si="1"/>
        <v/>
      </c>
      <c r="W27" s="174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8" t="str">
        <f>IF('Noon Position '!B34&lt;&gt;"",'Noon Position '!B34,"")</f>
        <v/>
      </c>
      <c r="F28" s="169"/>
      <c r="G28" s="51"/>
      <c r="H28" s="147"/>
      <c r="I28" s="169"/>
      <c r="J28" s="51"/>
      <c r="K28" s="147"/>
      <c r="L28" s="169"/>
      <c r="M28" s="51"/>
      <c r="N28" s="147"/>
      <c r="O28" s="169"/>
      <c r="P28" s="51"/>
      <c r="Q28" s="147"/>
      <c r="R28" s="157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1">
        <f t="shared" si="0"/>
        <v>0</v>
      </c>
      <c r="V28" s="175" t="str">
        <f t="shared" si="1"/>
        <v/>
      </c>
      <c r="W28" s="174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8" t="str">
        <f>IF('Noon Position '!B35&lt;&gt;"",'Noon Position '!B35,"")</f>
        <v/>
      </c>
      <c r="F29" s="169"/>
      <c r="G29" s="51"/>
      <c r="H29" s="147"/>
      <c r="I29" s="169"/>
      <c r="J29" s="51"/>
      <c r="K29" s="147"/>
      <c r="L29" s="169"/>
      <c r="M29" s="51"/>
      <c r="N29" s="147"/>
      <c r="O29" s="169"/>
      <c r="P29" s="51"/>
      <c r="Q29" s="147"/>
      <c r="R29" s="157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1">
        <f t="shared" si="0"/>
        <v>0</v>
      </c>
      <c r="V29" s="175" t="str">
        <f t="shared" si="1"/>
        <v/>
      </c>
      <c r="W29" s="174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8" t="str">
        <f>IF('Noon Position '!B36&lt;&gt;"",'Noon Position '!B36,"")</f>
        <v/>
      </c>
      <c r="F30" s="169"/>
      <c r="G30" s="51"/>
      <c r="H30" s="147"/>
      <c r="I30" s="169"/>
      <c r="J30" s="51"/>
      <c r="K30" s="147"/>
      <c r="L30" s="169"/>
      <c r="M30" s="51"/>
      <c r="N30" s="147"/>
      <c r="O30" s="169"/>
      <c r="P30" s="51"/>
      <c r="Q30" s="147"/>
      <c r="R30" s="157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1">
        <f t="shared" si="0"/>
        <v>0</v>
      </c>
      <c r="V30" s="175" t="str">
        <f t="shared" si="1"/>
        <v/>
      </c>
      <c r="W30" s="174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8" t="str">
        <f>IF('Noon Position '!B37&lt;&gt;"",'Noon Position '!B37,"")</f>
        <v/>
      </c>
      <c r="F31" s="169"/>
      <c r="G31" s="51"/>
      <c r="H31" s="147"/>
      <c r="I31" s="169"/>
      <c r="J31" s="51"/>
      <c r="K31" s="147"/>
      <c r="L31" s="169"/>
      <c r="M31" s="51"/>
      <c r="N31" s="147"/>
      <c r="O31" s="169"/>
      <c r="P31" s="51"/>
      <c r="Q31" s="147"/>
      <c r="R31" s="157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1">
        <f t="shared" si="0"/>
        <v>0</v>
      </c>
      <c r="V31" s="175" t="str">
        <f t="shared" si="1"/>
        <v/>
      </c>
      <c r="W31" s="174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8" t="str">
        <f>IF('Noon Position '!B38&lt;&gt;"",'Noon Position '!B38,"")</f>
        <v/>
      </c>
      <c r="F32" s="169"/>
      <c r="G32" s="51"/>
      <c r="H32" s="147"/>
      <c r="I32" s="169"/>
      <c r="J32" s="51"/>
      <c r="K32" s="147"/>
      <c r="L32" s="169"/>
      <c r="M32" s="51"/>
      <c r="N32" s="147"/>
      <c r="O32" s="169"/>
      <c r="P32" s="51"/>
      <c r="Q32" s="147"/>
      <c r="R32" s="157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1">
        <f t="shared" si="0"/>
        <v>0</v>
      </c>
      <c r="V32" s="175" t="str">
        <f t="shared" si="1"/>
        <v/>
      </c>
      <c r="W32" s="174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8" t="str">
        <f>IF('Noon Position '!B39&lt;&gt;"",'Noon Position '!B39,"")</f>
        <v/>
      </c>
      <c r="F33" s="169"/>
      <c r="G33" s="51"/>
      <c r="H33" s="147"/>
      <c r="I33" s="169"/>
      <c r="J33" s="51"/>
      <c r="K33" s="147"/>
      <c r="L33" s="169"/>
      <c r="M33" s="51"/>
      <c r="N33" s="147"/>
      <c r="O33" s="169"/>
      <c r="P33" s="51"/>
      <c r="Q33" s="147"/>
      <c r="R33" s="157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1">
        <f t="shared" si="0"/>
        <v>0</v>
      </c>
      <c r="V33" s="175" t="str">
        <f t="shared" si="1"/>
        <v/>
      </c>
      <c r="W33" s="174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8" t="str">
        <f>IF('Noon Position '!B40&lt;&gt;"",'Noon Position '!B40,"")</f>
        <v/>
      </c>
      <c r="F34" s="169"/>
      <c r="G34" s="51"/>
      <c r="H34" s="147"/>
      <c r="I34" s="169"/>
      <c r="J34" s="51"/>
      <c r="K34" s="147"/>
      <c r="L34" s="169"/>
      <c r="M34" s="51"/>
      <c r="N34" s="147"/>
      <c r="O34" s="169"/>
      <c r="P34" s="51"/>
      <c r="Q34" s="147"/>
      <c r="R34" s="157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1">
        <f t="shared" si="0"/>
        <v>0</v>
      </c>
      <c r="V34" s="175" t="str">
        <f t="shared" si="1"/>
        <v/>
      </c>
      <c r="W34" s="174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8" t="str">
        <f>IF('Noon Position '!B41&lt;&gt;"",'Noon Position '!B41,"")</f>
        <v/>
      </c>
      <c r="F35" s="169"/>
      <c r="G35" s="51"/>
      <c r="H35" s="147"/>
      <c r="I35" s="169"/>
      <c r="J35" s="51"/>
      <c r="K35" s="147"/>
      <c r="L35" s="169"/>
      <c r="M35" s="51"/>
      <c r="N35" s="147"/>
      <c r="O35" s="169"/>
      <c r="P35" s="51"/>
      <c r="Q35" s="147"/>
      <c r="R35" s="157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1">
        <f t="shared" si="0"/>
        <v>0</v>
      </c>
      <c r="V35" s="175" t="str">
        <f t="shared" si="1"/>
        <v/>
      </c>
      <c r="W35" s="174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8" t="str">
        <f>IF('Noon Position '!B42&lt;&gt;"",'Noon Position '!B42,"")</f>
        <v/>
      </c>
      <c r="F36" s="169"/>
      <c r="G36" s="51"/>
      <c r="H36" s="147"/>
      <c r="I36" s="169"/>
      <c r="J36" s="51"/>
      <c r="K36" s="147"/>
      <c r="L36" s="169"/>
      <c r="M36" s="51"/>
      <c r="N36" s="147"/>
      <c r="O36" s="169"/>
      <c r="P36" s="51"/>
      <c r="Q36" s="147"/>
      <c r="R36" s="157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1">
        <f t="shared" si="0"/>
        <v>0</v>
      </c>
      <c r="V36" s="175" t="str">
        <f t="shared" si="1"/>
        <v/>
      </c>
      <c r="W36" s="174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8" t="str">
        <f>IF('Noon Position '!B43&lt;&gt;"",'Noon Position '!B43,"")</f>
        <v/>
      </c>
      <c r="F37" s="169"/>
      <c r="G37" s="51"/>
      <c r="H37" s="147"/>
      <c r="I37" s="169"/>
      <c r="J37" s="51"/>
      <c r="K37" s="147"/>
      <c r="L37" s="169"/>
      <c r="M37" s="51"/>
      <c r="N37" s="147"/>
      <c r="O37" s="169"/>
      <c r="P37" s="51"/>
      <c r="Q37" s="147"/>
      <c r="R37" s="157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1">
        <f t="shared" si="0"/>
        <v>0</v>
      </c>
      <c r="V37" s="175" t="str">
        <f t="shared" si="1"/>
        <v/>
      </c>
      <c r="W37" s="174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8" t="str">
        <f>IF('Noon Position '!B44&lt;&gt;"",'Noon Position '!B44,"")</f>
        <v/>
      </c>
      <c r="F38" s="169"/>
      <c r="G38" s="51"/>
      <c r="H38" s="147"/>
      <c r="I38" s="169"/>
      <c r="J38" s="51"/>
      <c r="K38" s="147"/>
      <c r="L38" s="169"/>
      <c r="M38" s="51"/>
      <c r="N38" s="147"/>
      <c r="O38" s="169"/>
      <c r="P38" s="51"/>
      <c r="Q38" s="147"/>
      <c r="R38" s="157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1">
        <f t="shared" si="0"/>
        <v>0</v>
      </c>
      <c r="V38" s="175" t="str">
        <f t="shared" si="1"/>
        <v/>
      </c>
      <c r="W38" s="174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8" t="str">
        <f>IF('Noon Position '!B45&lt;&gt;"",'Noon Position '!B45,"")</f>
        <v/>
      </c>
      <c r="F39" s="169"/>
      <c r="G39" s="51"/>
      <c r="H39" s="147"/>
      <c r="I39" s="169"/>
      <c r="J39" s="51"/>
      <c r="K39" s="147"/>
      <c r="L39" s="169"/>
      <c r="M39" s="51"/>
      <c r="N39" s="147"/>
      <c r="O39" s="169"/>
      <c r="P39" s="51"/>
      <c r="Q39" s="147"/>
      <c r="R39" s="157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1">
        <f t="shared" si="0"/>
        <v>0</v>
      </c>
      <c r="V39" s="175" t="str">
        <f t="shared" si="1"/>
        <v/>
      </c>
      <c r="W39" s="174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8" t="str">
        <f>IF('Noon Position '!B46&lt;&gt;"",'Noon Position '!B46,"")</f>
        <v/>
      </c>
      <c r="F40" s="169"/>
      <c r="G40" s="51"/>
      <c r="H40" s="147"/>
      <c r="I40" s="169"/>
      <c r="J40" s="51"/>
      <c r="K40" s="147"/>
      <c r="L40" s="169"/>
      <c r="M40" s="51"/>
      <c r="N40" s="147"/>
      <c r="O40" s="169"/>
      <c r="P40" s="51"/>
      <c r="Q40" s="147"/>
      <c r="R40" s="157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1">
        <f t="shared" si="0"/>
        <v>0</v>
      </c>
      <c r="V40" s="175" t="str">
        <f t="shared" si="1"/>
        <v/>
      </c>
      <c r="W40" s="174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8" t="str">
        <f>IF('Noon Position '!B47&lt;&gt;"",'Noon Position '!B47,"")</f>
        <v/>
      </c>
      <c r="F41" s="169"/>
      <c r="G41" s="51"/>
      <c r="H41" s="147"/>
      <c r="I41" s="169"/>
      <c r="J41" s="51"/>
      <c r="K41" s="147"/>
      <c r="L41" s="169"/>
      <c r="M41" s="51"/>
      <c r="N41" s="147"/>
      <c r="O41" s="169"/>
      <c r="P41" s="51"/>
      <c r="Q41" s="147"/>
      <c r="R41" s="157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1">
        <f t="shared" si="0"/>
        <v>0</v>
      </c>
      <c r="V41" s="175" t="str">
        <f t="shared" si="1"/>
        <v/>
      </c>
      <c r="W41" s="174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8" t="str">
        <f>IF('Noon Position '!B48&lt;&gt;"",'Noon Position '!B48,"")</f>
        <v/>
      </c>
      <c r="F42" s="169"/>
      <c r="G42" s="51"/>
      <c r="H42" s="147"/>
      <c r="I42" s="169"/>
      <c r="J42" s="51"/>
      <c r="K42" s="147"/>
      <c r="L42" s="169"/>
      <c r="M42" s="51"/>
      <c r="N42" s="147"/>
      <c r="O42" s="169"/>
      <c r="P42" s="51"/>
      <c r="Q42" s="147"/>
      <c r="R42" s="157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1">
        <f t="shared" si="0"/>
        <v>0</v>
      </c>
      <c r="V42" s="175" t="str">
        <f t="shared" si="1"/>
        <v/>
      </c>
      <c r="W42" s="174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8" t="str">
        <f>IF('Noon Position '!B49&lt;&gt;"",'Noon Position '!B49,"")</f>
        <v/>
      </c>
      <c r="F43" s="169"/>
      <c r="G43" s="51"/>
      <c r="H43" s="147"/>
      <c r="I43" s="169"/>
      <c r="J43" s="51"/>
      <c r="K43" s="147"/>
      <c r="L43" s="169"/>
      <c r="M43" s="51"/>
      <c r="N43" s="147"/>
      <c r="O43" s="169"/>
      <c r="P43" s="51"/>
      <c r="Q43" s="147"/>
      <c r="R43" s="157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1">
        <f t="shared" si="0"/>
        <v>0</v>
      </c>
      <c r="V43" s="175" t="str">
        <f t="shared" si="1"/>
        <v/>
      </c>
      <c r="W43" s="174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8" t="str">
        <f>IF('Noon Position '!B50&lt;&gt;"",'Noon Position '!B50,"")</f>
        <v/>
      </c>
      <c r="F44" s="169"/>
      <c r="G44" s="51"/>
      <c r="H44" s="147"/>
      <c r="I44" s="169"/>
      <c r="J44" s="51"/>
      <c r="K44" s="147"/>
      <c r="L44" s="169"/>
      <c r="M44" s="51"/>
      <c r="N44" s="147"/>
      <c r="O44" s="169"/>
      <c r="P44" s="51"/>
      <c r="Q44" s="147"/>
      <c r="R44" s="157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1">
        <f t="shared" si="0"/>
        <v>0</v>
      </c>
      <c r="V44" s="175" t="str">
        <f t="shared" si="1"/>
        <v/>
      </c>
      <c r="W44" s="174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8" t="str">
        <f>IF('Noon Position '!B51&lt;&gt;"",'Noon Position '!B51,"")</f>
        <v/>
      </c>
      <c r="F45" s="169"/>
      <c r="G45" s="51"/>
      <c r="H45" s="147"/>
      <c r="I45" s="169"/>
      <c r="J45" s="51"/>
      <c r="K45" s="147"/>
      <c r="L45" s="169"/>
      <c r="M45" s="51"/>
      <c r="N45" s="147"/>
      <c r="O45" s="169"/>
      <c r="P45" s="51"/>
      <c r="Q45" s="147"/>
      <c r="R45" s="157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1">
        <f t="shared" si="0"/>
        <v>0</v>
      </c>
      <c r="V45" s="175" t="str">
        <f t="shared" si="1"/>
        <v/>
      </c>
      <c r="W45" s="174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8" t="str">
        <f>IF('Noon Position '!B52&lt;&gt;"",'Noon Position '!B52,"")</f>
        <v/>
      </c>
      <c r="F46" s="169"/>
      <c r="G46" s="51"/>
      <c r="H46" s="147"/>
      <c r="I46" s="169"/>
      <c r="J46" s="51"/>
      <c r="K46" s="147"/>
      <c r="L46" s="169"/>
      <c r="M46" s="51"/>
      <c r="N46" s="147"/>
      <c r="O46" s="169"/>
      <c r="P46" s="51"/>
      <c r="Q46" s="147"/>
      <c r="R46" s="157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1">
        <f t="shared" si="0"/>
        <v>0</v>
      </c>
      <c r="V46" s="175" t="str">
        <f t="shared" si="1"/>
        <v/>
      </c>
      <c r="W46" s="174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8" t="str">
        <f>IF('Noon Position '!B53&lt;&gt;"",'Noon Position '!B53,"")</f>
        <v/>
      </c>
      <c r="F47" s="169"/>
      <c r="G47" s="51"/>
      <c r="H47" s="147"/>
      <c r="I47" s="169"/>
      <c r="J47" s="51"/>
      <c r="K47" s="147"/>
      <c r="L47" s="169"/>
      <c r="M47" s="51"/>
      <c r="N47" s="147"/>
      <c r="O47" s="169"/>
      <c r="P47" s="51"/>
      <c r="Q47" s="147"/>
      <c r="R47" s="157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1">
        <f t="shared" si="0"/>
        <v>0</v>
      </c>
      <c r="V47" s="175" t="str">
        <f t="shared" si="1"/>
        <v/>
      </c>
      <c r="W47" s="174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8" t="str">
        <f>IF('Noon Position '!B54&lt;&gt;"",'Noon Position '!B54,"")</f>
        <v/>
      </c>
      <c r="F48" s="169"/>
      <c r="G48" s="51"/>
      <c r="H48" s="147"/>
      <c r="I48" s="169"/>
      <c r="J48" s="51"/>
      <c r="K48" s="147"/>
      <c r="L48" s="169"/>
      <c r="M48" s="51"/>
      <c r="N48" s="147"/>
      <c r="O48" s="169"/>
      <c r="P48" s="51"/>
      <c r="Q48" s="147"/>
      <c r="R48" s="157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1">
        <f t="shared" si="0"/>
        <v>0</v>
      </c>
      <c r="V48" s="175" t="str">
        <f t="shared" si="1"/>
        <v/>
      </c>
      <c r="W48" s="174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8" t="str">
        <f>IF('Noon Position '!B55&lt;&gt;"",'Noon Position '!B55,"")</f>
        <v/>
      </c>
      <c r="F49" s="169"/>
      <c r="G49" s="51"/>
      <c r="H49" s="147"/>
      <c r="I49" s="169"/>
      <c r="J49" s="51"/>
      <c r="K49" s="147"/>
      <c r="L49" s="169"/>
      <c r="M49" s="51"/>
      <c r="N49" s="147"/>
      <c r="O49" s="169"/>
      <c r="P49" s="51"/>
      <c r="Q49" s="147"/>
      <c r="R49" s="157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1">
        <f t="shared" si="0"/>
        <v>0</v>
      </c>
      <c r="V49" s="175" t="str">
        <f t="shared" si="1"/>
        <v/>
      </c>
      <c r="W49" s="174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8" t="str">
        <f>IF('Noon Position '!B56&lt;&gt;"",'Noon Position '!B56,"")</f>
        <v/>
      </c>
      <c r="F50" s="169"/>
      <c r="G50" s="51"/>
      <c r="H50" s="147"/>
      <c r="I50" s="169"/>
      <c r="J50" s="51"/>
      <c r="K50" s="147"/>
      <c r="L50" s="169"/>
      <c r="M50" s="51"/>
      <c r="N50" s="147"/>
      <c r="O50" s="169"/>
      <c r="P50" s="51"/>
      <c r="Q50" s="147"/>
      <c r="R50" s="157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1">
        <f t="shared" si="0"/>
        <v>0</v>
      </c>
      <c r="V50" s="175" t="str">
        <f t="shared" si="1"/>
        <v/>
      </c>
      <c r="W50" s="174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8" t="str">
        <f>IF('Noon Position '!B57&lt;&gt;"",'Noon Position '!B57,"")</f>
        <v/>
      </c>
      <c r="F51" s="169"/>
      <c r="G51" s="51"/>
      <c r="H51" s="147"/>
      <c r="I51" s="169"/>
      <c r="J51" s="51"/>
      <c r="K51" s="147"/>
      <c r="L51" s="169"/>
      <c r="M51" s="51"/>
      <c r="N51" s="147"/>
      <c r="O51" s="169"/>
      <c r="P51" s="51"/>
      <c r="Q51" s="147"/>
      <c r="R51" s="157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1">
        <f t="shared" si="0"/>
        <v>0</v>
      </c>
      <c r="V51" s="175" t="str">
        <f t="shared" si="1"/>
        <v/>
      </c>
      <c r="W51" s="174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8" t="str">
        <f>IF('Noon Position '!B58&lt;&gt;"",'Noon Position '!B58,"")</f>
        <v/>
      </c>
      <c r="F52" s="169"/>
      <c r="G52" s="51"/>
      <c r="H52" s="147"/>
      <c r="I52" s="169"/>
      <c r="J52" s="51"/>
      <c r="K52" s="147"/>
      <c r="L52" s="169"/>
      <c r="M52" s="51"/>
      <c r="N52" s="147"/>
      <c r="O52" s="169"/>
      <c r="P52" s="51"/>
      <c r="Q52" s="147"/>
      <c r="R52" s="157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1">
        <f t="shared" si="0"/>
        <v>0</v>
      </c>
      <c r="V52" s="175" t="str">
        <f t="shared" si="1"/>
        <v/>
      </c>
      <c r="W52" s="174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8" t="str">
        <f>IF('Noon Position '!B59&lt;&gt;"",'Noon Position '!B59,"")</f>
        <v/>
      </c>
      <c r="F53" s="169"/>
      <c r="G53" s="51"/>
      <c r="H53" s="147"/>
      <c r="I53" s="169"/>
      <c r="J53" s="51"/>
      <c r="K53" s="147"/>
      <c r="L53" s="169"/>
      <c r="M53" s="51"/>
      <c r="N53" s="147"/>
      <c r="O53" s="169"/>
      <c r="P53" s="51"/>
      <c r="Q53" s="147"/>
      <c r="R53" s="157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1">
        <f t="shared" si="0"/>
        <v>0</v>
      </c>
      <c r="V53" s="175" t="str">
        <f t="shared" si="1"/>
        <v/>
      </c>
      <c r="W53" s="174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8" t="str">
        <f>IF('Noon Position '!B60&lt;&gt;"",'Noon Position '!B60,"")</f>
        <v/>
      </c>
      <c r="F54" s="169"/>
      <c r="G54" s="51"/>
      <c r="H54" s="147"/>
      <c r="I54" s="169"/>
      <c r="J54" s="51"/>
      <c r="K54" s="147"/>
      <c r="L54" s="169"/>
      <c r="M54" s="51"/>
      <c r="N54" s="147"/>
      <c r="O54" s="169"/>
      <c r="P54" s="51"/>
      <c r="Q54" s="147"/>
      <c r="R54" s="157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1">
        <f t="shared" si="0"/>
        <v>0</v>
      </c>
      <c r="V54" s="175" t="str">
        <f t="shared" si="1"/>
        <v/>
      </c>
      <c r="W54" s="174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8" t="str">
        <f>IF('Noon Position '!B61&lt;&gt;"",'Noon Position '!B61,"")</f>
        <v/>
      </c>
      <c r="F55" s="169"/>
      <c r="G55" s="51"/>
      <c r="H55" s="147"/>
      <c r="I55" s="169"/>
      <c r="J55" s="51"/>
      <c r="K55" s="147"/>
      <c r="L55" s="169"/>
      <c r="M55" s="51"/>
      <c r="N55" s="147"/>
      <c r="O55" s="169"/>
      <c r="P55" s="51"/>
      <c r="Q55" s="147"/>
      <c r="R55" s="157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1">
        <f t="shared" si="0"/>
        <v>0</v>
      </c>
      <c r="V55" s="175" t="str">
        <f t="shared" si="1"/>
        <v/>
      </c>
      <c r="W55" s="174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8" t="str">
        <f>IF('Noon Position '!B62&lt;&gt;"",'Noon Position '!B62,"")</f>
        <v/>
      </c>
      <c r="F56" s="169"/>
      <c r="G56" s="51"/>
      <c r="H56" s="147"/>
      <c r="I56" s="169"/>
      <c r="J56" s="51"/>
      <c r="K56" s="147"/>
      <c r="L56" s="169"/>
      <c r="M56" s="51"/>
      <c r="N56" s="147"/>
      <c r="O56" s="169"/>
      <c r="P56" s="51"/>
      <c r="Q56" s="147"/>
      <c r="R56" s="157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1">
        <f t="shared" si="0"/>
        <v>0</v>
      </c>
      <c r="V56" s="175" t="str">
        <f t="shared" si="1"/>
        <v/>
      </c>
      <c r="W56" s="174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8" t="str">
        <f>IF('Noon Position '!B63&lt;&gt;"",'Noon Position '!B63,"")</f>
        <v/>
      </c>
      <c r="F57" s="169"/>
      <c r="G57" s="51"/>
      <c r="H57" s="147"/>
      <c r="I57" s="169"/>
      <c r="J57" s="51"/>
      <c r="K57" s="147"/>
      <c r="L57" s="169"/>
      <c r="M57" s="51"/>
      <c r="N57" s="147"/>
      <c r="O57" s="169"/>
      <c r="P57" s="51"/>
      <c r="Q57" s="147"/>
      <c r="R57" s="157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1">
        <f t="shared" si="0"/>
        <v>0</v>
      </c>
      <c r="V57" s="175" t="str">
        <f t="shared" si="1"/>
        <v/>
      </c>
      <c r="W57" s="174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8" t="str">
        <f>IF('Noon Position '!B64&lt;&gt;"",'Noon Position '!B64,"")</f>
        <v/>
      </c>
      <c r="F58" s="169"/>
      <c r="G58" s="51"/>
      <c r="H58" s="147"/>
      <c r="I58" s="169"/>
      <c r="J58" s="51"/>
      <c r="K58" s="147"/>
      <c r="L58" s="169"/>
      <c r="M58" s="51"/>
      <c r="N58" s="147"/>
      <c r="O58" s="169"/>
      <c r="P58" s="51"/>
      <c r="Q58" s="147"/>
      <c r="R58" s="157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1">
        <f t="shared" si="0"/>
        <v>0</v>
      </c>
      <c r="V58" s="175" t="str">
        <f t="shared" si="1"/>
        <v/>
      </c>
      <c r="W58" s="174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8" t="str">
        <f>IF('Noon Position '!B65&lt;&gt;"",'Noon Position '!B65,"")</f>
        <v/>
      </c>
      <c r="F59" s="169"/>
      <c r="G59" s="51"/>
      <c r="H59" s="147"/>
      <c r="I59" s="169"/>
      <c r="J59" s="51"/>
      <c r="K59" s="147"/>
      <c r="L59" s="169"/>
      <c r="M59" s="51"/>
      <c r="N59" s="147"/>
      <c r="O59" s="169"/>
      <c r="P59" s="51"/>
      <c r="Q59" s="147"/>
      <c r="R59" s="157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1">
        <f t="shared" si="0"/>
        <v>0</v>
      </c>
      <c r="V59" s="175" t="str">
        <f t="shared" si="1"/>
        <v/>
      </c>
      <c r="W59" s="174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8" t="str">
        <f>IF('Noon Position '!B66&lt;&gt;"",'Noon Position '!B66,"")</f>
        <v/>
      </c>
      <c r="F60" s="169"/>
      <c r="G60" s="51"/>
      <c r="H60" s="147"/>
      <c r="I60" s="169"/>
      <c r="J60" s="51"/>
      <c r="K60" s="147"/>
      <c r="L60" s="169"/>
      <c r="M60" s="51"/>
      <c r="N60" s="147"/>
      <c r="O60" s="169"/>
      <c r="P60" s="51"/>
      <c r="Q60" s="147"/>
      <c r="R60" s="157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1">
        <f t="shared" si="0"/>
        <v>0</v>
      </c>
      <c r="V60" s="175" t="str">
        <f t="shared" si="1"/>
        <v/>
      </c>
      <c r="W60" s="174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8" t="str">
        <f>IF('Noon Position '!B67&lt;&gt;"",'Noon Position '!B67,"")</f>
        <v/>
      </c>
      <c r="F61" s="169"/>
      <c r="G61" s="51"/>
      <c r="H61" s="147"/>
      <c r="I61" s="169"/>
      <c r="J61" s="51"/>
      <c r="K61" s="147"/>
      <c r="L61" s="169"/>
      <c r="M61" s="51"/>
      <c r="N61" s="147"/>
      <c r="O61" s="169"/>
      <c r="P61" s="51"/>
      <c r="Q61" s="147"/>
      <c r="R61" s="157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1">
        <f t="shared" si="0"/>
        <v>0</v>
      </c>
      <c r="V61" s="175" t="str">
        <f t="shared" si="1"/>
        <v/>
      </c>
      <c r="W61" s="174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8" t="str">
        <f>IF('Noon Position '!B68&lt;&gt;"",'Noon Position '!B68,"")</f>
        <v/>
      </c>
      <c r="F62" s="169"/>
      <c r="G62" s="51"/>
      <c r="H62" s="147"/>
      <c r="I62" s="169"/>
      <c r="J62" s="51"/>
      <c r="K62" s="147"/>
      <c r="L62" s="169"/>
      <c r="M62" s="51"/>
      <c r="N62" s="147"/>
      <c r="O62" s="169"/>
      <c r="P62" s="51"/>
      <c r="Q62" s="147"/>
      <c r="R62" s="157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1">
        <f t="shared" si="0"/>
        <v>0</v>
      </c>
      <c r="V62" s="175" t="str">
        <f t="shared" si="1"/>
        <v/>
      </c>
      <c r="W62" s="174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8" t="str">
        <f>IF('Noon Position '!B69&lt;&gt;"",'Noon Position '!B69,"")</f>
        <v/>
      </c>
      <c r="F63" s="169"/>
      <c r="G63" s="51"/>
      <c r="H63" s="147"/>
      <c r="I63" s="169"/>
      <c r="J63" s="51"/>
      <c r="K63" s="147"/>
      <c r="L63" s="169"/>
      <c r="M63" s="51"/>
      <c r="N63" s="147"/>
      <c r="O63" s="169"/>
      <c r="P63" s="51"/>
      <c r="Q63" s="147"/>
      <c r="R63" s="157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1">
        <f t="shared" si="0"/>
        <v>0</v>
      </c>
      <c r="V63" s="175" t="str">
        <f t="shared" si="1"/>
        <v/>
      </c>
      <c r="W63" s="174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8" t="str">
        <f>IF('Noon Position '!B70&lt;&gt;"",'Noon Position '!B70,"")</f>
        <v/>
      </c>
      <c r="F64" s="169"/>
      <c r="G64" s="51"/>
      <c r="H64" s="147"/>
      <c r="I64" s="169"/>
      <c r="J64" s="51"/>
      <c r="K64" s="147"/>
      <c r="L64" s="169"/>
      <c r="M64" s="51"/>
      <c r="N64" s="147"/>
      <c r="O64" s="169"/>
      <c r="P64" s="51"/>
      <c r="Q64" s="147"/>
      <c r="R64" s="157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1">
        <f t="shared" si="0"/>
        <v>0</v>
      </c>
      <c r="V64" s="175" t="str">
        <f t="shared" si="1"/>
        <v/>
      </c>
      <c r="W64" s="174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8" t="str">
        <f>IF('Noon Position '!B71&lt;&gt;"",'Noon Position '!B71,"")</f>
        <v/>
      </c>
      <c r="F65" s="169"/>
      <c r="G65" s="51"/>
      <c r="H65" s="147"/>
      <c r="I65" s="169"/>
      <c r="J65" s="51"/>
      <c r="K65" s="147"/>
      <c r="L65" s="169"/>
      <c r="M65" s="51"/>
      <c r="N65" s="147"/>
      <c r="O65" s="169"/>
      <c r="P65" s="51"/>
      <c r="Q65" s="147"/>
      <c r="R65" s="157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1">
        <f t="shared" si="0"/>
        <v>0</v>
      </c>
      <c r="V65" s="175" t="str">
        <f t="shared" si="1"/>
        <v/>
      </c>
      <c r="W65" s="174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8" t="str">
        <f>IF('Noon Position '!B72&lt;&gt;"",'Noon Position '!B72,"")</f>
        <v/>
      </c>
      <c r="F66" s="169"/>
      <c r="G66" s="51"/>
      <c r="H66" s="147"/>
      <c r="I66" s="169"/>
      <c r="J66" s="51"/>
      <c r="K66" s="147"/>
      <c r="L66" s="169"/>
      <c r="M66" s="51"/>
      <c r="N66" s="147"/>
      <c r="O66" s="169"/>
      <c r="P66" s="51"/>
      <c r="Q66" s="147"/>
      <c r="R66" s="157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1">
        <f t="shared" si="0"/>
        <v>0</v>
      </c>
      <c r="V66" s="175" t="str">
        <f t="shared" si="1"/>
        <v/>
      </c>
      <c r="W66" s="174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8" t="str">
        <f>IF('Noon Position '!B73&lt;&gt;"",'Noon Position '!B73,"")</f>
        <v/>
      </c>
      <c r="F67" s="169"/>
      <c r="G67" s="51"/>
      <c r="H67" s="147"/>
      <c r="I67" s="169"/>
      <c r="J67" s="51"/>
      <c r="K67" s="147"/>
      <c r="L67" s="169"/>
      <c r="M67" s="51"/>
      <c r="N67" s="147"/>
      <c r="O67" s="169"/>
      <c r="P67" s="51"/>
      <c r="Q67" s="147"/>
      <c r="R67" s="157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1">
        <f t="shared" si="0"/>
        <v>0</v>
      </c>
      <c r="V67" s="175" t="str">
        <f t="shared" si="1"/>
        <v/>
      </c>
      <c r="W67" s="174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8" t="str">
        <f>IF('Noon Position '!B74&lt;&gt;"",'Noon Position '!B74,"")</f>
        <v/>
      </c>
      <c r="F68" s="169"/>
      <c r="G68" s="51"/>
      <c r="H68" s="147"/>
      <c r="I68" s="169"/>
      <c r="J68" s="51"/>
      <c r="K68" s="147"/>
      <c r="L68" s="169"/>
      <c r="M68" s="51"/>
      <c r="N68" s="147"/>
      <c r="O68" s="169"/>
      <c r="P68" s="51"/>
      <c r="Q68" s="147"/>
      <c r="R68" s="157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1">
        <f t="shared" si="0"/>
        <v>0</v>
      </c>
      <c r="V68" s="175" t="str">
        <f t="shared" si="1"/>
        <v/>
      </c>
      <c r="W68" s="174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8" t="str">
        <f>IF('Noon Position '!B75&lt;&gt;"",'Noon Position '!B75,"")</f>
        <v/>
      </c>
      <c r="F69" s="169"/>
      <c r="G69" s="51"/>
      <c r="H69" s="147"/>
      <c r="I69" s="169"/>
      <c r="J69" s="51"/>
      <c r="K69" s="147"/>
      <c r="L69" s="169"/>
      <c r="M69" s="51"/>
      <c r="N69" s="147"/>
      <c r="O69" s="169"/>
      <c r="P69" s="51"/>
      <c r="Q69" s="147"/>
      <c r="R69" s="157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1">
        <f t="shared" ref="U69:U104" si="2">R69*S69*T69</f>
        <v>0</v>
      </c>
      <c r="V69" s="175" t="str">
        <f t="shared" ref="V69:V104" si="3">IF(D69&lt;&gt;"",IF(U69=0,"","Yes"),"")</f>
        <v/>
      </c>
      <c r="W69" s="174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8" t="str">
        <f>IF('Noon Position '!B76&lt;&gt;"",'Noon Position '!B76,"")</f>
        <v/>
      </c>
      <c r="F70" s="169"/>
      <c r="G70" s="51"/>
      <c r="H70" s="147"/>
      <c r="I70" s="169"/>
      <c r="J70" s="51"/>
      <c r="K70" s="147"/>
      <c r="L70" s="169"/>
      <c r="M70" s="51"/>
      <c r="N70" s="147"/>
      <c r="O70" s="169"/>
      <c r="P70" s="51"/>
      <c r="Q70" s="147"/>
      <c r="R70" s="157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1">
        <f t="shared" si="2"/>
        <v>0</v>
      </c>
      <c r="V70" s="175" t="str">
        <f t="shared" si="3"/>
        <v/>
      </c>
      <c r="W70" s="174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8" t="str">
        <f>IF('Noon Position '!B77&lt;&gt;"",'Noon Position '!B77,"")</f>
        <v/>
      </c>
      <c r="F71" s="169"/>
      <c r="G71" s="51"/>
      <c r="H71" s="147"/>
      <c r="I71" s="169"/>
      <c r="J71" s="51"/>
      <c r="K71" s="147"/>
      <c r="L71" s="169"/>
      <c r="M71" s="51"/>
      <c r="N71" s="147"/>
      <c r="O71" s="169"/>
      <c r="P71" s="51"/>
      <c r="Q71" s="147"/>
      <c r="R71" s="157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1">
        <f t="shared" si="2"/>
        <v>0</v>
      </c>
      <c r="V71" s="175" t="str">
        <f t="shared" si="3"/>
        <v/>
      </c>
      <c r="W71" s="174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8" t="str">
        <f>IF('Noon Position '!B78&lt;&gt;"",'Noon Position '!B78,"")</f>
        <v/>
      </c>
      <c r="F72" s="169"/>
      <c r="G72" s="51"/>
      <c r="H72" s="147"/>
      <c r="I72" s="169"/>
      <c r="J72" s="51"/>
      <c r="K72" s="147"/>
      <c r="L72" s="169"/>
      <c r="M72" s="51"/>
      <c r="N72" s="147"/>
      <c r="O72" s="169"/>
      <c r="P72" s="51"/>
      <c r="Q72" s="147"/>
      <c r="R72" s="157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1">
        <f t="shared" si="2"/>
        <v>0</v>
      </c>
      <c r="V72" s="175" t="str">
        <f t="shared" si="3"/>
        <v/>
      </c>
      <c r="W72" s="174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8" t="str">
        <f>IF('Noon Position '!B79&lt;&gt;"",'Noon Position '!B79,"")</f>
        <v/>
      </c>
      <c r="F73" s="169"/>
      <c r="G73" s="51"/>
      <c r="H73" s="147"/>
      <c r="I73" s="169"/>
      <c r="J73" s="51"/>
      <c r="K73" s="147"/>
      <c r="L73" s="169"/>
      <c r="M73" s="51"/>
      <c r="N73" s="147"/>
      <c r="O73" s="169"/>
      <c r="P73" s="51"/>
      <c r="Q73" s="147"/>
      <c r="R73" s="157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1">
        <f t="shared" si="2"/>
        <v>0</v>
      </c>
      <c r="V73" s="175" t="str">
        <f t="shared" si="3"/>
        <v/>
      </c>
      <c r="W73" s="174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8" t="str">
        <f>IF('Noon Position '!B80&lt;&gt;"",'Noon Position '!B80,"")</f>
        <v/>
      </c>
      <c r="F74" s="169"/>
      <c r="G74" s="51"/>
      <c r="H74" s="147"/>
      <c r="I74" s="169"/>
      <c r="J74" s="51"/>
      <c r="K74" s="147"/>
      <c r="L74" s="169"/>
      <c r="M74" s="51"/>
      <c r="N74" s="147"/>
      <c r="O74" s="169"/>
      <c r="P74" s="51"/>
      <c r="Q74" s="147"/>
      <c r="R74" s="157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1">
        <f t="shared" si="2"/>
        <v>0</v>
      </c>
      <c r="V74" s="175" t="str">
        <f t="shared" si="3"/>
        <v/>
      </c>
      <c r="W74" s="174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8" t="str">
        <f>IF('Noon Position '!B81&lt;&gt;"",'Noon Position '!B81,"")</f>
        <v/>
      </c>
      <c r="F75" s="169"/>
      <c r="G75" s="51"/>
      <c r="H75" s="147"/>
      <c r="I75" s="169"/>
      <c r="J75" s="51"/>
      <c r="K75" s="147"/>
      <c r="L75" s="169"/>
      <c r="M75" s="51"/>
      <c r="N75" s="147"/>
      <c r="O75" s="169"/>
      <c r="P75" s="51"/>
      <c r="Q75" s="147"/>
      <c r="R75" s="157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1">
        <f t="shared" si="2"/>
        <v>0</v>
      </c>
      <c r="V75" s="175" t="str">
        <f t="shared" si="3"/>
        <v/>
      </c>
      <c r="W75" s="174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8" t="str">
        <f>IF('Noon Position '!B82&lt;&gt;"",'Noon Position '!B82,"")</f>
        <v/>
      </c>
      <c r="F76" s="169"/>
      <c r="G76" s="51"/>
      <c r="H76" s="147"/>
      <c r="I76" s="169"/>
      <c r="J76" s="51"/>
      <c r="K76" s="147"/>
      <c r="L76" s="169"/>
      <c r="M76" s="51"/>
      <c r="N76" s="147"/>
      <c r="O76" s="169"/>
      <c r="P76" s="51"/>
      <c r="Q76" s="147"/>
      <c r="R76" s="157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1">
        <f t="shared" si="2"/>
        <v>0</v>
      </c>
      <c r="V76" s="175" t="str">
        <f t="shared" si="3"/>
        <v/>
      </c>
      <c r="W76" s="174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8" t="str">
        <f>IF('Noon Position '!B83&lt;&gt;"",'Noon Position '!B83,"")</f>
        <v/>
      </c>
      <c r="F77" s="169"/>
      <c r="G77" s="51"/>
      <c r="H77" s="147"/>
      <c r="I77" s="169"/>
      <c r="J77" s="51"/>
      <c r="K77" s="147"/>
      <c r="L77" s="169"/>
      <c r="M77" s="51"/>
      <c r="N77" s="147"/>
      <c r="O77" s="169"/>
      <c r="P77" s="51"/>
      <c r="Q77" s="147"/>
      <c r="R77" s="157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1">
        <f t="shared" si="2"/>
        <v>0</v>
      </c>
      <c r="V77" s="175" t="str">
        <f t="shared" si="3"/>
        <v/>
      </c>
      <c r="W77" s="174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8" t="str">
        <f>IF('Noon Position '!B84&lt;&gt;"",'Noon Position '!B84,"")</f>
        <v/>
      </c>
      <c r="F78" s="169"/>
      <c r="G78" s="51"/>
      <c r="H78" s="147"/>
      <c r="I78" s="169"/>
      <c r="J78" s="51"/>
      <c r="K78" s="147"/>
      <c r="L78" s="169"/>
      <c r="M78" s="51"/>
      <c r="N78" s="147"/>
      <c r="O78" s="169"/>
      <c r="P78" s="51"/>
      <c r="Q78" s="147"/>
      <c r="R78" s="157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1">
        <f t="shared" si="2"/>
        <v>0</v>
      </c>
      <c r="V78" s="175" t="str">
        <f t="shared" si="3"/>
        <v/>
      </c>
      <c r="W78" s="174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8" t="str">
        <f>IF('Noon Position '!B85&lt;&gt;"",'Noon Position '!B85,"")</f>
        <v/>
      </c>
      <c r="F79" s="169"/>
      <c r="G79" s="51"/>
      <c r="H79" s="147"/>
      <c r="I79" s="169"/>
      <c r="J79" s="51"/>
      <c r="K79" s="147"/>
      <c r="L79" s="169"/>
      <c r="M79" s="51"/>
      <c r="N79" s="147"/>
      <c r="O79" s="169"/>
      <c r="P79" s="51"/>
      <c r="Q79" s="147"/>
      <c r="R79" s="157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1">
        <f t="shared" si="2"/>
        <v>0</v>
      </c>
      <c r="V79" s="175" t="str">
        <f t="shared" si="3"/>
        <v/>
      </c>
      <c r="W79" s="174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8" t="str">
        <f>IF('Noon Position '!B86&lt;&gt;"",'Noon Position '!B86,"")</f>
        <v/>
      </c>
      <c r="F80" s="169"/>
      <c r="G80" s="51"/>
      <c r="H80" s="147"/>
      <c r="I80" s="169"/>
      <c r="J80" s="51"/>
      <c r="K80" s="147"/>
      <c r="L80" s="169"/>
      <c r="M80" s="51"/>
      <c r="N80" s="147"/>
      <c r="O80" s="169"/>
      <c r="P80" s="51"/>
      <c r="Q80" s="147"/>
      <c r="R80" s="157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1">
        <f t="shared" si="2"/>
        <v>0</v>
      </c>
      <c r="V80" s="175" t="str">
        <f t="shared" si="3"/>
        <v/>
      </c>
      <c r="W80" s="174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8" t="str">
        <f>IF('Noon Position '!B87&lt;&gt;"",'Noon Position '!B87,"")</f>
        <v/>
      </c>
      <c r="F81" s="169"/>
      <c r="G81" s="51"/>
      <c r="H81" s="147"/>
      <c r="I81" s="169"/>
      <c r="J81" s="51"/>
      <c r="K81" s="147"/>
      <c r="L81" s="169"/>
      <c r="M81" s="51"/>
      <c r="N81" s="147"/>
      <c r="O81" s="169"/>
      <c r="P81" s="51"/>
      <c r="Q81" s="147"/>
      <c r="R81" s="157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1">
        <f t="shared" si="2"/>
        <v>0</v>
      </c>
      <c r="V81" s="175" t="str">
        <f t="shared" si="3"/>
        <v/>
      </c>
      <c r="W81" s="174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8" t="str">
        <f>IF('Noon Position '!B88&lt;&gt;"",'Noon Position '!B88,"")</f>
        <v/>
      </c>
      <c r="F82" s="169"/>
      <c r="G82" s="51"/>
      <c r="H82" s="147"/>
      <c r="I82" s="169"/>
      <c r="J82" s="51"/>
      <c r="K82" s="147"/>
      <c r="L82" s="169"/>
      <c r="M82" s="51"/>
      <c r="N82" s="147"/>
      <c r="O82" s="169"/>
      <c r="P82" s="51"/>
      <c r="Q82" s="147"/>
      <c r="R82" s="157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1">
        <f t="shared" si="2"/>
        <v>0</v>
      </c>
      <c r="V82" s="175" t="str">
        <f t="shared" si="3"/>
        <v/>
      </c>
      <c r="W82" s="174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8" t="str">
        <f>IF('Noon Position '!B89&lt;&gt;"",'Noon Position '!B89,"")</f>
        <v/>
      </c>
      <c r="F83" s="169"/>
      <c r="G83" s="51"/>
      <c r="H83" s="147"/>
      <c r="I83" s="169"/>
      <c r="J83" s="51"/>
      <c r="K83" s="147"/>
      <c r="L83" s="169"/>
      <c r="M83" s="51"/>
      <c r="N83" s="147"/>
      <c r="O83" s="169"/>
      <c r="P83" s="51"/>
      <c r="Q83" s="147"/>
      <c r="R83" s="157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1">
        <f t="shared" si="2"/>
        <v>0</v>
      </c>
      <c r="V83" s="175" t="str">
        <f t="shared" si="3"/>
        <v/>
      </c>
      <c r="W83" s="174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8" t="str">
        <f>IF('Noon Position '!B90&lt;&gt;"",'Noon Position '!B90,"")</f>
        <v/>
      </c>
      <c r="F84" s="169"/>
      <c r="G84" s="51"/>
      <c r="H84" s="147"/>
      <c r="I84" s="169"/>
      <c r="J84" s="51"/>
      <c r="K84" s="147"/>
      <c r="L84" s="169"/>
      <c r="M84" s="51"/>
      <c r="N84" s="147"/>
      <c r="O84" s="169"/>
      <c r="P84" s="51"/>
      <c r="Q84" s="147"/>
      <c r="R84" s="157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1">
        <f t="shared" si="2"/>
        <v>0</v>
      </c>
      <c r="V84" s="175" t="str">
        <f t="shared" si="3"/>
        <v/>
      </c>
      <c r="W84" s="174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8" t="str">
        <f>IF('Noon Position '!B91&lt;&gt;"",'Noon Position '!B91,"")</f>
        <v/>
      </c>
      <c r="F85" s="169"/>
      <c r="G85" s="51"/>
      <c r="H85" s="147"/>
      <c r="I85" s="169"/>
      <c r="J85" s="51"/>
      <c r="K85" s="147"/>
      <c r="L85" s="169"/>
      <c r="M85" s="51"/>
      <c r="N85" s="147"/>
      <c r="O85" s="169"/>
      <c r="P85" s="51"/>
      <c r="Q85" s="147"/>
      <c r="R85" s="157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1">
        <f t="shared" si="2"/>
        <v>0</v>
      </c>
      <c r="V85" s="175" t="str">
        <f t="shared" si="3"/>
        <v/>
      </c>
      <c r="W85" s="174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8" t="str">
        <f>IF('Noon Position '!B92&lt;&gt;"",'Noon Position '!B92,"")</f>
        <v/>
      </c>
      <c r="F86" s="169"/>
      <c r="G86" s="51"/>
      <c r="H86" s="147"/>
      <c r="I86" s="169"/>
      <c r="J86" s="51"/>
      <c r="K86" s="147"/>
      <c r="L86" s="169"/>
      <c r="M86" s="51"/>
      <c r="N86" s="147"/>
      <c r="O86" s="169"/>
      <c r="P86" s="51"/>
      <c r="Q86" s="147"/>
      <c r="R86" s="157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1">
        <f t="shared" si="2"/>
        <v>0</v>
      </c>
      <c r="V86" s="175" t="str">
        <f t="shared" si="3"/>
        <v/>
      </c>
      <c r="W86" s="174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8" t="str">
        <f>IF('Noon Position '!B93&lt;&gt;"",'Noon Position '!B93,"")</f>
        <v/>
      </c>
      <c r="F87" s="169"/>
      <c r="G87" s="51"/>
      <c r="H87" s="147"/>
      <c r="I87" s="169"/>
      <c r="J87" s="51"/>
      <c r="K87" s="147"/>
      <c r="L87" s="169"/>
      <c r="M87" s="51"/>
      <c r="N87" s="147"/>
      <c r="O87" s="169"/>
      <c r="P87" s="51"/>
      <c r="Q87" s="147"/>
      <c r="R87" s="157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1">
        <f t="shared" si="2"/>
        <v>0</v>
      </c>
      <c r="V87" s="175" t="str">
        <f t="shared" si="3"/>
        <v/>
      </c>
      <c r="W87" s="174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8" t="str">
        <f>IF('Noon Position '!B94&lt;&gt;"",'Noon Position '!B94,"")</f>
        <v/>
      </c>
      <c r="F88" s="169"/>
      <c r="G88" s="51"/>
      <c r="H88" s="147"/>
      <c r="I88" s="169"/>
      <c r="J88" s="51"/>
      <c r="K88" s="147"/>
      <c r="L88" s="169"/>
      <c r="M88" s="51"/>
      <c r="N88" s="147"/>
      <c r="O88" s="169"/>
      <c r="P88" s="51"/>
      <c r="Q88" s="147"/>
      <c r="R88" s="157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1">
        <f t="shared" si="2"/>
        <v>0</v>
      </c>
      <c r="V88" s="175" t="str">
        <f t="shared" si="3"/>
        <v/>
      </c>
      <c r="W88" s="174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8" t="str">
        <f>IF('Noon Position '!B95&lt;&gt;"",'Noon Position '!B95,"")</f>
        <v/>
      </c>
      <c r="F89" s="169"/>
      <c r="G89" s="51"/>
      <c r="H89" s="147"/>
      <c r="I89" s="169"/>
      <c r="J89" s="51"/>
      <c r="K89" s="147"/>
      <c r="L89" s="169"/>
      <c r="M89" s="51"/>
      <c r="N89" s="147"/>
      <c r="O89" s="169"/>
      <c r="P89" s="51"/>
      <c r="Q89" s="147"/>
      <c r="R89" s="157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1">
        <f t="shared" si="2"/>
        <v>0</v>
      </c>
      <c r="V89" s="175" t="str">
        <f t="shared" si="3"/>
        <v/>
      </c>
      <c r="W89" s="174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8" t="str">
        <f>IF('Noon Position '!B96&lt;&gt;"",'Noon Position '!B96,"")</f>
        <v/>
      </c>
      <c r="F90" s="169"/>
      <c r="G90" s="51"/>
      <c r="H90" s="147"/>
      <c r="I90" s="169"/>
      <c r="J90" s="51"/>
      <c r="K90" s="147"/>
      <c r="L90" s="169"/>
      <c r="M90" s="51"/>
      <c r="N90" s="147"/>
      <c r="O90" s="169"/>
      <c r="P90" s="51"/>
      <c r="Q90" s="147"/>
      <c r="R90" s="157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1">
        <f t="shared" si="2"/>
        <v>0</v>
      </c>
      <c r="V90" s="175" t="str">
        <f t="shared" si="3"/>
        <v/>
      </c>
      <c r="W90" s="174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8" t="str">
        <f>IF('Noon Position '!B97&lt;&gt;"",'Noon Position '!B97,"")</f>
        <v/>
      </c>
      <c r="F91" s="169"/>
      <c r="G91" s="51"/>
      <c r="H91" s="147"/>
      <c r="I91" s="169"/>
      <c r="J91" s="51"/>
      <c r="K91" s="147"/>
      <c r="L91" s="169"/>
      <c r="M91" s="51"/>
      <c r="N91" s="147"/>
      <c r="O91" s="169"/>
      <c r="P91" s="51"/>
      <c r="Q91" s="147"/>
      <c r="R91" s="157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1">
        <f t="shared" si="2"/>
        <v>0</v>
      </c>
      <c r="V91" s="175" t="str">
        <f t="shared" si="3"/>
        <v/>
      </c>
      <c r="W91" s="174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8" t="str">
        <f>IF('Noon Position '!B98&lt;&gt;"",'Noon Position '!B98,"")</f>
        <v/>
      </c>
      <c r="F92" s="169"/>
      <c r="G92" s="51"/>
      <c r="H92" s="147"/>
      <c r="I92" s="169"/>
      <c r="J92" s="51"/>
      <c r="K92" s="147"/>
      <c r="L92" s="169"/>
      <c r="M92" s="51"/>
      <c r="N92" s="147"/>
      <c r="O92" s="169"/>
      <c r="P92" s="51"/>
      <c r="Q92" s="147"/>
      <c r="R92" s="157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1">
        <f t="shared" si="2"/>
        <v>0</v>
      </c>
      <c r="V92" s="175" t="str">
        <f t="shared" si="3"/>
        <v/>
      </c>
      <c r="W92" s="174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8" t="str">
        <f>IF('Noon Position '!B99&lt;&gt;"",'Noon Position '!B99,"")</f>
        <v/>
      </c>
      <c r="F93" s="169"/>
      <c r="G93" s="51"/>
      <c r="H93" s="147"/>
      <c r="I93" s="169"/>
      <c r="J93" s="51"/>
      <c r="K93" s="147"/>
      <c r="L93" s="169"/>
      <c r="M93" s="51"/>
      <c r="N93" s="147"/>
      <c r="O93" s="169"/>
      <c r="P93" s="51"/>
      <c r="Q93" s="147"/>
      <c r="R93" s="157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1">
        <f t="shared" si="2"/>
        <v>0</v>
      </c>
      <c r="V93" s="175" t="str">
        <f t="shared" si="3"/>
        <v/>
      </c>
      <c r="W93" s="174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8" t="str">
        <f>IF('Noon Position '!B100&lt;&gt;"",'Noon Position '!B100,"")</f>
        <v/>
      </c>
      <c r="F94" s="169"/>
      <c r="G94" s="51"/>
      <c r="H94" s="147"/>
      <c r="I94" s="169"/>
      <c r="J94" s="51"/>
      <c r="K94" s="147"/>
      <c r="L94" s="169"/>
      <c r="M94" s="51"/>
      <c r="N94" s="147"/>
      <c r="O94" s="169"/>
      <c r="P94" s="51"/>
      <c r="Q94" s="147"/>
      <c r="R94" s="157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1">
        <f t="shared" si="2"/>
        <v>0</v>
      </c>
      <c r="V94" s="175" t="str">
        <f t="shared" si="3"/>
        <v/>
      </c>
      <c r="W94" s="174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8" t="str">
        <f>IF('Noon Position '!B101&lt;&gt;"",'Noon Position '!B101,"")</f>
        <v/>
      </c>
      <c r="F95" s="169"/>
      <c r="G95" s="51"/>
      <c r="H95" s="147"/>
      <c r="I95" s="169"/>
      <c r="J95" s="51"/>
      <c r="K95" s="147"/>
      <c r="L95" s="169"/>
      <c r="M95" s="51"/>
      <c r="N95" s="147"/>
      <c r="O95" s="169"/>
      <c r="P95" s="51"/>
      <c r="Q95" s="147"/>
      <c r="R95" s="157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1">
        <f t="shared" si="2"/>
        <v>0</v>
      </c>
      <c r="V95" s="175" t="str">
        <f t="shared" si="3"/>
        <v/>
      </c>
      <c r="W95" s="174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8" t="str">
        <f>IF('Noon Position '!B102&lt;&gt;"",'Noon Position '!B102,"")</f>
        <v/>
      </c>
      <c r="F96" s="169"/>
      <c r="G96" s="51"/>
      <c r="H96" s="147"/>
      <c r="I96" s="169"/>
      <c r="J96" s="51"/>
      <c r="K96" s="147"/>
      <c r="L96" s="169"/>
      <c r="M96" s="51"/>
      <c r="N96" s="147"/>
      <c r="O96" s="169"/>
      <c r="P96" s="51"/>
      <c r="Q96" s="147"/>
      <c r="R96" s="157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1">
        <f t="shared" si="2"/>
        <v>0</v>
      </c>
      <c r="V96" s="175" t="str">
        <f t="shared" si="3"/>
        <v/>
      </c>
      <c r="W96" s="174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8" t="str">
        <f>IF('Noon Position '!B103&lt;&gt;"",'Noon Position '!B103,"")</f>
        <v/>
      </c>
      <c r="F97" s="169"/>
      <c r="G97" s="51"/>
      <c r="H97" s="147"/>
      <c r="I97" s="169"/>
      <c r="J97" s="51"/>
      <c r="K97" s="147"/>
      <c r="L97" s="169"/>
      <c r="M97" s="51"/>
      <c r="N97" s="147"/>
      <c r="O97" s="169"/>
      <c r="P97" s="51"/>
      <c r="Q97" s="147"/>
      <c r="R97" s="157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1">
        <f t="shared" si="2"/>
        <v>0</v>
      </c>
      <c r="V97" s="175" t="str">
        <f t="shared" si="3"/>
        <v/>
      </c>
      <c r="W97" s="174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8" t="str">
        <f>IF('Noon Position '!B104&lt;&gt;"",'Noon Position '!B104,"")</f>
        <v/>
      </c>
      <c r="F98" s="169"/>
      <c r="G98" s="51"/>
      <c r="H98" s="147"/>
      <c r="I98" s="169"/>
      <c r="J98" s="51"/>
      <c r="K98" s="147"/>
      <c r="L98" s="169"/>
      <c r="M98" s="51"/>
      <c r="N98" s="147"/>
      <c r="O98" s="169"/>
      <c r="P98" s="51"/>
      <c r="Q98" s="147"/>
      <c r="R98" s="157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1">
        <f t="shared" si="2"/>
        <v>0</v>
      </c>
      <c r="V98" s="175" t="str">
        <f t="shared" si="3"/>
        <v/>
      </c>
      <c r="W98" s="174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8" t="str">
        <f>IF('Noon Position '!B105&lt;&gt;"",'Noon Position '!B105,"")</f>
        <v/>
      </c>
      <c r="F99" s="169"/>
      <c r="G99" s="51"/>
      <c r="H99" s="147"/>
      <c r="I99" s="169"/>
      <c r="J99" s="51"/>
      <c r="K99" s="147"/>
      <c r="L99" s="169"/>
      <c r="M99" s="51"/>
      <c r="N99" s="147"/>
      <c r="O99" s="169"/>
      <c r="P99" s="51"/>
      <c r="Q99" s="147"/>
      <c r="R99" s="157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1">
        <f t="shared" si="2"/>
        <v>0</v>
      </c>
      <c r="V99" s="175" t="str">
        <f t="shared" si="3"/>
        <v/>
      </c>
      <c r="W99" s="174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8" t="str">
        <f>IF('Noon Position '!B106&lt;&gt;"",'Noon Position '!B106,"")</f>
        <v/>
      </c>
      <c r="F100" s="169"/>
      <c r="G100" s="51"/>
      <c r="H100" s="147"/>
      <c r="I100" s="169"/>
      <c r="J100" s="51"/>
      <c r="K100" s="147"/>
      <c r="L100" s="169"/>
      <c r="M100" s="51"/>
      <c r="N100" s="147"/>
      <c r="O100" s="169"/>
      <c r="P100" s="51"/>
      <c r="Q100" s="147"/>
      <c r="R100" s="157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1">
        <f t="shared" si="2"/>
        <v>0</v>
      </c>
      <c r="V100" s="175" t="str">
        <f t="shared" si="3"/>
        <v/>
      </c>
      <c r="W100" s="174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8" t="str">
        <f>IF('Noon Position '!B107&lt;&gt;"",'Noon Position '!B107,"")</f>
        <v/>
      </c>
      <c r="F101" s="169"/>
      <c r="G101" s="51"/>
      <c r="H101" s="147"/>
      <c r="I101" s="169"/>
      <c r="J101" s="51"/>
      <c r="K101" s="147"/>
      <c r="L101" s="169"/>
      <c r="M101" s="51"/>
      <c r="N101" s="147"/>
      <c r="O101" s="169"/>
      <c r="P101" s="51"/>
      <c r="Q101" s="147"/>
      <c r="R101" s="157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1">
        <f t="shared" si="2"/>
        <v>0</v>
      </c>
      <c r="V101" s="175" t="str">
        <f t="shared" si="3"/>
        <v/>
      </c>
      <c r="W101" s="174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8" t="str">
        <f>IF('Noon Position '!B108&lt;&gt;"",'Noon Position '!B108,"")</f>
        <v/>
      </c>
      <c r="F102" s="169"/>
      <c r="G102" s="51"/>
      <c r="H102" s="147"/>
      <c r="I102" s="169"/>
      <c r="J102" s="51"/>
      <c r="K102" s="147"/>
      <c r="L102" s="169"/>
      <c r="M102" s="51"/>
      <c r="N102" s="147"/>
      <c r="O102" s="169"/>
      <c r="P102" s="51"/>
      <c r="Q102" s="147"/>
      <c r="R102" s="157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1">
        <f t="shared" si="2"/>
        <v>0</v>
      </c>
      <c r="V102" s="175" t="str">
        <f t="shared" si="3"/>
        <v/>
      </c>
      <c r="W102" s="174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8" t="str">
        <f>IF('Noon Position '!B109&lt;&gt;"",'Noon Position '!B109,"")</f>
        <v/>
      </c>
      <c r="F103" s="169"/>
      <c r="G103" s="51"/>
      <c r="H103" s="147"/>
      <c r="I103" s="169"/>
      <c r="J103" s="51"/>
      <c r="K103" s="147"/>
      <c r="L103" s="169"/>
      <c r="M103" s="51"/>
      <c r="N103" s="147"/>
      <c r="O103" s="169"/>
      <c r="P103" s="51"/>
      <c r="Q103" s="147"/>
      <c r="R103" s="157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1">
        <f t="shared" si="2"/>
        <v>0</v>
      </c>
      <c r="V103" s="175" t="str">
        <f t="shared" si="3"/>
        <v/>
      </c>
      <c r="W103" s="174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8" t="str">
        <f>IF('Noon Position '!B110&lt;&gt;"",'Noon Position '!B110,"")</f>
        <v/>
      </c>
      <c r="F104" s="170"/>
      <c r="G104" s="152"/>
      <c r="H104" s="153"/>
      <c r="I104" s="170"/>
      <c r="J104" s="152"/>
      <c r="K104" s="153"/>
      <c r="L104" s="170"/>
      <c r="M104" s="152"/>
      <c r="N104" s="153"/>
      <c r="O104" s="170"/>
      <c r="P104" s="152"/>
      <c r="Q104" s="153"/>
      <c r="R104" s="157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1">
        <f t="shared" si="2"/>
        <v>0</v>
      </c>
      <c r="V104" s="176" t="str">
        <f t="shared" si="3"/>
        <v/>
      </c>
      <c r="W104" s="174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" right="0.7" top="0.75" bottom="0.75" header="0.3" footer="0.3"/>
  <pageSetup paperSize="9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ySplit="2" topLeftCell="A3" activePane="bottomLeft" state="frozen"/>
      <selection activeCell="I25" sqref="I25"/>
      <selection pane="bottomLeft" activeCell="C5" sqref="C5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3" width="9.7109375" style="44" hidden="1" customWidth="1"/>
    <col min="14" max="14" width="12.7109375" style="44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62</v>
      </c>
      <c r="D1" s="344"/>
      <c r="E1" s="344"/>
      <c r="F1" s="344"/>
      <c r="G1" s="345"/>
      <c r="H1" s="346" t="s">
        <v>63</v>
      </c>
      <c r="I1" s="347"/>
      <c r="J1" s="347"/>
      <c r="K1" s="348"/>
      <c r="L1" s="58" t="s">
        <v>98</v>
      </c>
      <c r="M1" s="58"/>
      <c r="N1" s="338" t="s">
        <v>99</v>
      </c>
      <c r="O1" s="179"/>
      <c r="P1" s="340" t="s">
        <v>145</v>
      </c>
      <c r="Q1" s="341"/>
      <c r="R1" s="341"/>
      <c r="S1" s="341"/>
      <c r="T1" s="341"/>
      <c r="U1" s="341"/>
      <c r="V1" s="342"/>
      <c r="W1" s="349" t="s">
        <v>51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22" t="s">
        <v>13</v>
      </c>
      <c r="D2" s="223" t="s">
        <v>14</v>
      </c>
      <c r="E2" s="223" t="s">
        <v>15</v>
      </c>
      <c r="F2" s="223" t="s">
        <v>16</v>
      </c>
      <c r="G2" s="224" t="s">
        <v>17</v>
      </c>
      <c r="H2" s="225" t="s">
        <v>64</v>
      </c>
      <c r="I2" s="226" t="s">
        <v>65</v>
      </c>
      <c r="J2" s="226" t="s">
        <v>49</v>
      </c>
      <c r="K2" s="227" t="s">
        <v>50</v>
      </c>
      <c r="L2" s="200" t="s">
        <v>44</v>
      </c>
      <c r="M2" s="142"/>
      <c r="N2" s="339"/>
      <c r="O2" s="180" t="s">
        <v>115</v>
      </c>
      <c r="P2" s="228" t="s">
        <v>13</v>
      </c>
      <c r="Q2" s="229" t="s">
        <v>14</v>
      </c>
      <c r="R2" s="229"/>
      <c r="S2" s="229" t="s">
        <v>116</v>
      </c>
      <c r="T2" s="229" t="s">
        <v>15</v>
      </c>
      <c r="U2" s="229" t="s">
        <v>16</v>
      </c>
      <c r="V2" s="230" t="s">
        <v>17</v>
      </c>
      <c r="W2" s="228" t="s">
        <v>48</v>
      </c>
      <c r="X2" s="229" t="s">
        <v>47</v>
      </c>
      <c r="Y2" s="229" t="s">
        <v>49</v>
      </c>
      <c r="Z2" s="230" t="s">
        <v>50</v>
      </c>
      <c r="AA2" s="178" t="s">
        <v>60</v>
      </c>
    </row>
    <row r="3" spans="1:39" customFormat="1" x14ac:dyDescent="0.25">
      <c r="A3" s="31">
        <f>IF('Noon Position '!A9&lt;&gt;"",'Noon Position '!A9,"")</f>
        <v>42188</v>
      </c>
      <c r="B3" s="181" t="str">
        <f>IF('Noon Position '!B9&lt;&gt;"",'Noon Position '!B9,"")</f>
        <v/>
      </c>
      <c r="C3" s="183">
        <v>539.73</v>
      </c>
      <c r="D3" s="184"/>
      <c r="E3" s="184"/>
      <c r="F3" s="184"/>
      <c r="G3" s="185">
        <v>63.4</v>
      </c>
      <c r="H3" s="192">
        <v>14690</v>
      </c>
      <c r="I3" s="193"/>
      <c r="J3" s="193">
        <v>9100</v>
      </c>
      <c r="K3" s="194">
        <v>3400</v>
      </c>
      <c r="L3" s="201" t="str">
        <f>IF('Noon Position '!L9&lt;&gt;0,'Noon Position '!L9,"")</f>
        <v/>
      </c>
      <c r="M3" s="202"/>
      <c r="N3" s="194">
        <v>39230</v>
      </c>
      <c r="O3" s="206"/>
      <c r="P3" s="210"/>
      <c r="Q3" s="211"/>
      <c r="R3" s="211"/>
      <c r="S3" s="211"/>
      <c r="T3" s="211"/>
      <c r="U3" s="211"/>
      <c r="V3" s="212"/>
      <c r="W3" s="215"/>
      <c r="X3" s="216"/>
      <c r="Y3" s="216"/>
      <c r="Z3" s="217"/>
      <c r="AA3" s="157" t="s">
        <v>61</v>
      </c>
    </row>
    <row r="4" spans="1:39" customFormat="1" x14ac:dyDescent="0.25">
      <c r="A4" s="31">
        <f>IF('Noon Position '!A10&lt;&gt;"",'Noon Position '!A10,"")</f>
        <v>42189</v>
      </c>
      <c r="B4" s="181">
        <f>IF('Noon Position '!B10&lt;&gt;"",'Noon Position '!B10,"")</f>
        <v>0.5</v>
      </c>
      <c r="C4" s="186">
        <v>532.5</v>
      </c>
      <c r="D4" s="46"/>
      <c r="E4" s="46"/>
      <c r="F4" s="46"/>
      <c r="G4" s="187">
        <v>63.3</v>
      </c>
      <c r="H4" s="182">
        <v>14624</v>
      </c>
      <c r="I4" s="48"/>
      <c r="J4" s="48">
        <v>9100</v>
      </c>
      <c r="K4" s="195">
        <v>3400</v>
      </c>
      <c r="L4" s="191">
        <f>IF('Noon Position '!L10&lt;&gt;0,'Noon Position '!L10,"")</f>
        <v>17</v>
      </c>
      <c r="M4" s="141">
        <f>IF(L4&lt;&gt;"",'Weather Condition'!U4*L4,0)</f>
        <v>0</v>
      </c>
      <c r="N4" s="203">
        <v>50140</v>
      </c>
      <c r="O4" s="207">
        <f>IF($L4&lt;&gt;"",(N4-N3)/$L4*24,IF(ISBLANK(N4),"",N4-N3))</f>
        <v>15402.35294117647</v>
      </c>
      <c r="P4" s="28">
        <f>IF($L4&lt;&gt;"",(C3-C4)/$L4*24,IF(ISBLANK(C4),"",C3-C4))</f>
        <v>10.207058823529437</v>
      </c>
      <c r="Q4" s="23">
        <f t="shared" ref="Q4:Q19" si="0">IF($L4&lt;&gt;"",(D3-D4)/$L4*24,IF(ISBLANK(D4),"",D3-D4))</f>
        <v>0</v>
      </c>
      <c r="R4" s="23">
        <f>IF(Q4&lt;&gt;"",'Weather Condition'!U4*(P4+Q4),0)</f>
        <v>0</v>
      </c>
      <c r="S4" s="23" t="str">
        <f>IF(L4&lt;&gt;"",IF(SUM($M$4:M4)&lt;&gt;0,SUMPRODUCT($M$4:M4,$R$4:R4)/SUM($M$4:M4),""),"")</f>
        <v/>
      </c>
      <c r="T4" s="23">
        <f t="shared" ref="T4:T19" si="1">IF($L4&lt;&gt;"",(E3-E4)/$L4*24,IF(ISBLANK(E4),"",E3-E4))</f>
        <v>0</v>
      </c>
      <c r="U4" s="23">
        <f t="shared" ref="U4:U19" si="2">IF($L4&lt;&gt;"",(F3-F4)/$L4*24,IF(ISBLANK(F4),"",F3-F4))</f>
        <v>0</v>
      </c>
      <c r="V4" s="154">
        <f t="shared" ref="V4:V19" si="3">IF($L4&lt;&gt;"",(G3-G4)/$L4*24,IF(ISBLANK(G4),"",G3-G4))</f>
        <v>0.14117647058823729</v>
      </c>
      <c r="W4" s="199">
        <f t="shared" ref="W4:W19" si="4">IF($L4&lt;&gt;"",(H3-H4)/$L4*24,IF(ISBLANK(H4),"",H3-H4))</f>
        <v>93.17647058823529</v>
      </c>
      <c r="X4" s="45">
        <f t="shared" ref="X4:X19" si="5">IF($L4&lt;&gt;"",(I3-I4)/$L4*24,IF(ISBLANK(I4),"",I3-I4))</f>
        <v>0</v>
      </c>
      <c r="Y4" s="45">
        <f t="shared" ref="Y4:Y19" si="6">IF($L4&lt;&gt;"",(J3-J4)/$L4*24,IF(ISBLANK(J4),"",J3-J4))</f>
        <v>0</v>
      </c>
      <c r="Z4" s="218">
        <f t="shared" ref="Z4:Z19" si="7">IF($L4&lt;&gt;"",(K3-K4)/$L4*24,IF(ISBLANK(K4),"",K3-K4))</f>
        <v>0</v>
      </c>
      <c r="AA4" s="158"/>
    </row>
    <row r="5" spans="1:39" customFormat="1" x14ac:dyDescent="0.25">
      <c r="A5" s="31" t="str">
        <f>IF('Noon Position '!A11&lt;&gt;"",'Noon Position '!A11,"")</f>
        <v/>
      </c>
      <c r="B5" s="181" t="str">
        <f>IF('Noon Position '!B11&lt;&gt;"",'Noon Position '!B11,"")</f>
        <v/>
      </c>
      <c r="C5" s="186"/>
      <c r="D5" s="46"/>
      <c r="E5" s="46"/>
      <c r="F5" s="46"/>
      <c r="G5" s="187"/>
      <c r="H5" s="182"/>
      <c r="I5" s="48"/>
      <c r="J5" s="48"/>
      <c r="K5" s="195"/>
      <c r="L5" s="191"/>
      <c r="M5" s="141"/>
      <c r="N5" s="203"/>
      <c r="O5" s="207" t="str">
        <f t="shared" ref="O5:O68" si="8">IF($L5&lt;&gt;"",(N5-N4)/$L5*24,IF(ISBLANK(N5),"",N5-N4))</f>
        <v/>
      </c>
      <c r="P5" s="28" t="str">
        <f t="shared" ref="P5:P68" si="9">IF($L5&lt;&gt;"",(C4-C5)/$L5*24,IF(ISBLANK(C5),"",C4-C5))</f>
        <v/>
      </c>
      <c r="Q5" s="23" t="str">
        <f t="shared" si="0"/>
        <v/>
      </c>
      <c r="R5" s="23">
        <f>IF(Q5&lt;&gt;"",'Weather Condition'!U5*(P5+Q5),0)</f>
        <v>0</v>
      </c>
      <c r="S5" s="23" t="str">
        <f>IF(L5&lt;&gt;"",IF(SUM($M$4:M5)&lt;&gt;0,SUMPRODUCT($M$4:M5,$R$4:R5)/SUM($M$4:M5),""),"")</f>
        <v/>
      </c>
      <c r="T5" s="23" t="str">
        <f t="shared" si="1"/>
        <v/>
      </c>
      <c r="U5" s="23" t="str">
        <f t="shared" si="2"/>
        <v/>
      </c>
      <c r="V5" s="154" t="str">
        <f t="shared" si="3"/>
        <v/>
      </c>
      <c r="W5" s="199" t="str">
        <f t="shared" si="4"/>
        <v/>
      </c>
      <c r="X5" s="45" t="str">
        <f t="shared" si="5"/>
        <v/>
      </c>
      <c r="Y5" s="45" t="str">
        <f t="shared" si="6"/>
        <v/>
      </c>
      <c r="Z5" s="218" t="str">
        <f t="shared" si="7"/>
        <v/>
      </c>
      <c r="AA5" s="158"/>
    </row>
    <row r="6" spans="1:39" customFormat="1" x14ac:dyDescent="0.25">
      <c r="A6" s="31" t="str">
        <f>IF('Noon Position '!A12&lt;&gt;"",'Noon Position '!A12,"")</f>
        <v/>
      </c>
      <c r="B6" s="181" t="str">
        <f>IF('Noon Position '!B12&lt;&gt;"",'Noon Position '!B12,"")</f>
        <v/>
      </c>
      <c r="C6" s="186"/>
      <c r="D6" s="46"/>
      <c r="E6" s="46"/>
      <c r="F6" s="46"/>
      <c r="G6" s="187"/>
      <c r="H6" s="182"/>
      <c r="I6" s="48"/>
      <c r="J6" s="48"/>
      <c r="K6" s="195"/>
      <c r="L6" s="191"/>
      <c r="M6" s="141"/>
      <c r="N6" s="203"/>
      <c r="O6" s="207" t="str">
        <f t="shared" si="8"/>
        <v/>
      </c>
      <c r="P6" s="28" t="str">
        <f t="shared" si="9"/>
        <v/>
      </c>
      <c r="Q6" s="23" t="str">
        <f t="shared" si="0"/>
        <v/>
      </c>
      <c r="R6" s="23">
        <f>IF(Q6&lt;&gt;"",'Weather Condition'!U6*(P6+Q6),0)</f>
        <v>0</v>
      </c>
      <c r="S6" s="23" t="str">
        <f>IF(L6&lt;&gt;"",IF(SUM($M$4:M6)&lt;&gt;0,SUMPRODUCT($M$4:M6,$R$4:R6)/SUM($M$4:M6),""),"")</f>
        <v/>
      </c>
      <c r="T6" s="23" t="str">
        <f t="shared" si="1"/>
        <v/>
      </c>
      <c r="U6" s="23" t="str">
        <f t="shared" si="2"/>
        <v/>
      </c>
      <c r="V6" s="154" t="str">
        <f t="shared" si="3"/>
        <v/>
      </c>
      <c r="W6" s="199" t="str">
        <f t="shared" si="4"/>
        <v/>
      </c>
      <c r="X6" s="45" t="str">
        <f t="shared" si="5"/>
        <v/>
      </c>
      <c r="Y6" s="45" t="str">
        <f t="shared" si="6"/>
        <v/>
      </c>
      <c r="Z6" s="218" t="str">
        <f t="shared" si="7"/>
        <v/>
      </c>
      <c r="AA6" s="1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 t="str">
        <f>IF('Noon Position '!A13&lt;&gt;"",'Noon Position '!A13,"")</f>
        <v/>
      </c>
      <c r="B7" s="181" t="str">
        <f>IF('Noon Position '!B13&lt;&gt;"",'Noon Position '!B13,"")</f>
        <v/>
      </c>
      <c r="C7" s="186"/>
      <c r="D7" s="46"/>
      <c r="E7" s="46"/>
      <c r="F7" s="46"/>
      <c r="G7" s="187"/>
      <c r="H7" s="182"/>
      <c r="I7" s="48"/>
      <c r="J7" s="48"/>
      <c r="K7" s="195"/>
      <c r="L7" s="191"/>
      <c r="M7" s="141"/>
      <c r="N7" s="203"/>
      <c r="O7" s="207" t="str">
        <f t="shared" si="8"/>
        <v/>
      </c>
      <c r="P7" s="28" t="str">
        <f t="shared" si="9"/>
        <v/>
      </c>
      <c r="Q7" s="23" t="str">
        <f t="shared" si="0"/>
        <v/>
      </c>
      <c r="R7" s="23">
        <f>IF(Q7&lt;&gt;"",'Weather Condition'!U7*(P7+Q7),0)</f>
        <v>0</v>
      </c>
      <c r="S7" s="23" t="str">
        <f>IF(L7&lt;&gt;"",IF(SUM($M$4:M7)&lt;&gt;0,SUMPRODUCT($M$4:M7,$R$4:R7)/SUM($M$4:M7),""),"")</f>
        <v/>
      </c>
      <c r="T7" s="23" t="str">
        <f t="shared" si="1"/>
        <v/>
      </c>
      <c r="U7" s="23" t="str">
        <f t="shared" si="2"/>
        <v/>
      </c>
      <c r="V7" s="154" t="str">
        <f t="shared" si="3"/>
        <v/>
      </c>
      <c r="W7" s="199" t="str">
        <f t="shared" si="4"/>
        <v/>
      </c>
      <c r="X7" s="45" t="str">
        <f t="shared" si="5"/>
        <v/>
      </c>
      <c r="Y7" s="45" t="str">
        <f t="shared" si="6"/>
        <v/>
      </c>
      <c r="Z7" s="218" t="str">
        <f t="shared" si="7"/>
        <v/>
      </c>
      <c r="AA7" s="158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 t="str">
        <f>IF('Noon Position '!A14&lt;&gt;"",'Noon Position '!A14,"")</f>
        <v/>
      </c>
      <c r="B8" s="181" t="str">
        <f>IF('Noon Position '!B14&lt;&gt;"",'Noon Position '!B14,"")</f>
        <v/>
      </c>
      <c r="C8" s="186"/>
      <c r="D8" s="46"/>
      <c r="E8" s="46"/>
      <c r="F8" s="46"/>
      <c r="G8" s="187"/>
      <c r="H8" s="182"/>
      <c r="I8" s="48"/>
      <c r="J8" s="48"/>
      <c r="K8" s="195"/>
      <c r="L8" s="191"/>
      <c r="M8" s="141"/>
      <c r="N8" s="195"/>
      <c r="O8" s="208" t="str">
        <f t="shared" si="8"/>
        <v/>
      </c>
      <c r="P8" s="28" t="str">
        <f t="shared" si="9"/>
        <v/>
      </c>
      <c r="Q8" s="23" t="str">
        <f t="shared" si="0"/>
        <v/>
      </c>
      <c r="R8" s="23">
        <f>IF(Q8&lt;&gt;"",'Weather Condition'!U8*(P8+Q8),0)</f>
        <v>0</v>
      </c>
      <c r="S8" s="23" t="str">
        <f>IF(L8&lt;&gt;"",IF(SUM($M$4:M8)&lt;&gt;0,SUMPRODUCT($M$4:M8,$R$4:R8)/SUM($M$4:M8),""),"")</f>
        <v/>
      </c>
      <c r="T8" s="23" t="str">
        <f t="shared" si="1"/>
        <v/>
      </c>
      <c r="U8" s="23" t="str">
        <f t="shared" si="2"/>
        <v/>
      </c>
      <c r="V8" s="154" t="str">
        <f t="shared" si="3"/>
        <v/>
      </c>
      <c r="W8" s="199" t="str">
        <f t="shared" si="4"/>
        <v/>
      </c>
      <c r="X8" s="45" t="str">
        <f t="shared" si="5"/>
        <v/>
      </c>
      <c r="Y8" s="45" t="str">
        <f t="shared" si="6"/>
        <v/>
      </c>
      <c r="Z8" s="218" t="str">
        <f t="shared" si="7"/>
        <v/>
      </c>
      <c r="AA8" s="158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 t="str">
        <f>IF('Noon Position '!A15&lt;&gt;"",'Noon Position '!A15,"")</f>
        <v/>
      </c>
      <c r="B9" s="181" t="str">
        <f>IF('Noon Position '!B15&lt;&gt;"",'Noon Position '!B15,"")</f>
        <v/>
      </c>
      <c r="C9" s="186"/>
      <c r="D9" s="46"/>
      <c r="E9" s="46"/>
      <c r="F9" s="46"/>
      <c r="G9" s="187"/>
      <c r="H9" s="182"/>
      <c r="I9" s="48"/>
      <c r="J9" s="48"/>
      <c r="K9" s="195"/>
      <c r="L9" s="191"/>
      <c r="M9" s="141"/>
      <c r="N9" s="195"/>
      <c r="O9" s="208" t="str">
        <f t="shared" si="8"/>
        <v/>
      </c>
      <c r="P9" s="28" t="str">
        <f t="shared" si="9"/>
        <v/>
      </c>
      <c r="Q9" s="23" t="str">
        <f t="shared" si="0"/>
        <v/>
      </c>
      <c r="R9" s="23">
        <f>IF(Q9&lt;&gt;"",'Weather Condition'!U9*(P9+Q9),0)</f>
        <v>0</v>
      </c>
      <c r="S9" s="23" t="str">
        <f>IF(L9&lt;&gt;"",IF(SUM($M$4:M9)&lt;&gt;0,SUMPRODUCT($M$4:M9,$R$4:R9)/SUM($M$4:M9),""),"")</f>
        <v/>
      </c>
      <c r="T9" s="23" t="str">
        <f t="shared" si="1"/>
        <v/>
      </c>
      <c r="U9" s="23" t="str">
        <f t="shared" si="2"/>
        <v/>
      </c>
      <c r="V9" s="154" t="str">
        <f t="shared" si="3"/>
        <v/>
      </c>
      <c r="W9" s="199" t="str">
        <f t="shared" si="4"/>
        <v/>
      </c>
      <c r="X9" s="45" t="str">
        <f t="shared" si="5"/>
        <v/>
      </c>
      <c r="Y9" s="45" t="str">
        <f t="shared" si="6"/>
        <v/>
      </c>
      <c r="Z9" s="218" t="str">
        <f t="shared" si="7"/>
        <v/>
      </c>
      <c r="AA9" s="158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 t="str">
        <f>IF('Noon Position '!A16&lt;&gt;"",'Noon Position '!A16,"")</f>
        <v/>
      </c>
      <c r="B10" s="181" t="str">
        <f>IF('Noon Position '!B16&lt;&gt;"",'Noon Position '!B16,"")</f>
        <v/>
      </c>
      <c r="C10" s="186"/>
      <c r="D10" s="46"/>
      <c r="E10" s="46"/>
      <c r="F10" s="46"/>
      <c r="G10" s="187"/>
      <c r="H10" s="182"/>
      <c r="I10" s="48"/>
      <c r="J10" s="48"/>
      <c r="K10" s="195"/>
      <c r="L10" s="191"/>
      <c r="M10" s="141"/>
      <c r="N10" s="195"/>
      <c r="O10" s="208" t="str">
        <f t="shared" si="8"/>
        <v/>
      </c>
      <c r="P10" s="28" t="str">
        <f t="shared" si="9"/>
        <v/>
      </c>
      <c r="Q10" s="23" t="str">
        <f t="shared" si="0"/>
        <v/>
      </c>
      <c r="R10" s="23">
        <f>IF(Q10&lt;&gt;"",'Weather Condition'!U10*(P10+Q10),0)</f>
        <v>0</v>
      </c>
      <c r="S10" s="23" t="str">
        <f>IF(L10&lt;&gt;"",IF(SUM($M$4:M10)&lt;&gt;0,SUMPRODUCT($M$4:M10,$R$4:R10)/SUM($M$4:M10),""),"")</f>
        <v/>
      </c>
      <c r="T10" s="23" t="str">
        <f t="shared" si="1"/>
        <v/>
      </c>
      <c r="U10" s="23" t="str">
        <f t="shared" si="2"/>
        <v/>
      </c>
      <c r="V10" s="154" t="str">
        <f t="shared" si="3"/>
        <v/>
      </c>
      <c r="W10" s="199" t="str">
        <f t="shared" si="4"/>
        <v/>
      </c>
      <c r="X10" s="45" t="str">
        <f t="shared" si="5"/>
        <v/>
      </c>
      <c r="Y10" s="45" t="str">
        <f t="shared" si="6"/>
        <v/>
      </c>
      <c r="Z10" s="218" t="str">
        <f t="shared" si="7"/>
        <v/>
      </c>
      <c r="AA10" s="158"/>
    </row>
    <row r="11" spans="1:39" customFormat="1" x14ac:dyDescent="0.25">
      <c r="A11" s="31" t="str">
        <f>IF('Noon Position '!A17&lt;&gt;"",'Noon Position '!A17,"")</f>
        <v/>
      </c>
      <c r="B11" s="181" t="str">
        <f>IF('Noon Position '!B17&lt;&gt;"",'Noon Position '!B17,"")</f>
        <v/>
      </c>
      <c r="C11" s="186"/>
      <c r="D11" s="46"/>
      <c r="E11" s="46"/>
      <c r="F11" s="46"/>
      <c r="G11" s="187"/>
      <c r="H11" s="182"/>
      <c r="I11" s="48"/>
      <c r="J11" s="48"/>
      <c r="K11" s="195"/>
      <c r="L11" s="191"/>
      <c r="M11" s="141"/>
      <c r="N11" s="195"/>
      <c r="O11" s="208" t="str">
        <f t="shared" si="8"/>
        <v/>
      </c>
      <c r="P11" s="28" t="str">
        <f t="shared" si="9"/>
        <v/>
      </c>
      <c r="Q11" s="23" t="str">
        <f t="shared" si="0"/>
        <v/>
      </c>
      <c r="R11" s="23">
        <f>IF(Q11&lt;&gt;"",'Weather Condition'!U11*(P11+Q11),0)</f>
        <v>0</v>
      </c>
      <c r="S11" s="23" t="str">
        <f>IF(L11&lt;&gt;"",IF(SUM($M$4:M11)&lt;&gt;0,SUMPRODUCT($M$4:M11,$R$4:R11)/SUM($M$4:M11),""),"")</f>
        <v/>
      </c>
      <c r="T11" s="23" t="str">
        <f t="shared" si="1"/>
        <v/>
      </c>
      <c r="U11" s="23" t="str">
        <f t="shared" si="2"/>
        <v/>
      </c>
      <c r="V11" s="154" t="str">
        <f t="shared" si="3"/>
        <v/>
      </c>
      <c r="W11" s="199" t="str">
        <f t="shared" si="4"/>
        <v/>
      </c>
      <c r="X11" s="45" t="str">
        <f t="shared" si="5"/>
        <v/>
      </c>
      <c r="Y11" s="45" t="str">
        <f t="shared" si="6"/>
        <v/>
      </c>
      <c r="Z11" s="218" t="str">
        <f t="shared" si="7"/>
        <v/>
      </c>
      <c r="AA11" s="158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 t="str">
        <f>IF('Noon Position '!A18&lt;&gt;"",'Noon Position '!A18,"")</f>
        <v/>
      </c>
      <c r="B12" s="181" t="str">
        <f>IF('Noon Position '!B18&lt;&gt;"",'Noon Position '!B18,"")</f>
        <v/>
      </c>
      <c r="C12" s="186"/>
      <c r="D12" s="46"/>
      <c r="E12" s="46"/>
      <c r="F12" s="46"/>
      <c r="G12" s="187"/>
      <c r="H12" s="182"/>
      <c r="I12" s="48"/>
      <c r="J12" s="48"/>
      <c r="K12" s="195"/>
      <c r="L12" s="191"/>
      <c r="M12" s="141"/>
      <c r="N12" s="195"/>
      <c r="O12" s="208" t="str">
        <f t="shared" si="8"/>
        <v/>
      </c>
      <c r="P12" s="28" t="str">
        <f t="shared" si="9"/>
        <v/>
      </c>
      <c r="Q12" s="23" t="str">
        <f t="shared" si="0"/>
        <v/>
      </c>
      <c r="R12" s="23">
        <f>IF(Q12&lt;&gt;"",'Weather Condition'!U12*(P12+Q12),0)</f>
        <v>0</v>
      </c>
      <c r="S12" s="23" t="str">
        <f>IF(L12&lt;&gt;"",IF(SUM($M$4:M12)&lt;&gt;0,SUMPRODUCT($M$4:M12,$R$4:R12)/SUM($M$4:M12),""),"")</f>
        <v/>
      </c>
      <c r="T12" s="23" t="str">
        <f t="shared" si="1"/>
        <v/>
      </c>
      <c r="U12" s="23" t="str">
        <f t="shared" si="2"/>
        <v/>
      </c>
      <c r="V12" s="154" t="str">
        <f t="shared" si="3"/>
        <v/>
      </c>
      <c r="W12" s="199" t="str">
        <f t="shared" si="4"/>
        <v/>
      </c>
      <c r="X12" s="45" t="str">
        <f t="shared" si="5"/>
        <v/>
      </c>
      <c r="Y12" s="45" t="str">
        <f t="shared" si="6"/>
        <v/>
      </c>
      <c r="Z12" s="218" t="str">
        <f t="shared" si="7"/>
        <v/>
      </c>
      <c r="AA12" s="158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 t="str">
        <f>IF('Noon Position '!A19&lt;&gt;"",'Noon Position '!A19,"")</f>
        <v/>
      </c>
      <c r="B13" s="181" t="str">
        <f>IF('Noon Position '!B19&lt;&gt;"",'Noon Position '!B19,"")</f>
        <v/>
      </c>
      <c r="C13" s="186"/>
      <c r="D13" s="46"/>
      <c r="E13" s="46"/>
      <c r="F13" s="46"/>
      <c r="G13" s="187"/>
      <c r="H13" s="182"/>
      <c r="I13" s="48"/>
      <c r="J13" s="48"/>
      <c r="K13" s="195"/>
      <c r="L13" s="191"/>
      <c r="M13" s="141"/>
      <c r="N13" s="195"/>
      <c r="O13" s="208" t="str">
        <f t="shared" si="8"/>
        <v/>
      </c>
      <c r="P13" s="28" t="str">
        <f t="shared" si="9"/>
        <v/>
      </c>
      <c r="Q13" s="23" t="str">
        <f t="shared" si="0"/>
        <v/>
      </c>
      <c r="R13" s="23">
        <f>IF(Q13&lt;&gt;"",'Weather Condition'!U13*(P13+Q13),0)</f>
        <v>0</v>
      </c>
      <c r="S13" s="23" t="str">
        <f>IF(L13&lt;&gt;"",IF(SUM($M$4:M13)&lt;&gt;0,SUMPRODUCT($M$4:M13,$R$4:R13)/SUM($M$4:M13),""),"")</f>
        <v/>
      </c>
      <c r="T13" s="23" t="str">
        <f t="shared" si="1"/>
        <v/>
      </c>
      <c r="U13" s="23" t="str">
        <f t="shared" si="2"/>
        <v/>
      </c>
      <c r="V13" s="154" t="str">
        <f t="shared" si="3"/>
        <v/>
      </c>
      <c r="W13" s="199" t="str">
        <f t="shared" si="4"/>
        <v/>
      </c>
      <c r="X13" s="45" t="str">
        <f t="shared" si="5"/>
        <v/>
      </c>
      <c r="Y13" s="45" t="str">
        <f t="shared" si="6"/>
        <v/>
      </c>
      <c r="Z13" s="218" t="str">
        <f t="shared" si="7"/>
        <v/>
      </c>
      <c r="AA13" s="158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 t="str">
        <f>IF('Noon Position '!A20&lt;&gt;"",'Noon Position '!A20,"")</f>
        <v/>
      </c>
      <c r="B14" s="181" t="str">
        <f>IF('Noon Position '!B20&lt;&gt;"",'Noon Position '!B20,"")</f>
        <v/>
      </c>
      <c r="C14" s="186"/>
      <c r="D14" s="46"/>
      <c r="E14" s="46"/>
      <c r="F14" s="46"/>
      <c r="G14" s="187"/>
      <c r="H14" s="182"/>
      <c r="I14" s="48"/>
      <c r="J14" s="48"/>
      <c r="K14" s="195"/>
      <c r="L14" s="191"/>
      <c r="M14" s="141"/>
      <c r="N14" s="195"/>
      <c r="O14" s="208" t="str">
        <f t="shared" si="8"/>
        <v/>
      </c>
      <c r="P14" s="28" t="str">
        <f t="shared" si="9"/>
        <v/>
      </c>
      <c r="Q14" s="23" t="str">
        <f t="shared" si="0"/>
        <v/>
      </c>
      <c r="R14" s="23">
        <f>IF(Q14&lt;&gt;"",'Weather Condition'!U14*(P14+Q14),0)</f>
        <v>0</v>
      </c>
      <c r="S14" s="23" t="str">
        <f>IF(L14&lt;&gt;"",IF(SUM($M$4:M14)&lt;&gt;0,SUMPRODUCT($M$4:M14,$R$4:R14)/SUM($M$4:M14),""),"")</f>
        <v/>
      </c>
      <c r="T14" s="23" t="str">
        <f t="shared" si="1"/>
        <v/>
      </c>
      <c r="U14" s="23" t="str">
        <f t="shared" si="2"/>
        <v/>
      </c>
      <c r="V14" s="154" t="str">
        <f t="shared" si="3"/>
        <v/>
      </c>
      <c r="W14" s="199" t="str">
        <f t="shared" si="4"/>
        <v/>
      </c>
      <c r="X14" s="45" t="str">
        <f t="shared" si="5"/>
        <v/>
      </c>
      <c r="Y14" s="45" t="str">
        <f t="shared" si="6"/>
        <v/>
      </c>
      <c r="Z14" s="218" t="str">
        <f t="shared" si="7"/>
        <v/>
      </c>
      <c r="AA14" s="1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 t="str">
        <f>IF('Noon Position '!A21&lt;&gt;"",'Noon Position '!A21,"")</f>
        <v/>
      </c>
      <c r="B15" s="181" t="str">
        <f>IF('Noon Position '!B21&lt;&gt;"",'Noon Position '!B21,"")</f>
        <v/>
      </c>
      <c r="C15" s="186"/>
      <c r="D15" s="46"/>
      <c r="E15" s="46"/>
      <c r="F15" s="46"/>
      <c r="G15" s="187"/>
      <c r="H15" s="182"/>
      <c r="I15" s="48"/>
      <c r="J15" s="48"/>
      <c r="K15" s="195"/>
      <c r="L15" s="191"/>
      <c r="M15" s="141"/>
      <c r="N15" s="195"/>
      <c r="O15" s="208" t="str">
        <f t="shared" si="8"/>
        <v/>
      </c>
      <c r="P15" s="28" t="str">
        <f t="shared" si="9"/>
        <v/>
      </c>
      <c r="Q15" s="23" t="str">
        <f t="shared" si="0"/>
        <v/>
      </c>
      <c r="R15" s="23">
        <f>IF(Q15&lt;&gt;"",'Weather Condition'!U15*(P15+Q15),0)</f>
        <v>0</v>
      </c>
      <c r="S15" s="23" t="str">
        <f>IF(L15&lt;&gt;"",IF(SUM($M$4:M15)&lt;&gt;0,SUMPRODUCT($M$4:M15,$R$4:R15)/SUM($M$4:M15),""),"")</f>
        <v/>
      </c>
      <c r="T15" s="23" t="str">
        <f t="shared" si="1"/>
        <v/>
      </c>
      <c r="U15" s="23" t="str">
        <f t="shared" si="2"/>
        <v/>
      </c>
      <c r="V15" s="154" t="str">
        <f t="shared" si="3"/>
        <v/>
      </c>
      <c r="W15" s="199" t="str">
        <f t="shared" si="4"/>
        <v/>
      </c>
      <c r="X15" s="45" t="str">
        <f t="shared" si="5"/>
        <v/>
      </c>
      <c r="Y15" s="45" t="str">
        <f t="shared" si="6"/>
        <v/>
      </c>
      <c r="Z15" s="218" t="str">
        <f t="shared" si="7"/>
        <v/>
      </c>
      <c r="AA15" s="158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 t="str">
        <f>IF('Noon Position '!A22&lt;&gt;"",'Noon Position '!A22,"")</f>
        <v/>
      </c>
      <c r="B16" s="181" t="str">
        <f>IF('Noon Position '!B22&lt;&gt;"",'Noon Position '!B22,"")</f>
        <v/>
      </c>
      <c r="C16" s="186"/>
      <c r="D16" s="46"/>
      <c r="E16" s="46"/>
      <c r="F16" s="46"/>
      <c r="G16" s="187"/>
      <c r="H16" s="182"/>
      <c r="I16" s="48"/>
      <c r="J16" s="48"/>
      <c r="K16" s="195"/>
      <c r="L16" s="191"/>
      <c r="M16" s="141"/>
      <c r="N16" s="195"/>
      <c r="O16" s="208" t="str">
        <f t="shared" si="8"/>
        <v/>
      </c>
      <c r="P16" s="28" t="str">
        <f t="shared" si="9"/>
        <v/>
      </c>
      <c r="Q16" s="23" t="str">
        <f t="shared" si="0"/>
        <v/>
      </c>
      <c r="R16" s="23">
        <f>IF(Q16&lt;&gt;"",'Weather Condition'!U16*(P16+Q16),0)</f>
        <v>0</v>
      </c>
      <c r="S16" s="23" t="str">
        <f>IF(L16&lt;&gt;"",IF(SUM($M$4:M16)&lt;&gt;0,SUMPRODUCT($M$4:M16,$R$4:R16)/SUM($M$4:M16),""),"")</f>
        <v/>
      </c>
      <c r="T16" s="23" t="str">
        <f t="shared" si="1"/>
        <v/>
      </c>
      <c r="U16" s="23" t="str">
        <f t="shared" si="2"/>
        <v/>
      </c>
      <c r="V16" s="154" t="str">
        <f t="shared" si="3"/>
        <v/>
      </c>
      <c r="W16" s="199" t="str">
        <f t="shared" si="4"/>
        <v/>
      </c>
      <c r="X16" s="45" t="str">
        <f t="shared" si="5"/>
        <v/>
      </c>
      <c r="Y16" s="45" t="str">
        <f t="shared" si="6"/>
        <v/>
      </c>
      <c r="Z16" s="218" t="str">
        <f t="shared" si="7"/>
        <v/>
      </c>
      <c r="AA16" s="158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 t="str">
        <f>IF('Noon Position '!A23&lt;&gt;"",'Noon Position '!A23,"")</f>
        <v/>
      </c>
      <c r="B17" s="181" t="str">
        <f>IF('Noon Position '!B23&lt;&gt;"",'Noon Position '!B23,"")</f>
        <v/>
      </c>
      <c r="C17" s="186"/>
      <c r="D17" s="46"/>
      <c r="E17" s="46"/>
      <c r="F17" s="46"/>
      <c r="G17" s="187"/>
      <c r="H17" s="182"/>
      <c r="I17" s="48"/>
      <c r="J17" s="48"/>
      <c r="K17" s="195"/>
      <c r="L17" s="191"/>
      <c r="M17" s="141"/>
      <c r="N17" s="195"/>
      <c r="O17" s="208" t="str">
        <f t="shared" si="8"/>
        <v/>
      </c>
      <c r="P17" s="28" t="str">
        <f t="shared" si="9"/>
        <v/>
      </c>
      <c r="Q17" s="23" t="str">
        <f t="shared" si="0"/>
        <v/>
      </c>
      <c r="R17" s="23">
        <f>IF(Q17&lt;&gt;"",'Weather Condition'!U17*(P17+Q17),0)</f>
        <v>0</v>
      </c>
      <c r="S17" s="23" t="str">
        <f>IF(L17&lt;&gt;"",IF(SUM($M$4:M17)&lt;&gt;0,SUMPRODUCT($M$4:M17,$R$4:R17)/SUM($M$4:M17),""),"")</f>
        <v/>
      </c>
      <c r="T17" s="23" t="str">
        <f t="shared" si="1"/>
        <v/>
      </c>
      <c r="U17" s="23" t="str">
        <f t="shared" si="2"/>
        <v/>
      </c>
      <c r="V17" s="154" t="str">
        <f t="shared" si="3"/>
        <v/>
      </c>
      <c r="W17" s="199" t="str">
        <f t="shared" si="4"/>
        <v/>
      </c>
      <c r="X17" s="45" t="str">
        <f t="shared" si="5"/>
        <v/>
      </c>
      <c r="Y17" s="45" t="str">
        <f t="shared" si="6"/>
        <v/>
      </c>
      <c r="Z17" s="218" t="str">
        <f t="shared" si="7"/>
        <v/>
      </c>
      <c r="AA17" s="158"/>
    </row>
    <row r="18" spans="1:27" customFormat="1" x14ac:dyDescent="0.25">
      <c r="A18" s="31" t="str">
        <f>IF('Noon Position '!A24&lt;&gt;"",'Noon Position '!A24,"")</f>
        <v/>
      </c>
      <c r="B18" s="181" t="str">
        <f>IF('Noon Position '!B24&lt;&gt;"",'Noon Position '!B24,"")</f>
        <v/>
      </c>
      <c r="C18" s="186"/>
      <c r="D18" s="46"/>
      <c r="E18" s="46"/>
      <c r="F18" s="46"/>
      <c r="G18" s="187"/>
      <c r="H18" s="182"/>
      <c r="I18" s="48"/>
      <c r="J18" s="48"/>
      <c r="K18" s="195"/>
      <c r="L18" s="191"/>
      <c r="M18" s="141"/>
      <c r="N18" s="195"/>
      <c r="O18" s="208" t="str">
        <f t="shared" si="8"/>
        <v/>
      </c>
      <c r="P18" s="28" t="str">
        <f t="shared" si="9"/>
        <v/>
      </c>
      <c r="Q18" s="23" t="str">
        <f t="shared" si="0"/>
        <v/>
      </c>
      <c r="R18" s="23">
        <f>IF(Q18&lt;&gt;"",'Weather Condition'!U18*(P18+Q18),0)</f>
        <v>0</v>
      </c>
      <c r="S18" s="23" t="str">
        <f>IF(L18&lt;&gt;"",IF(SUM($M$4:M18)&lt;&gt;0,SUMPRODUCT($M$4:M18,$R$4:R18)/SUM($M$4:M18),""),"")</f>
        <v/>
      </c>
      <c r="T18" s="23" t="str">
        <f t="shared" si="1"/>
        <v/>
      </c>
      <c r="U18" s="23" t="str">
        <f t="shared" si="2"/>
        <v/>
      </c>
      <c r="V18" s="154" t="str">
        <f t="shared" si="3"/>
        <v/>
      </c>
      <c r="W18" s="199" t="str">
        <f t="shared" si="4"/>
        <v/>
      </c>
      <c r="X18" s="45" t="str">
        <f t="shared" si="5"/>
        <v/>
      </c>
      <c r="Y18" s="45" t="str">
        <f t="shared" si="6"/>
        <v/>
      </c>
      <c r="Z18" s="218" t="str">
        <f t="shared" si="7"/>
        <v/>
      </c>
      <c r="AA18" s="158"/>
    </row>
    <row r="19" spans="1:27" customFormat="1" x14ac:dyDescent="0.25">
      <c r="A19" s="31" t="str">
        <f>IF('Noon Position '!A25&lt;&gt;"",'Noon Position '!A25,"")</f>
        <v/>
      </c>
      <c r="B19" s="181" t="str">
        <f>IF('Noon Position '!B25&lt;&gt;"",'Noon Position '!B25,"")</f>
        <v/>
      </c>
      <c r="C19" s="186"/>
      <c r="D19" s="46"/>
      <c r="E19" s="46"/>
      <c r="F19" s="46"/>
      <c r="G19" s="187"/>
      <c r="H19" s="182"/>
      <c r="I19" s="48"/>
      <c r="J19" s="48"/>
      <c r="K19" s="195"/>
      <c r="L19" s="191"/>
      <c r="M19" s="141"/>
      <c r="N19" s="195"/>
      <c r="O19" s="208" t="str">
        <f t="shared" si="8"/>
        <v/>
      </c>
      <c r="P19" s="28" t="str">
        <f t="shared" si="9"/>
        <v/>
      </c>
      <c r="Q19" s="23" t="str">
        <f t="shared" si="0"/>
        <v/>
      </c>
      <c r="R19" s="23">
        <f>IF(Q19&lt;&gt;"",'Weather Condition'!U19*(P19+Q19),0)</f>
        <v>0</v>
      </c>
      <c r="S19" s="23" t="str">
        <f>IF(L19&lt;&gt;"",IF(SUM($M$4:M19)&lt;&gt;0,SUMPRODUCT($M$4:M19,$R$4:R19)/SUM($M$4:M19),""),"")</f>
        <v/>
      </c>
      <c r="T19" s="23" t="str">
        <f t="shared" si="1"/>
        <v/>
      </c>
      <c r="U19" s="26" t="str">
        <f t="shared" si="2"/>
        <v/>
      </c>
      <c r="V19" s="154" t="str">
        <f t="shared" si="3"/>
        <v/>
      </c>
      <c r="W19" s="199" t="str">
        <f t="shared" si="4"/>
        <v/>
      </c>
      <c r="X19" s="45" t="str">
        <f t="shared" si="5"/>
        <v/>
      </c>
      <c r="Y19" s="45" t="str">
        <f t="shared" si="6"/>
        <v/>
      </c>
      <c r="Z19" s="218" t="str">
        <f t="shared" si="7"/>
        <v/>
      </c>
      <c r="AA19" s="158"/>
    </row>
    <row r="20" spans="1:27" customFormat="1" x14ac:dyDescent="0.25">
      <c r="A20" s="31" t="str">
        <f>IF('Noon Position '!A26&lt;&gt;"",'Noon Position '!A26,"")</f>
        <v/>
      </c>
      <c r="B20" s="181" t="str">
        <f>IF('Noon Position '!B26&lt;&gt;"",'Noon Position '!B26,"")</f>
        <v/>
      </c>
      <c r="C20" s="186"/>
      <c r="D20" s="46"/>
      <c r="E20" s="46"/>
      <c r="F20" s="46"/>
      <c r="G20" s="187"/>
      <c r="H20" s="182"/>
      <c r="I20" s="48"/>
      <c r="J20" s="48"/>
      <c r="K20" s="195"/>
      <c r="L20" s="191"/>
      <c r="M20" s="141"/>
      <c r="N20" s="195"/>
      <c r="O20" s="208" t="str">
        <f t="shared" si="8"/>
        <v/>
      </c>
      <c r="P20" s="28" t="str">
        <f t="shared" si="9"/>
        <v/>
      </c>
      <c r="Q20" s="23" t="str">
        <f t="shared" ref="Q20:Q83" si="10">IF($L20&lt;&gt;"",(D19-D20)/$L20*24,IF(ISBLANK(D20),"",D19-D20))</f>
        <v/>
      </c>
      <c r="R20" s="23">
        <f>IF(Q20&lt;&gt;"",'Weather Condition'!U20*(P20+Q20),0)</f>
        <v>0</v>
      </c>
      <c r="S20" s="23" t="str">
        <f>IF(L20&lt;&gt;"",IF(SUM($M$4:M20)&lt;&gt;0,SUMPRODUCT($M$4:M20,$R$4:R20)/SUM($M$4:M20),""),"")</f>
        <v/>
      </c>
      <c r="T20" s="27" t="str">
        <f t="shared" ref="T20:T83" si="11">IF($L20&lt;&gt;"",(E19-E20)/$L20*24,IF(ISBLANK(E20),"",E19-E20))</f>
        <v/>
      </c>
      <c r="U20" s="23" t="str">
        <f t="shared" ref="U20:U83" si="12">IF($L20&lt;&gt;"",(F19-F20)/$L20*24,IF(ISBLANK(F20),"",F19-F20))</f>
        <v/>
      </c>
      <c r="V20" s="213" t="str">
        <f t="shared" ref="V20:V83" si="13">IF($L20&lt;&gt;"",(G19-G20)/$L20*24,IF(ISBLANK(G20),"",G19-G20))</f>
        <v/>
      </c>
      <c r="W20" s="199" t="str">
        <f t="shared" ref="W20:W83" si="14">IF($L20&lt;&gt;"",(H19-H20)/$L20*24,IF(ISBLANK(H20),"",H19-H20))</f>
        <v/>
      </c>
      <c r="X20" s="45" t="str">
        <f t="shared" ref="X20:X83" si="15">IF($L20&lt;&gt;"",(I19-I20)/$L20*24,IF(ISBLANK(I20),"",I19-I20))</f>
        <v/>
      </c>
      <c r="Y20" s="45" t="str">
        <f t="shared" ref="Y20:Y83" si="16">IF($L20&lt;&gt;"",(J19-J20)/$L20*24,IF(ISBLANK(J20),"",J19-J20))</f>
        <v/>
      </c>
      <c r="Z20" s="218" t="str">
        <f t="shared" ref="Z20:Z83" si="17">IF($L20&lt;&gt;"",(K19-K20)/$L20*24,IF(ISBLANK(K20),"",K19-K20))</f>
        <v/>
      </c>
      <c r="AA20" s="158"/>
    </row>
    <row r="21" spans="1:27" customFormat="1" x14ac:dyDescent="0.25">
      <c r="A21" s="31" t="str">
        <f>IF('Noon Position '!A27&lt;&gt;"",'Noon Position '!A27,"")</f>
        <v/>
      </c>
      <c r="B21" s="181" t="str">
        <f>IF('Noon Position '!B27&lt;&gt;"",'Noon Position '!B27,"")</f>
        <v/>
      </c>
      <c r="C21" s="186"/>
      <c r="D21" s="46"/>
      <c r="E21" s="46"/>
      <c r="F21" s="46"/>
      <c r="G21" s="187"/>
      <c r="H21" s="182"/>
      <c r="I21" s="48"/>
      <c r="J21" s="48"/>
      <c r="K21" s="195"/>
      <c r="L21" s="191" t="str">
        <f>IF('Noon Position '!L27&lt;&gt;0,'Noon Position '!L27,"")</f>
        <v/>
      </c>
      <c r="M21" s="141">
        <f>IF(L21&lt;&gt;"",'Weather Condition'!U21*L21,0)</f>
        <v>0</v>
      </c>
      <c r="N21" s="195"/>
      <c r="O21" s="208" t="str">
        <f t="shared" si="8"/>
        <v/>
      </c>
      <c r="P21" s="28" t="str">
        <f t="shared" si="9"/>
        <v/>
      </c>
      <c r="Q21" s="23" t="str">
        <f t="shared" si="10"/>
        <v/>
      </c>
      <c r="R21" s="23">
        <f>IF(Q21&lt;&gt;"",'Weather Condition'!U21*(P21+Q21),0)</f>
        <v>0</v>
      </c>
      <c r="S21" s="23" t="str">
        <f>IF(L21&lt;&gt;"",IF(SUM($M$4:M21)&lt;&gt;0,SUMPRODUCT($M$4:M21,$R$4:R21)/SUM($M$4:M21),""),"")</f>
        <v/>
      </c>
      <c r="T21" s="23" t="str">
        <f t="shared" si="11"/>
        <v/>
      </c>
      <c r="U21" s="29" t="str">
        <f t="shared" si="12"/>
        <v/>
      </c>
      <c r="V21" s="154" t="str">
        <f t="shared" si="13"/>
        <v/>
      </c>
      <c r="W21" s="199" t="str">
        <f t="shared" si="14"/>
        <v/>
      </c>
      <c r="X21" s="45" t="str">
        <f t="shared" si="15"/>
        <v/>
      </c>
      <c r="Y21" s="45" t="str">
        <f t="shared" si="16"/>
        <v/>
      </c>
      <c r="Z21" s="218" t="str">
        <f t="shared" si="17"/>
        <v/>
      </c>
      <c r="AA21" s="158"/>
    </row>
    <row r="22" spans="1:27" customFormat="1" x14ac:dyDescent="0.25">
      <c r="A22" s="31" t="str">
        <f>IF('Noon Position '!A28&lt;&gt;"",'Noon Position '!A28,"")</f>
        <v/>
      </c>
      <c r="B22" s="181" t="str">
        <f>IF('Noon Position '!B28&lt;&gt;"",'Noon Position '!B28,"")</f>
        <v/>
      </c>
      <c r="C22" s="186"/>
      <c r="D22" s="46"/>
      <c r="E22" s="46"/>
      <c r="F22" s="46"/>
      <c r="G22" s="187"/>
      <c r="H22" s="182"/>
      <c r="I22" s="48"/>
      <c r="J22" s="48"/>
      <c r="K22" s="195"/>
      <c r="L22" s="191" t="str">
        <f>IF('Noon Position '!L28&lt;&gt;0,'Noon Position '!L28,"")</f>
        <v/>
      </c>
      <c r="M22" s="141">
        <f>IF(L22&lt;&gt;"",'Weather Condition'!U22*L22,0)</f>
        <v>0</v>
      </c>
      <c r="N22" s="195"/>
      <c r="O22" s="208" t="str">
        <f t="shared" si="8"/>
        <v/>
      </c>
      <c r="P22" s="28" t="str">
        <f t="shared" si="9"/>
        <v/>
      </c>
      <c r="Q22" s="23" t="str">
        <f t="shared" si="10"/>
        <v/>
      </c>
      <c r="R22" s="23">
        <f>IF(Q22&lt;&gt;"",'Weather Condition'!U22*(P22+Q22),0)</f>
        <v>0</v>
      </c>
      <c r="S22" s="23" t="str">
        <f>IF(L22&lt;&gt;"",IF(SUM($M$4:M22)&lt;&gt;0,SUMPRODUCT($M$4:M22,$R$4:R22)/SUM($M$4:M22),""),"")</f>
        <v/>
      </c>
      <c r="T22" s="23" t="str">
        <f t="shared" si="11"/>
        <v/>
      </c>
      <c r="U22" s="23" t="str">
        <f t="shared" si="12"/>
        <v/>
      </c>
      <c r="V22" s="154" t="str">
        <f t="shared" si="13"/>
        <v/>
      </c>
      <c r="W22" s="199" t="str">
        <f t="shared" si="14"/>
        <v/>
      </c>
      <c r="X22" s="45" t="str">
        <f t="shared" si="15"/>
        <v/>
      </c>
      <c r="Y22" s="45" t="str">
        <f t="shared" si="16"/>
        <v/>
      </c>
      <c r="Z22" s="218" t="str">
        <f t="shared" si="17"/>
        <v/>
      </c>
      <c r="AA22" s="158"/>
    </row>
    <row r="23" spans="1:27" customFormat="1" x14ac:dyDescent="0.25">
      <c r="A23" s="31" t="str">
        <f>IF('Noon Position '!A29&lt;&gt;"",'Noon Position '!A29,"")</f>
        <v/>
      </c>
      <c r="B23" s="181" t="str">
        <f>IF('Noon Position '!B29&lt;&gt;"",'Noon Position '!B29,"")</f>
        <v/>
      </c>
      <c r="C23" s="186"/>
      <c r="D23" s="46"/>
      <c r="E23" s="46"/>
      <c r="F23" s="46"/>
      <c r="G23" s="187"/>
      <c r="H23" s="182"/>
      <c r="I23" s="48"/>
      <c r="J23" s="48"/>
      <c r="K23" s="195"/>
      <c r="L23" s="191" t="str">
        <f>IF('Noon Position '!L29&lt;&gt;0,'Noon Position '!L29,"")</f>
        <v/>
      </c>
      <c r="M23" s="141">
        <f>IF(L23&lt;&gt;"",'Weather Condition'!U23*L23,0)</f>
        <v>0</v>
      </c>
      <c r="N23" s="195"/>
      <c r="O23" s="208" t="str">
        <f t="shared" si="8"/>
        <v/>
      </c>
      <c r="P23" s="28" t="str">
        <f t="shared" si="9"/>
        <v/>
      </c>
      <c r="Q23" s="23" t="str">
        <f t="shared" si="10"/>
        <v/>
      </c>
      <c r="R23" s="23">
        <f>IF(Q23&lt;&gt;"",'Weather Condition'!U23*(P23+Q23),0)</f>
        <v>0</v>
      </c>
      <c r="S23" s="23" t="str">
        <f>IF(L23&lt;&gt;"",IF(SUM($M$4:M23)&lt;&gt;0,SUMPRODUCT($M$4:M23,$R$4:R23)/SUM($M$4:M23),""),"")</f>
        <v/>
      </c>
      <c r="T23" s="23" t="str">
        <f t="shared" si="11"/>
        <v/>
      </c>
      <c r="U23" s="23" t="str">
        <f t="shared" si="12"/>
        <v/>
      </c>
      <c r="V23" s="154" t="str">
        <f t="shared" si="13"/>
        <v/>
      </c>
      <c r="W23" s="199" t="str">
        <f t="shared" si="14"/>
        <v/>
      </c>
      <c r="X23" s="45" t="str">
        <f t="shared" si="15"/>
        <v/>
      </c>
      <c r="Y23" s="45" t="str">
        <f t="shared" si="16"/>
        <v/>
      </c>
      <c r="Z23" s="218" t="str">
        <f t="shared" si="17"/>
        <v/>
      </c>
      <c r="AA23" s="158"/>
    </row>
    <row r="24" spans="1:27" customFormat="1" x14ac:dyDescent="0.25">
      <c r="A24" s="31" t="str">
        <f>IF('Noon Position '!A30&lt;&gt;"",'Noon Position '!A30,"")</f>
        <v/>
      </c>
      <c r="B24" s="181" t="str">
        <f>IF('Noon Position '!B30&lt;&gt;"",'Noon Position '!B30,"")</f>
        <v/>
      </c>
      <c r="C24" s="186"/>
      <c r="D24" s="46"/>
      <c r="E24" s="46"/>
      <c r="F24" s="46"/>
      <c r="G24" s="187"/>
      <c r="H24" s="182"/>
      <c r="I24" s="48"/>
      <c r="J24" s="48"/>
      <c r="K24" s="195"/>
      <c r="L24" s="191" t="str">
        <f>IF('Noon Position '!L30&lt;&gt;0,'Noon Position '!L30,"")</f>
        <v/>
      </c>
      <c r="M24" s="141">
        <f>IF(L24&lt;&gt;"",'Weather Condition'!U24*L24,0)</f>
        <v>0</v>
      </c>
      <c r="N24" s="195"/>
      <c r="O24" s="208" t="str">
        <f t="shared" si="8"/>
        <v/>
      </c>
      <c r="P24" s="28" t="str">
        <f t="shared" si="9"/>
        <v/>
      </c>
      <c r="Q24" s="23" t="str">
        <f t="shared" si="10"/>
        <v/>
      </c>
      <c r="R24" s="23">
        <f>IF(Q24&lt;&gt;"",'Weather Condition'!U24*(P24+Q24),0)</f>
        <v>0</v>
      </c>
      <c r="S24" s="23" t="str">
        <f>IF(L24&lt;&gt;"",IF(SUM($M$4:M24)&lt;&gt;0,SUMPRODUCT($M$4:M24,$R$4:R24)/SUM($M$4:M24),""),"")</f>
        <v/>
      </c>
      <c r="T24" s="23" t="str">
        <f t="shared" si="11"/>
        <v/>
      </c>
      <c r="U24" s="23" t="str">
        <f t="shared" si="12"/>
        <v/>
      </c>
      <c r="V24" s="154" t="str">
        <f t="shared" si="13"/>
        <v/>
      </c>
      <c r="W24" s="199" t="str">
        <f t="shared" si="14"/>
        <v/>
      </c>
      <c r="X24" s="45" t="str">
        <f t="shared" si="15"/>
        <v/>
      </c>
      <c r="Y24" s="45" t="str">
        <f t="shared" si="16"/>
        <v/>
      </c>
      <c r="Z24" s="218" t="str">
        <f t="shared" si="17"/>
        <v/>
      </c>
      <c r="AA24" s="158"/>
    </row>
    <row r="25" spans="1:27" customFormat="1" x14ac:dyDescent="0.25">
      <c r="A25" s="31" t="str">
        <f>IF('Noon Position '!A31&lt;&gt;"",'Noon Position '!A31,"")</f>
        <v/>
      </c>
      <c r="B25" s="181" t="str">
        <f>IF('Noon Position '!B31&lt;&gt;"",'Noon Position '!B31,"")</f>
        <v/>
      </c>
      <c r="C25" s="186"/>
      <c r="D25" s="46"/>
      <c r="E25" s="46"/>
      <c r="F25" s="46"/>
      <c r="G25" s="187"/>
      <c r="H25" s="182"/>
      <c r="I25" s="48"/>
      <c r="J25" s="48"/>
      <c r="K25" s="195"/>
      <c r="L25" s="191" t="str">
        <f>IF('Noon Position '!L31&lt;&gt;0,'Noon Position '!L31,"")</f>
        <v/>
      </c>
      <c r="M25" s="141">
        <f>IF(L25&lt;&gt;"",'Weather Condition'!U25*L25,0)</f>
        <v>0</v>
      </c>
      <c r="N25" s="195"/>
      <c r="O25" s="208" t="str">
        <f t="shared" si="8"/>
        <v/>
      </c>
      <c r="P25" s="28" t="str">
        <f t="shared" si="9"/>
        <v/>
      </c>
      <c r="Q25" s="23" t="str">
        <f t="shared" si="10"/>
        <v/>
      </c>
      <c r="R25" s="23">
        <f>IF(Q25&lt;&gt;"",'Weather Condition'!U25*(P25+Q25),0)</f>
        <v>0</v>
      </c>
      <c r="S25" s="23" t="str">
        <f>IF(L25&lt;&gt;"",IF(SUM($M$4:M25)&lt;&gt;0,SUMPRODUCT($M$4:M25,$R$4:R25)/SUM($M$4:M25),""),"")</f>
        <v/>
      </c>
      <c r="T25" s="23" t="str">
        <f t="shared" si="11"/>
        <v/>
      </c>
      <c r="U25" s="23" t="str">
        <f t="shared" si="12"/>
        <v/>
      </c>
      <c r="V25" s="154" t="str">
        <f t="shared" si="13"/>
        <v/>
      </c>
      <c r="W25" s="199" t="str">
        <f t="shared" si="14"/>
        <v/>
      </c>
      <c r="X25" s="45" t="str">
        <f t="shared" si="15"/>
        <v/>
      </c>
      <c r="Y25" s="45" t="str">
        <f t="shared" si="16"/>
        <v/>
      </c>
      <c r="Z25" s="218" t="str">
        <f t="shared" si="17"/>
        <v/>
      </c>
      <c r="AA25" s="158"/>
    </row>
    <row r="26" spans="1:27" customFormat="1" x14ac:dyDescent="0.25">
      <c r="A26" s="31" t="str">
        <f>IF('Noon Position '!A32&lt;&gt;"",'Noon Position '!A32,"")</f>
        <v/>
      </c>
      <c r="B26" s="181" t="str">
        <f>IF('Noon Position '!B32&lt;&gt;"",'Noon Position '!B32,"")</f>
        <v/>
      </c>
      <c r="C26" s="186"/>
      <c r="D26" s="46"/>
      <c r="E26" s="46"/>
      <c r="F26" s="46"/>
      <c r="G26" s="187"/>
      <c r="H26" s="182"/>
      <c r="I26" s="48"/>
      <c r="J26" s="48"/>
      <c r="K26" s="195"/>
      <c r="L26" s="191" t="str">
        <f>IF('Noon Position '!L32&lt;&gt;0,'Noon Position '!L32,"")</f>
        <v/>
      </c>
      <c r="M26" s="141">
        <f>IF(L26&lt;&gt;"",'Weather Condition'!U26*L26,0)</f>
        <v>0</v>
      </c>
      <c r="N26" s="195"/>
      <c r="O26" s="208" t="str">
        <f t="shared" si="8"/>
        <v/>
      </c>
      <c r="P26" s="28" t="str">
        <f t="shared" si="9"/>
        <v/>
      </c>
      <c r="Q26" s="23" t="str">
        <f t="shared" si="10"/>
        <v/>
      </c>
      <c r="R26" s="23">
        <f>IF(Q26&lt;&gt;"",'Weather Condition'!U26*(P26+Q26),0)</f>
        <v>0</v>
      </c>
      <c r="S26" s="23" t="str">
        <f>IF(L26&lt;&gt;"",IF(SUM($M$4:M26)&lt;&gt;0,SUMPRODUCT($M$4:M26,$R$4:R26)/SUM($M$4:M26),""),"")</f>
        <v/>
      </c>
      <c r="T26" s="23" t="str">
        <f t="shared" si="11"/>
        <v/>
      </c>
      <c r="U26" s="23" t="str">
        <f t="shared" si="12"/>
        <v/>
      </c>
      <c r="V26" s="154" t="str">
        <f t="shared" si="13"/>
        <v/>
      </c>
      <c r="W26" s="199" t="str">
        <f t="shared" si="14"/>
        <v/>
      </c>
      <c r="X26" s="45" t="str">
        <f t="shared" si="15"/>
        <v/>
      </c>
      <c r="Y26" s="45" t="str">
        <f t="shared" si="16"/>
        <v/>
      </c>
      <c r="Z26" s="218" t="str">
        <f t="shared" si="17"/>
        <v/>
      </c>
      <c r="AA26" s="158"/>
    </row>
    <row r="27" spans="1:27" customFormat="1" x14ac:dyDescent="0.25">
      <c r="A27" s="31" t="str">
        <f>IF('Noon Position '!A33&lt;&gt;"",'Noon Position '!A33,"")</f>
        <v/>
      </c>
      <c r="B27" s="181" t="str">
        <f>IF('Noon Position '!B33&lt;&gt;"",'Noon Position '!B33,"")</f>
        <v/>
      </c>
      <c r="C27" s="186"/>
      <c r="D27" s="46"/>
      <c r="E27" s="46"/>
      <c r="F27" s="46"/>
      <c r="G27" s="187"/>
      <c r="H27" s="182"/>
      <c r="I27" s="48"/>
      <c r="J27" s="48"/>
      <c r="K27" s="195"/>
      <c r="L27" s="191" t="str">
        <f>IF('Noon Position '!L33&lt;&gt;0,'Noon Position '!L33,"")</f>
        <v/>
      </c>
      <c r="M27" s="141">
        <f>IF(L27&lt;&gt;"",'Weather Condition'!U27*L27,0)</f>
        <v>0</v>
      </c>
      <c r="N27" s="195"/>
      <c r="O27" s="208" t="str">
        <f t="shared" si="8"/>
        <v/>
      </c>
      <c r="P27" s="28" t="str">
        <f t="shared" si="9"/>
        <v/>
      </c>
      <c r="Q27" s="23" t="str">
        <f t="shared" si="10"/>
        <v/>
      </c>
      <c r="R27" s="23">
        <f>IF(Q27&lt;&gt;"",'Weather Condition'!U27*(P27+Q27),0)</f>
        <v>0</v>
      </c>
      <c r="S27" s="23" t="str">
        <f>IF(L27&lt;&gt;"",IF(SUM($M$4:M27)&lt;&gt;0,SUMPRODUCT($M$4:M27,$R$4:R27)/SUM($M$4:M27),""),"")</f>
        <v/>
      </c>
      <c r="T27" s="23" t="str">
        <f t="shared" si="11"/>
        <v/>
      </c>
      <c r="U27" s="23" t="str">
        <f t="shared" si="12"/>
        <v/>
      </c>
      <c r="V27" s="154" t="str">
        <f t="shared" si="13"/>
        <v/>
      </c>
      <c r="W27" s="199" t="str">
        <f t="shared" si="14"/>
        <v/>
      </c>
      <c r="X27" s="45" t="str">
        <f t="shared" si="15"/>
        <v/>
      </c>
      <c r="Y27" s="45" t="str">
        <f t="shared" si="16"/>
        <v/>
      </c>
      <c r="Z27" s="218" t="str">
        <f t="shared" si="17"/>
        <v/>
      </c>
      <c r="AA27" s="158"/>
    </row>
    <row r="28" spans="1:27" customFormat="1" x14ac:dyDescent="0.25">
      <c r="A28" s="31" t="str">
        <f>IF('Noon Position '!A34&lt;&gt;"",'Noon Position '!A34,"")</f>
        <v/>
      </c>
      <c r="B28" s="181" t="str">
        <f>IF('Noon Position '!B34&lt;&gt;"",'Noon Position '!B34,"")</f>
        <v/>
      </c>
      <c r="C28" s="186"/>
      <c r="D28" s="46"/>
      <c r="E28" s="46"/>
      <c r="F28" s="46"/>
      <c r="G28" s="187"/>
      <c r="H28" s="182"/>
      <c r="I28" s="48"/>
      <c r="J28" s="48"/>
      <c r="K28" s="195"/>
      <c r="L28" s="191" t="str">
        <f>IF('Noon Position '!L34&lt;&gt;0,'Noon Position '!L34,"")</f>
        <v/>
      </c>
      <c r="M28" s="141">
        <f>IF(L28&lt;&gt;"",'Weather Condition'!U28*L28,0)</f>
        <v>0</v>
      </c>
      <c r="N28" s="195"/>
      <c r="O28" s="208" t="str">
        <f t="shared" si="8"/>
        <v/>
      </c>
      <c r="P28" s="28" t="str">
        <f t="shared" si="9"/>
        <v/>
      </c>
      <c r="Q28" s="23" t="str">
        <f t="shared" si="10"/>
        <v/>
      </c>
      <c r="R28" s="23">
        <f>IF(Q28&lt;&gt;"",'Weather Condition'!U28*(P28+Q28),0)</f>
        <v>0</v>
      </c>
      <c r="S28" s="23" t="str">
        <f>IF(L28&lt;&gt;"",IF(SUM($M$4:M28)&lt;&gt;0,SUMPRODUCT($M$4:M28,$R$4:R28)/SUM($M$4:M28),""),"")</f>
        <v/>
      </c>
      <c r="T28" s="23" t="str">
        <f t="shared" si="11"/>
        <v/>
      </c>
      <c r="U28" s="23" t="str">
        <f t="shared" si="12"/>
        <v/>
      </c>
      <c r="V28" s="154" t="str">
        <f t="shared" si="13"/>
        <v/>
      </c>
      <c r="W28" s="199" t="str">
        <f t="shared" si="14"/>
        <v/>
      </c>
      <c r="X28" s="45" t="str">
        <f t="shared" si="15"/>
        <v/>
      </c>
      <c r="Y28" s="45" t="str">
        <f t="shared" si="16"/>
        <v/>
      </c>
      <c r="Z28" s="218" t="str">
        <f t="shared" si="17"/>
        <v/>
      </c>
      <c r="AA28" s="158"/>
    </row>
    <row r="29" spans="1:27" customFormat="1" x14ac:dyDescent="0.25">
      <c r="A29" s="31" t="str">
        <f>IF('Noon Position '!A35&lt;&gt;"",'Noon Position '!A35,"")</f>
        <v/>
      </c>
      <c r="B29" s="181" t="str">
        <f>IF('Noon Position '!B35&lt;&gt;"",'Noon Position '!B35,"")</f>
        <v/>
      </c>
      <c r="C29" s="186"/>
      <c r="D29" s="46"/>
      <c r="E29" s="46"/>
      <c r="F29" s="46"/>
      <c r="G29" s="187"/>
      <c r="H29" s="182"/>
      <c r="I29" s="48"/>
      <c r="J29" s="48"/>
      <c r="K29" s="195"/>
      <c r="L29" s="191" t="str">
        <f>IF('Noon Position '!L35&lt;&gt;0,'Noon Position '!L35,"")</f>
        <v/>
      </c>
      <c r="M29" s="141">
        <f>IF(L29&lt;&gt;"",'Weather Condition'!U29*L29,0)</f>
        <v>0</v>
      </c>
      <c r="N29" s="195"/>
      <c r="O29" s="208" t="str">
        <f t="shared" si="8"/>
        <v/>
      </c>
      <c r="P29" s="28" t="str">
        <f t="shared" si="9"/>
        <v/>
      </c>
      <c r="Q29" s="23" t="str">
        <f t="shared" si="10"/>
        <v/>
      </c>
      <c r="R29" s="23">
        <f>IF(Q29&lt;&gt;"",'Weather Condition'!U29*(P29+Q29),0)</f>
        <v>0</v>
      </c>
      <c r="S29" s="23" t="str">
        <f>IF(L29&lt;&gt;"",IF(SUM($M$4:M29)&lt;&gt;0,SUMPRODUCT($M$4:M29,$R$4:R29)/SUM($M$4:M29),""),"")</f>
        <v/>
      </c>
      <c r="T29" s="23" t="str">
        <f t="shared" si="11"/>
        <v/>
      </c>
      <c r="U29" s="23" t="str">
        <f t="shared" si="12"/>
        <v/>
      </c>
      <c r="V29" s="154" t="str">
        <f t="shared" si="13"/>
        <v/>
      </c>
      <c r="W29" s="199" t="str">
        <f t="shared" si="14"/>
        <v/>
      </c>
      <c r="X29" s="45" t="str">
        <f t="shared" si="15"/>
        <v/>
      </c>
      <c r="Y29" s="45" t="str">
        <f t="shared" si="16"/>
        <v/>
      </c>
      <c r="Z29" s="218" t="str">
        <f t="shared" si="17"/>
        <v/>
      </c>
      <c r="AA29" s="158"/>
    </row>
    <row r="30" spans="1:27" customFormat="1" x14ac:dyDescent="0.25">
      <c r="A30" s="31" t="str">
        <f>IF('Noon Position '!A36&lt;&gt;"",'Noon Position '!A36,"")</f>
        <v/>
      </c>
      <c r="B30" s="181" t="str">
        <f>IF('Noon Position '!B36&lt;&gt;"",'Noon Position '!B36,"")</f>
        <v/>
      </c>
      <c r="C30" s="186"/>
      <c r="D30" s="46"/>
      <c r="E30" s="46"/>
      <c r="F30" s="46"/>
      <c r="G30" s="187"/>
      <c r="H30" s="182"/>
      <c r="I30" s="48"/>
      <c r="J30" s="48"/>
      <c r="K30" s="195"/>
      <c r="L30" s="191" t="str">
        <f>IF('Noon Position '!L36&lt;&gt;0,'Noon Position '!L36,"")</f>
        <v/>
      </c>
      <c r="M30" s="141">
        <f>IF(L30&lt;&gt;"",'Weather Condition'!U30*L30,0)</f>
        <v>0</v>
      </c>
      <c r="N30" s="195"/>
      <c r="O30" s="208" t="str">
        <f t="shared" si="8"/>
        <v/>
      </c>
      <c r="P30" s="28" t="str">
        <f t="shared" si="9"/>
        <v/>
      </c>
      <c r="Q30" s="23" t="str">
        <f t="shared" si="10"/>
        <v/>
      </c>
      <c r="R30" s="23">
        <f>IF(Q30&lt;&gt;"",'Weather Condition'!U30*(P30+Q30),0)</f>
        <v>0</v>
      </c>
      <c r="S30" s="23" t="str">
        <f>IF(L30&lt;&gt;"",IF(SUM($M$4:M30)&lt;&gt;0,SUMPRODUCT($M$4:M30,$R$4:R30)/SUM($M$4:M30),""),"")</f>
        <v/>
      </c>
      <c r="T30" s="23" t="str">
        <f t="shared" si="11"/>
        <v/>
      </c>
      <c r="U30" s="23" t="str">
        <f t="shared" si="12"/>
        <v/>
      </c>
      <c r="V30" s="154" t="str">
        <f t="shared" si="13"/>
        <v/>
      </c>
      <c r="W30" s="199" t="str">
        <f t="shared" si="14"/>
        <v/>
      </c>
      <c r="X30" s="45" t="str">
        <f t="shared" si="15"/>
        <v/>
      </c>
      <c r="Y30" s="45" t="str">
        <f t="shared" si="16"/>
        <v/>
      </c>
      <c r="Z30" s="218" t="str">
        <f t="shared" si="17"/>
        <v/>
      </c>
      <c r="AA30" s="158"/>
    </row>
    <row r="31" spans="1:27" customFormat="1" x14ac:dyDescent="0.25">
      <c r="A31" s="31" t="str">
        <f>IF('Noon Position '!A37&lt;&gt;"",'Noon Position '!A37,"")</f>
        <v/>
      </c>
      <c r="B31" s="181" t="str">
        <f>IF('Noon Position '!B37&lt;&gt;"",'Noon Position '!B37,"")</f>
        <v/>
      </c>
      <c r="C31" s="186"/>
      <c r="D31" s="46"/>
      <c r="E31" s="46"/>
      <c r="F31" s="46"/>
      <c r="G31" s="187"/>
      <c r="H31" s="182"/>
      <c r="I31" s="48"/>
      <c r="J31" s="48"/>
      <c r="K31" s="195"/>
      <c r="L31" s="191" t="str">
        <f>IF('Noon Position '!L37&lt;&gt;0,'Noon Position '!L37,"")</f>
        <v/>
      </c>
      <c r="M31" s="141">
        <f>IF(L31&lt;&gt;"",'Weather Condition'!U31*L31,0)</f>
        <v>0</v>
      </c>
      <c r="N31" s="195"/>
      <c r="O31" s="208" t="str">
        <f t="shared" si="8"/>
        <v/>
      </c>
      <c r="P31" s="28" t="str">
        <f t="shared" si="9"/>
        <v/>
      </c>
      <c r="Q31" s="23" t="str">
        <f t="shared" si="10"/>
        <v/>
      </c>
      <c r="R31" s="23">
        <f>IF(Q31&lt;&gt;"",'Weather Condition'!U31*(P31+Q31),0)</f>
        <v>0</v>
      </c>
      <c r="S31" s="23" t="str">
        <f>IF(L31&lt;&gt;"",IF(SUM($M$4:M31)&lt;&gt;0,SUMPRODUCT($M$4:M31,$R$4:R31)/SUM($M$4:M31),""),"")</f>
        <v/>
      </c>
      <c r="T31" s="23" t="str">
        <f t="shared" si="11"/>
        <v/>
      </c>
      <c r="U31" s="23" t="str">
        <f t="shared" si="12"/>
        <v/>
      </c>
      <c r="V31" s="154" t="str">
        <f t="shared" si="13"/>
        <v/>
      </c>
      <c r="W31" s="199" t="str">
        <f t="shared" si="14"/>
        <v/>
      </c>
      <c r="X31" s="45" t="str">
        <f t="shared" si="15"/>
        <v/>
      </c>
      <c r="Y31" s="45" t="str">
        <f t="shared" si="16"/>
        <v/>
      </c>
      <c r="Z31" s="218" t="str">
        <f t="shared" si="17"/>
        <v/>
      </c>
      <c r="AA31" s="158"/>
    </row>
    <row r="32" spans="1:27" customFormat="1" x14ac:dyDescent="0.25">
      <c r="A32" s="31" t="str">
        <f>IF('Noon Position '!A38&lt;&gt;"",'Noon Position '!A38,"")</f>
        <v/>
      </c>
      <c r="B32" s="181" t="str">
        <f>IF('Noon Position '!B38&lt;&gt;"",'Noon Position '!B38,"")</f>
        <v/>
      </c>
      <c r="C32" s="186"/>
      <c r="D32" s="46"/>
      <c r="E32" s="46"/>
      <c r="F32" s="46"/>
      <c r="G32" s="187"/>
      <c r="H32" s="182"/>
      <c r="I32" s="48"/>
      <c r="J32" s="48"/>
      <c r="K32" s="195"/>
      <c r="L32" s="191" t="str">
        <f>IF('Noon Position '!L38&lt;&gt;0,'Noon Position '!L38,"")</f>
        <v/>
      </c>
      <c r="M32" s="141">
        <f>IF(L32&lt;&gt;"",'Weather Condition'!U32*L32,0)</f>
        <v>0</v>
      </c>
      <c r="N32" s="195"/>
      <c r="O32" s="208" t="str">
        <f t="shared" si="8"/>
        <v/>
      </c>
      <c r="P32" s="28" t="str">
        <f t="shared" si="9"/>
        <v/>
      </c>
      <c r="Q32" s="23" t="str">
        <f t="shared" si="10"/>
        <v/>
      </c>
      <c r="R32" s="23">
        <f>IF(Q32&lt;&gt;"",'Weather Condition'!U32*(P32+Q32),0)</f>
        <v>0</v>
      </c>
      <c r="S32" s="23" t="str">
        <f>IF(L32&lt;&gt;"",IF(SUM($M$4:M32)&lt;&gt;0,SUMPRODUCT($M$4:M32,$R$4:R32)/SUM($M$4:M32),""),"")</f>
        <v/>
      </c>
      <c r="T32" s="23" t="str">
        <f t="shared" si="11"/>
        <v/>
      </c>
      <c r="U32" s="23" t="str">
        <f t="shared" si="12"/>
        <v/>
      </c>
      <c r="V32" s="154" t="str">
        <f t="shared" si="13"/>
        <v/>
      </c>
      <c r="W32" s="199" t="str">
        <f t="shared" si="14"/>
        <v/>
      </c>
      <c r="X32" s="45" t="str">
        <f t="shared" si="15"/>
        <v/>
      </c>
      <c r="Y32" s="45" t="str">
        <f t="shared" si="16"/>
        <v/>
      </c>
      <c r="Z32" s="218" t="str">
        <f t="shared" si="17"/>
        <v/>
      </c>
      <c r="AA32" s="158"/>
    </row>
    <row r="33" spans="1:27" customFormat="1" x14ac:dyDescent="0.25">
      <c r="A33" s="31" t="str">
        <f>IF('Noon Position '!A39&lt;&gt;"",'Noon Position '!A39,"")</f>
        <v/>
      </c>
      <c r="B33" s="181" t="str">
        <f>IF('Noon Position '!B39&lt;&gt;"",'Noon Position '!B39,"")</f>
        <v/>
      </c>
      <c r="C33" s="186"/>
      <c r="D33" s="46"/>
      <c r="E33" s="46"/>
      <c r="F33" s="46"/>
      <c r="G33" s="187"/>
      <c r="H33" s="182"/>
      <c r="I33" s="48"/>
      <c r="J33" s="48"/>
      <c r="K33" s="195"/>
      <c r="L33" s="191" t="str">
        <f>IF('Noon Position '!L39&lt;&gt;0,'Noon Position '!L39,"")</f>
        <v/>
      </c>
      <c r="M33" s="141">
        <f>IF(L33&lt;&gt;"",'Weather Condition'!U33*L33,0)</f>
        <v>0</v>
      </c>
      <c r="N33" s="195"/>
      <c r="O33" s="208" t="str">
        <f t="shared" si="8"/>
        <v/>
      </c>
      <c r="P33" s="28" t="str">
        <f t="shared" si="9"/>
        <v/>
      </c>
      <c r="Q33" s="23" t="str">
        <f t="shared" si="10"/>
        <v/>
      </c>
      <c r="R33" s="23">
        <f>IF(Q33&lt;&gt;"",'Weather Condition'!U33*(P33+Q33),0)</f>
        <v>0</v>
      </c>
      <c r="S33" s="23" t="str">
        <f>IF(L33&lt;&gt;"",IF(SUM($M$4:M33)&lt;&gt;0,SUMPRODUCT($M$4:M33,$R$4:R33)/SUM($M$4:M33),""),"")</f>
        <v/>
      </c>
      <c r="T33" s="23" t="str">
        <f t="shared" si="11"/>
        <v/>
      </c>
      <c r="U33" s="23" t="str">
        <f t="shared" si="12"/>
        <v/>
      </c>
      <c r="V33" s="154" t="str">
        <f t="shared" si="13"/>
        <v/>
      </c>
      <c r="W33" s="199" t="str">
        <f t="shared" si="14"/>
        <v/>
      </c>
      <c r="X33" s="45" t="str">
        <f t="shared" si="15"/>
        <v/>
      </c>
      <c r="Y33" s="45" t="str">
        <f t="shared" si="16"/>
        <v/>
      </c>
      <c r="Z33" s="218" t="str">
        <f t="shared" si="17"/>
        <v/>
      </c>
      <c r="AA33" s="158"/>
    </row>
    <row r="34" spans="1:27" customFormat="1" x14ac:dyDescent="0.25">
      <c r="A34" s="31" t="str">
        <f>IF('Noon Position '!A40&lt;&gt;"",'Noon Position '!A40,"")</f>
        <v/>
      </c>
      <c r="B34" s="181" t="str">
        <f>IF('Noon Position '!B40&lt;&gt;"",'Noon Position '!B40,"")</f>
        <v/>
      </c>
      <c r="C34" s="186"/>
      <c r="D34" s="46"/>
      <c r="E34" s="46"/>
      <c r="F34" s="46"/>
      <c r="G34" s="187"/>
      <c r="H34" s="182"/>
      <c r="I34" s="48"/>
      <c r="J34" s="48"/>
      <c r="K34" s="195"/>
      <c r="L34" s="191" t="str">
        <f>IF('Noon Position '!L40&lt;&gt;0,'Noon Position '!L40,"")</f>
        <v/>
      </c>
      <c r="M34" s="141">
        <f>IF(L34&lt;&gt;"",'Weather Condition'!U34*L34,0)</f>
        <v>0</v>
      </c>
      <c r="N34" s="195"/>
      <c r="O34" s="208" t="str">
        <f t="shared" si="8"/>
        <v/>
      </c>
      <c r="P34" s="28" t="str">
        <f t="shared" si="9"/>
        <v/>
      </c>
      <c r="Q34" s="23" t="str">
        <f t="shared" si="10"/>
        <v/>
      </c>
      <c r="R34" s="23">
        <f>IF(Q34&lt;&gt;"",'Weather Condition'!U34*(P34+Q34),0)</f>
        <v>0</v>
      </c>
      <c r="S34" s="23" t="str">
        <f>IF(L34&lt;&gt;"",IF(SUM($M$4:M34)&lt;&gt;0,SUMPRODUCT($M$4:M34,$R$4:R34)/SUM($M$4:M34),""),"")</f>
        <v/>
      </c>
      <c r="T34" s="23" t="str">
        <f t="shared" si="11"/>
        <v/>
      </c>
      <c r="U34" s="23" t="str">
        <f t="shared" si="12"/>
        <v/>
      </c>
      <c r="V34" s="154" t="str">
        <f t="shared" si="13"/>
        <v/>
      </c>
      <c r="W34" s="199" t="str">
        <f t="shared" si="14"/>
        <v/>
      </c>
      <c r="X34" s="45" t="str">
        <f t="shared" si="15"/>
        <v/>
      </c>
      <c r="Y34" s="45" t="str">
        <f t="shared" si="16"/>
        <v/>
      </c>
      <c r="Z34" s="218" t="str">
        <f t="shared" si="17"/>
        <v/>
      </c>
      <c r="AA34" s="158"/>
    </row>
    <row r="35" spans="1:27" customFormat="1" x14ac:dyDescent="0.25">
      <c r="A35" s="31" t="str">
        <f>IF('Noon Position '!A41&lt;&gt;"",'Noon Position '!A41,"")</f>
        <v/>
      </c>
      <c r="B35" s="181" t="str">
        <f>IF('Noon Position '!B41&lt;&gt;"",'Noon Position '!B41,"")</f>
        <v/>
      </c>
      <c r="C35" s="186"/>
      <c r="D35" s="46"/>
      <c r="E35" s="46"/>
      <c r="F35" s="46"/>
      <c r="G35" s="187"/>
      <c r="H35" s="182"/>
      <c r="I35" s="48"/>
      <c r="J35" s="48"/>
      <c r="K35" s="195"/>
      <c r="L35" s="191" t="str">
        <f>IF('Noon Position '!L41&lt;&gt;0,'Noon Position '!L41,"")</f>
        <v/>
      </c>
      <c r="M35" s="141">
        <f>IF(L35&lt;&gt;"",'Weather Condition'!U35*L35,0)</f>
        <v>0</v>
      </c>
      <c r="N35" s="195"/>
      <c r="O35" s="208" t="str">
        <f t="shared" si="8"/>
        <v/>
      </c>
      <c r="P35" s="28" t="str">
        <f t="shared" si="9"/>
        <v/>
      </c>
      <c r="Q35" s="23" t="str">
        <f t="shared" si="10"/>
        <v/>
      </c>
      <c r="R35" s="23">
        <f>IF(Q35&lt;&gt;"",'Weather Condition'!U35*(P35+Q35),0)</f>
        <v>0</v>
      </c>
      <c r="S35" s="23" t="str">
        <f>IF(L35&lt;&gt;"",IF(SUM($M$4:M35)&lt;&gt;0,SUMPRODUCT($M$4:M35,$R$4:R35)/SUM($M$4:M35),""),"")</f>
        <v/>
      </c>
      <c r="T35" s="23" t="str">
        <f t="shared" si="11"/>
        <v/>
      </c>
      <c r="U35" s="23" t="str">
        <f t="shared" si="12"/>
        <v/>
      </c>
      <c r="V35" s="154" t="str">
        <f t="shared" si="13"/>
        <v/>
      </c>
      <c r="W35" s="199" t="str">
        <f t="shared" si="14"/>
        <v/>
      </c>
      <c r="X35" s="45" t="str">
        <f t="shared" si="15"/>
        <v/>
      </c>
      <c r="Y35" s="45" t="str">
        <f t="shared" si="16"/>
        <v/>
      </c>
      <c r="Z35" s="218" t="str">
        <f t="shared" si="17"/>
        <v/>
      </c>
      <c r="AA35" s="158"/>
    </row>
    <row r="36" spans="1:27" customFormat="1" x14ac:dyDescent="0.25">
      <c r="A36" s="31" t="str">
        <f>IF('Noon Position '!A42&lt;&gt;"",'Noon Position '!A42,"")</f>
        <v/>
      </c>
      <c r="B36" s="181" t="str">
        <f>IF('Noon Position '!B42&lt;&gt;"",'Noon Position '!B42,"")</f>
        <v/>
      </c>
      <c r="C36" s="186"/>
      <c r="D36" s="46"/>
      <c r="E36" s="46"/>
      <c r="F36" s="46"/>
      <c r="G36" s="187"/>
      <c r="H36" s="182"/>
      <c r="I36" s="48"/>
      <c r="J36" s="48"/>
      <c r="K36" s="195"/>
      <c r="L36" s="191" t="str">
        <f>IF('Noon Position '!L42&lt;&gt;0,'Noon Position '!L42,"")</f>
        <v/>
      </c>
      <c r="M36" s="141">
        <f>IF(L36&lt;&gt;"",'Weather Condition'!U36*L36,0)</f>
        <v>0</v>
      </c>
      <c r="N36" s="195"/>
      <c r="O36" s="208" t="str">
        <f t="shared" si="8"/>
        <v/>
      </c>
      <c r="P36" s="28" t="str">
        <f t="shared" si="9"/>
        <v/>
      </c>
      <c r="Q36" s="23" t="str">
        <f t="shared" si="10"/>
        <v/>
      </c>
      <c r="R36" s="23">
        <f>IF(Q36&lt;&gt;"",'Weather Condition'!U36*(P36+Q36),0)</f>
        <v>0</v>
      </c>
      <c r="S36" s="23" t="str">
        <f>IF(L36&lt;&gt;"",IF(SUM($M$4:M36)&lt;&gt;0,SUMPRODUCT($M$4:M36,$R$4:R36)/SUM($M$4:M36),""),"")</f>
        <v/>
      </c>
      <c r="T36" s="23" t="str">
        <f t="shared" si="11"/>
        <v/>
      </c>
      <c r="U36" s="23" t="str">
        <f t="shared" si="12"/>
        <v/>
      </c>
      <c r="V36" s="154" t="str">
        <f t="shared" si="13"/>
        <v/>
      </c>
      <c r="W36" s="199" t="str">
        <f t="shared" si="14"/>
        <v/>
      </c>
      <c r="X36" s="45" t="str">
        <f t="shared" si="15"/>
        <v/>
      </c>
      <c r="Y36" s="45" t="str">
        <f t="shared" si="16"/>
        <v/>
      </c>
      <c r="Z36" s="218" t="str">
        <f t="shared" si="17"/>
        <v/>
      </c>
      <c r="AA36" s="158"/>
    </row>
    <row r="37" spans="1:27" customFormat="1" x14ac:dyDescent="0.25">
      <c r="A37" s="31" t="str">
        <f>IF('Noon Position '!A43&lt;&gt;"",'Noon Position '!A43,"")</f>
        <v/>
      </c>
      <c r="B37" s="181" t="str">
        <f>IF('Noon Position '!B43&lt;&gt;"",'Noon Position '!B43,"")</f>
        <v/>
      </c>
      <c r="C37" s="186"/>
      <c r="D37" s="46"/>
      <c r="E37" s="46"/>
      <c r="F37" s="46"/>
      <c r="G37" s="187"/>
      <c r="H37" s="182"/>
      <c r="I37" s="48"/>
      <c r="J37" s="48"/>
      <c r="K37" s="195"/>
      <c r="L37" s="191" t="str">
        <f>IF('Noon Position '!L43&lt;&gt;0,'Noon Position '!L43,"")</f>
        <v/>
      </c>
      <c r="M37" s="141">
        <f>IF(L37&lt;&gt;"",'Weather Condition'!U37*L37,0)</f>
        <v>0</v>
      </c>
      <c r="N37" s="195"/>
      <c r="O37" s="208" t="str">
        <f t="shared" si="8"/>
        <v/>
      </c>
      <c r="P37" s="28" t="str">
        <f t="shared" si="9"/>
        <v/>
      </c>
      <c r="Q37" s="23" t="str">
        <f t="shared" si="10"/>
        <v/>
      </c>
      <c r="R37" s="23">
        <f>IF(Q37&lt;&gt;"",'Weather Condition'!U37*(P37+Q37),0)</f>
        <v>0</v>
      </c>
      <c r="S37" s="23" t="str">
        <f>IF(L37&lt;&gt;"",IF(SUM($M$4:M37)&lt;&gt;0,SUMPRODUCT($M$4:M37,$R$4:R37)/SUM($M$4:M37),""),"")</f>
        <v/>
      </c>
      <c r="T37" s="23" t="str">
        <f t="shared" si="11"/>
        <v/>
      </c>
      <c r="U37" s="23" t="str">
        <f t="shared" si="12"/>
        <v/>
      </c>
      <c r="V37" s="154" t="str">
        <f t="shared" si="13"/>
        <v/>
      </c>
      <c r="W37" s="199" t="str">
        <f t="shared" si="14"/>
        <v/>
      </c>
      <c r="X37" s="45" t="str">
        <f t="shared" si="15"/>
        <v/>
      </c>
      <c r="Y37" s="45" t="str">
        <f t="shared" si="16"/>
        <v/>
      </c>
      <c r="Z37" s="218" t="str">
        <f t="shared" si="17"/>
        <v/>
      </c>
      <c r="AA37" s="158"/>
    </row>
    <row r="38" spans="1:27" customFormat="1" x14ac:dyDescent="0.25">
      <c r="A38" s="31" t="str">
        <f>IF('Noon Position '!A44&lt;&gt;"",'Noon Position '!A44,"")</f>
        <v/>
      </c>
      <c r="B38" s="181" t="str">
        <f>IF('Noon Position '!B44&lt;&gt;"",'Noon Position '!B44,"")</f>
        <v/>
      </c>
      <c r="C38" s="186"/>
      <c r="D38" s="46"/>
      <c r="E38" s="46"/>
      <c r="F38" s="46"/>
      <c r="G38" s="187"/>
      <c r="H38" s="182"/>
      <c r="I38" s="48"/>
      <c r="J38" s="48"/>
      <c r="K38" s="195"/>
      <c r="L38" s="191" t="str">
        <f>IF('Noon Position '!L44&lt;&gt;0,'Noon Position '!L44,"")</f>
        <v/>
      </c>
      <c r="M38" s="141">
        <f>IF(L38&lt;&gt;"",'Weather Condition'!U38*L38,0)</f>
        <v>0</v>
      </c>
      <c r="N38" s="195"/>
      <c r="O38" s="208" t="str">
        <f t="shared" si="8"/>
        <v/>
      </c>
      <c r="P38" s="28" t="str">
        <f t="shared" si="9"/>
        <v/>
      </c>
      <c r="Q38" s="23" t="str">
        <f t="shared" si="10"/>
        <v/>
      </c>
      <c r="R38" s="23">
        <f>IF(Q38&lt;&gt;"",'Weather Condition'!U38*(P38+Q38),0)</f>
        <v>0</v>
      </c>
      <c r="S38" s="23" t="str">
        <f>IF(L38&lt;&gt;"",IF(SUM($M$4:M38)&lt;&gt;0,SUMPRODUCT($M$4:M38,$R$4:R38)/SUM($M$4:M38),""),"")</f>
        <v/>
      </c>
      <c r="T38" s="23" t="str">
        <f t="shared" si="11"/>
        <v/>
      </c>
      <c r="U38" s="23" t="str">
        <f t="shared" si="12"/>
        <v/>
      </c>
      <c r="V38" s="154" t="str">
        <f t="shared" si="13"/>
        <v/>
      </c>
      <c r="W38" s="199" t="str">
        <f t="shared" si="14"/>
        <v/>
      </c>
      <c r="X38" s="45" t="str">
        <f t="shared" si="15"/>
        <v/>
      </c>
      <c r="Y38" s="45" t="str">
        <f t="shared" si="16"/>
        <v/>
      </c>
      <c r="Z38" s="218" t="str">
        <f t="shared" si="17"/>
        <v/>
      </c>
      <c r="AA38" s="158"/>
    </row>
    <row r="39" spans="1:27" customFormat="1" x14ac:dyDescent="0.25">
      <c r="A39" s="31" t="str">
        <f>IF('Noon Position '!A45&lt;&gt;"",'Noon Position '!A45,"")</f>
        <v/>
      </c>
      <c r="B39" s="181" t="str">
        <f>IF('Noon Position '!B45&lt;&gt;"",'Noon Position '!B45,"")</f>
        <v/>
      </c>
      <c r="C39" s="186"/>
      <c r="D39" s="46"/>
      <c r="E39" s="46"/>
      <c r="F39" s="46"/>
      <c r="G39" s="187"/>
      <c r="H39" s="182"/>
      <c r="I39" s="48"/>
      <c r="J39" s="48"/>
      <c r="K39" s="195"/>
      <c r="L39" s="191" t="str">
        <f>IF('Noon Position '!L45&lt;&gt;0,'Noon Position '!L45,"")</f>
        <v/>
      </c>
      <c r="M39" s="141">
        <f>IF(L39&lt;&gt;"",'Weather Condition'!U39*L39,0)</f>
        <v>0</v>
      </c>
      <c r="N39" s="195"/>
      <c r="O39" s="208" t="str">
        <f t="shared" si="8"/>
        <v/>
      </c>
      <c r="P39" s="28" t="str">
        <f t="shared" si="9"/>
        <v/>
      </c>
      <c r="Q39" s="23" t="str">
        <f t="shared" si="10"/>
        <v/>
      </c>
      <c r="R39" s="23">
        <f>IF(Q39&lt;&gt;"",'Weather Condition'!U39*(P39+Q39),0)</f>
        <v>0</v>
      </c>
      <c r="S39" s="23" t="str">
        <f>IF(L39&lt;&gt;"",IF(SUM($M$4:M39)&lt;&gt;0,SUMPRODUCT($M$4:M39,$R$4:R39)/SUM($M$4:M39),""),"")</f>
        <v/>
      </c>
      <c r="T39" s="23" t="str">
        <f t="shared" si="11"/>
        <v/>
      </c>
      <c r="U39" s="23" t="str">
        <f t="shared" si="12"/>
        <v/>
      </c>
      <c r="V39" s="154" t="str">
        <f t="shared" si="13"/>
        <v/>
      </c>
      <c r="W39" s="199" t="str">
        <f t="shared" si="14"/>
        <v/>
      </c>
      <c r="X39" s="45" t="str">
        <f t="shared" si="15"/>
        <v/>
      </c>
      <c r="Y39" s="45" t="str">
        <f t="shared" si="16"/>
        <v/>
      </c>
      <c r="Z39" s="218" t="str">
        <f t="shared" si="17"/>
        <v/>
      </c>
      <c r="AA39" s="158"/>
    </row>
    <row r="40" spans="1:27" customFormat="1" x14ac:dyDescent="0.25">
      <c r="A40" s="31" t="str">
        <f>IF('Noon Position '!A46&lt;&gt;"",'Noon Position '!A46,"")</f>
        <v/>
      </c>
      <c r="B40" s="181" t="str">
        <f>IF('Noon Position '!B46&lt;&gt;"",'Noon Position '!B46,"")</f>
        <v/>
      </c>
      <c r="C40" s="186"/>
      <c r="D40" s="46"/>
      <c r="E40" s="46"/>
      <c r="F40" s="46"/>
      <c r="G40" s="187"/>
      <c r="H40" s="182"/>
      <c r="I40" s="48"/>
      <c r="J40" s="48"/>
      <c r="K40" s="195"/>
      <c r="L40" s="191" t="str">
        <f>IF('Noon Position '!L46&lt;&gt;0,'Noon Position '!L46,"")</f>
        <v/>
      </c>
      <c r="M40" s="141">
        <f>IF(L40&lt;&gt;"",'Weather Condition'!U40*L40,0)</f>
        <v>0</v>
      </c>
      <c r="N40" s="195"/>
      <c r="O40" s="208" t="str">
        <f t="shared" si="8"/>
        <v/>
      </c>
      <c r="P40" s="28" t="str">
        <f t="shared" si="9"/>
        <v/>
      </c>
      <c r="Q40" s="23" t="str">
        <f t="shared" si="10"/>
        <v/>
      </c>
      <c r="R40" s="23">
        <f>IF(Q40&lt;&gt;"",'Weather Condition'!U40*(P40+Q40),0)</f>
        <v>0</v>
      </c>
      <c r="S40" s="23" t="str">
        <f>IF(L40&lt;&gt;"",IF(SUM($M$4:M40)&lt;&gt;0,SUMPRODUCT($M$4:M40,$R$4:R40)/SUM($M$4:M40),""),"")</f>
        <v/>
      </c>
      <c r="T40" s="23" t="str">
        <f t="shared" si="11"/>
        <v/>
      </c>
      <c r="U40" s="23" t="str">
        <f t="shared" si="12"/>
        <v/>
      </c>
      <c r="V40" s="154" t="str">
        <f t="shared" si="13"/>
        <v/>
      </c>
      <c r="W40" s="199" t="str">
        <f t="shared" si="14"/>
        <v/>
      </c>
      <c r="X40" s="45" t="str">
        <f t="shared" si="15"/>
        <v/>
      </c>
      <c r="Y40" s="45" t="str">
        <f t="shared" si="16"/>
        <v/>
      </c>
      <c r="Z40" s="218" t="str">
        <f t="shared" si="17"/>
        <v/>
      </c>
      <c r="AA40" s="158"/>
    </row>
    <row r="41" spans="1:27" customFormat="1" x14ac:dyDescent="0.25">
      <c r="A41" s="31" t="str">
        <f>IF('Noon Position '!A47&lt;&gt;"",'Noon Position '!A47,"")</f>
        <v/>
      </c>
      <c r="B41" s="181" t="str">
        <f>IF('Noon Position '!B47&lt;&gt;"",'Noon Position '!B47,"")</f>
        <v/>
      </c>
      <c r="C41" s="186"/>
      <c r="D41" s="46"/>
      <c r="E41" s="46"/>
      <c r="F41" s="46"/>
      <c r="G41" s="187"/>
      <c r="H41" s="182"/>
      <c r="I41" s="48"/>
      <c r="J41" s="48"/>
      <c r="K41" s="195"/>
      <c r="L41" s="191" t="str">
        <f>IF('Noon Position '!L47&lt;&gt;0,'Noon Position '!L47,"")</f>
        <v/>
      </c>
      <c r="M41" s="141">
        <f>IF(L41&lt;&gt;"",'Weather Condition'!U41*L41,0)</f>
        <v>0</v>
      </c>
      <c r="N41" s="195"/>
      <c r="O41" s="208" t="str">
        <f t="shared" si="8"/>
        <v/>
      </c>
      <c r="P41" s="28" t="str">
        <f t="shared" si="9"/>
        <v/>
      </c>
      <c r="Q41" s="23" t="str">
        <f t="shared" si="10"/>
        <v/>
      </c>
      <c r="R41" s="23">
        <f>IF(Q41&lt;&gt;"",'Weather Condition'!U41*(P41+Q41),0)</f>
        <v>0</v>
      </c>
      <c r="S41" s="23" t="str">
        <f>IF(L41&lt;&gt;"",IF(SUM($M$4:M41)&lt;&gt;0,SUMPRODUCT($M$4:M41,$R$4:R41)/SUM($M$4:M41),""),"")</f>
        <v/>
      </c>
      <c r="T41" s="23" t="str">
        <f t="shared" si="11"/>
        <v/>
      </c>
      <c r="U41" s="23" t="str">
        <f t="shared" si="12"/>
        <v/>
      </c>
      <c r="V41" s="154" t="str">
        <f t="shared" si="13"/>
        <v/>
      </c>
      <c r="W41" s="199" t="str">
        <f t="shared" si="14"/>
        <v/>
      </c>
      <c r="X41" s="45" t="str">
        <f t="shared" si="15"/>
        <v/>
      </c>
      <c r="Y41" s="45" t="str">
        <f t="shared" si="16"/>
        <v/>
      </c>
      <c r="Z41" s="218" t="str">
        <f t="shared" si="17"/>
        <v/>
      </c>
      <c r="AA41" s="158"/>
    </row>
    <row r="42" spans="1:27" customFormat="1" x14ac:dyDescent="0.25">
      <c r="A42" s="31" t="str">
        <f>IF('Noon Position '!A48&lt;&gt;"",'Noon Position '!A48,"")</f>
        <v/>
      </c>
      <c r="B42" s="181" t="str">
        <f>IF('Noon Position '!B48&lt;&gt;"",'Noon Position '!B48,"")</f>
        <v/>
      </c>
      <c r="C42" s="186"/>
      <c r="D42" s="46"/>
      <c r="E42" s="46"/>
      <c r="F42" s="46"/>
      <c r="G42" s="187"/>
      <c r="H42" s="182"/>
      <c r="I42" s="48"/>
      <c r="J42" s="48"/>
      <c r="K42" s="195"/>
      <c r="L42" s="191" t="str">
        <f>IF('Noon Position '!L48&lt;&gt;0,'Noon Position '!L48,"")</f>
        <v/>
      </c>
      <c r="M42" s="141">
        <f>IF(L42&lt;&gt;"",'Weather Condition'!U42*L42,0)</f>
        <v>0</v>
      </c>
      <c r="N42" s="195"/>
      <c r="O42" s="208" t="str">
        <f t="shared" si="8"/>
        <v/>
      </c>
      <c r="P42" s="28" t="str">
        <f t="shared" si="9"/>
        <v/>
      </c>
      <c r="Q42" s="23" t="str">
        <f t="shared" si="10"/>
        <v/>
      </c>
      <c r="R42" s="23">
        <f>IF(Q42&lt;&gt;"",'Weather Condition'!U42*(P42+Q42),0)</f>
        <v>0</v>
      </c>
      <c r="S42" s="23" t="str">
        <f>IF(L42&lt;&gt;"",IF(SUM($M$4:M42)&lt;&gt;0,SUMPRODUCT($M$4:M42,$R$4:R42)/SUM($M$4:M42),""),"")</f>
        <v/>
      </c>
      <c r="T42" s="23" t="str">
        <f t="shared" si="11"/>
        <v/>
      </c>
      <c r="U42" s="23" t="str">
        <f t="shared" si="12"/>
        <v/>
      </c>
      <c r="V42" s="154" t="str">
        <f t="shared" si="13"/>
        <v/>
      </c>
      <c r="W42" s="199" t="str">
        <f t="shared" si="14"/>
        <v/>
      </c>
      <c r="X42" s="45" t="str">
        <f t="shared" si="15"/>
        <v/>
      </c>
      <c r="Y42" s="45" t="str">
        <f t="shared" si="16"/>
        <v/>
      </c>
      <c r="Z42" s="218" t="str">
        <f t="shared" si="17"/>
        <v/>
      </c>
      <c r="AA42" s="158"/>
    </row>
    <row r="43" spans="1:27" customFormat="1" x14ac:dyDescent="0.25">
      <c r="A43" s="31" t="str">
        <f>IF('Noon Position '!A49&lt;&gt;"",'Noon Position '!A49,"")</f>
        <v/>
      </c>
      <c r="B43" s="181" t="str">
        <f>IF('Noon Position '!B49&lt;&gt;"",'Noon Position '!B49,"")</f>
        <v/>
      </c>
      <c r="C43" s="186"/>
      <c r="D43" s="46"/>
      <c r="E43" s="46"/>
      <c r="F43" s="46"/>
      <c r="G43" s="187"/>
      <c r="H43" s="182"/>
      <c r="I43" s="48"/>
      <c r="J43" s="48"/>
      <c r="K43" s="195"/>
      <c r="L43" s="191" t="str">
        <f>IF('Noon Position '!L49&lt;&gt;0,'Noon Position '!L49,"")</f>
        <v/>
      </c>
      <c r="M43" s="141">
        <f>IF(L43&lt;&gt;"",'Weather Condition'!U43*L43,0)</f>
        <v>0</v>
      </c>
      <c r="N43" s="195"/>
      <c r="O43" s="208" t="str">
        <f t="shared" si="8"/>
        <v/>
      </c>
      <c r="P43" s="28" t="str">
        <f t="shared" si="9"/>
        <v/>
      </c>
      <c r="Q43" s="23" t="str">
        <f t="shared" si="10"/>
        <v/>
      </c>
      <c r="R43" s="23">
        <f>IF(Q43&lt;&gt;"",'Weather Condition'!U43*(P43+Q43),0)</f>
        <v>0</v>
      </c>
      <c r="S43" s="23" t="str">
        <f>IF(L43&lt;&gt;"",IF(SUM($M$4:M43)&lt;&gt;0,SUMPRODUCT($M$4:M43,$R$4:R43)/SUM($M$4:M43),""),"")</f>
        <v/>
      </c>
      <c r="T43" s="23" t="str">
        <f t="shared" si="11"/>
        <v/>
      </c>
      <c r="U43" s="23" t="str">
        <f t="shared" si="12"/>
        <v/>
      </c>
      <c r="V43" s="154" t="str">
        <f t="shared" si="13"/>
        <v/>
      </c>
      <c r="W43" s="199" t="str">
        <f t="shared" si="14"/>
        <v/>
      </c>
      <c r="X43" s="45" t="str">
        <f t="shared" si="15"/>
        <v/>
      </c>
      <c r="Y43" s="45" t="str">
        <f t="shared" si="16"/>
        <v/>
      </c>
      <c r="Z43" s="218" t="str">
        <f t="shared" si="17"/>
        <v/>
      </c>
      <c r="AA43" s="158"/>
    </row>
    <row r="44" spans="1:27" customFormat="1" x14ac:dyDescent="0.25">
      <c r="A44" s="31" t="str">
        <f>IF('Noon Position '!A50&lt;&gt;"",'Noon Position '!A50,"")</f>
        <v/>
      </c>
      <c r="B44" s="181" t="str">
        <f>IF('Noon Position '!B50&lt;&gt;"",'Noon Position '!B50,"")</f>
        <v/>
      </c>
      <c r="C44" s="186"/>
      <c r="D44" s="46"/>
      <c r="E44" s="46"/>
      <c r="F44" s="46"/>
      <c r="G44" s="187"/>
      <c r="H44" s="182"/>
      <c r="I44" s="48"/>
      <c r="J44" s="48"/>
      <c r="K44" s="195"/>
      <c r="L44" s="191" t="str">
        <f>IF('Noon Position '!L50&lt;&gt;0,'Noon Position '!L50,"")</f>
        <v/>
      </c>
      <c r="M44" s="141">
        <f>IF(L44&lt;&gt;"",'Weather Condition'!U44*L44,0)</f>
        <v>0</v>
      </c>
      <c r="N44" s="195"/>
      <c r="O44" s="208" t="str">
        <f t="shared" si="8"/>
        <v/>
      </c>
      <c r="P44" s="28" t="str">
        <f t="shared" si="9"/>
        <v/>
      </c>
      <c r="Q44" s="23" t="str">
        <f t="shared" si="10"/>
        <v/>
      </c>
      <c r="R44" s="23">
        <f>IF(Q44&lt;&gt;"",'Weather Condition'!U44*(P44+Q44),0)</f>
        <v>0</v>
      </c>
      <c r="S44" s="23" t="str">
        <f>IF(L44&lt;&gt;"",IF(SUM($M$4:M44)&lt;&gt;0,SUMPRODUCT($M$4:M44,$R$4:R44)/SUM($M$4:M44),""),"")</f>
        <v/>
      </c>
      <c r="T44" s="23" t="str">
        <f t="shared" si="11"/>
        <v/>
      </c>
      <c r="U44" s="23" t="str">
        <f t="shared" si="12"/>
        <v/>
      </c>
      <c r="V44" s="154" t="str">
        <f t="shared" si="13"/>
        <v/>
      </c>
      <c r="W44" s="199" t="str">
        <f t="shared" si="14"/>
        <v/>
      </c>
      <c r="X44" s="45" t="str">
        <f t="shared" si="15"/>
        <v/>
      </c>
      <c r="Y44" s="45" t="str">
        <f t="shared" si="16"/>
        <v/>
      </c>
      <c r="Z44" s="218" t="str">
        <f t="shared" si="17"/>
        <v/>
      </c>
      <c r="AA44" s="158"/>
    </row>
    <row r="45" spans="1:27" customFormat="1" x14ac:dyDescent="0.25">
      <c r="A45" s="31" t="str">
        <f>IF('Noon Position '!A51&lt;&gt;"",'Noon Position '!A51,"")</f>
        <v/>
      </c>
      <c r="B45" s="181" t="str">
        <f>IF('Noon Position '!B51&lt;&gt;"",'Noon Position '!B51,"")</f>
        <v/>
      </c>
      <c r="C45" s="186"/>
      <c r="D45" s="46"/>
      <c r="E45" s="46"/>
      <c r="F45" s="46"/>
      <c r="G45" s="187"/>
      <c r="H45" s="182"/>
      <c r="I45" s="48"/>
      <c r="J45" s="48"/>
      <c r="K45" s="195"/>
      <c r="L45" s="191" t="str">
        <f>IF('Noon Position '!L51&lt;&gt;0,'Noon Position '!L51,"")</f>
        <v/>
      </c>
      <c r="M45" s="141">
        <f>IF(L45&lt;&gt;"",'Weather Condition'!U45*L45,0)</f>
        <v>0</v>
      </c>
      <c r="N45" s="195"/>
      <c r="O45" s="208" t="str">
        <f t="shared" si="8"/>
        <v/>
      </c>
      <c r="P45" s="28" t="str">
        <f t="shared" si="9"/>
        <v/>
      </c>
      <c r="Q45" s="23" t="str">
        <f t="shared" si="10"/>
        <v/>
      </c>
      <c r="R45" s="23">
        <f>IF(Q45&lt;&gt;"",'Weather Condition'!U45*(P45+Q45),0)</f>
        <v>0</v>
      </c>
      <c r="S45" s="23" t="str">
        <f>IF(L45&lt;&gt;"",IF(SUM($M$4:M45)&lt;&gt;0,SUMPRODUCT($M$4:M45,$R$4:R45)/SUM($M$4:M45),""),"")</f>
        <v/>
      </c>
      <c r="T45" s="23" t="str">
        <f t="shared" si="11"/>
        <v/>
      </c>
      <c r="U45" s="23" t="str">
        <f t="shared" si="12"/>
        <v/>
      </c>
      <c r="V45" s="154" t="str">
        <f t="shared" si="13"/>
        <v/>
      </c>
      <c r="W45" s="199" t="str">
        <f t="shared" si="14"/>
        <v/>
      </c>
      <c r="X45" s="45" t="str">
        <f t="shared" si="15"/>
        <v/>
      </c>
      <c r="Y45" s="45" t="str">
        <f t="shared" si="16"/>
        <v/>
      </c>
      <c r="Z45" s="218" t="str">
        <f t="shared" si="17"/>
        <v/>
      </c>
      <c r="AA45" s="158"/>
    </row>
    <row r="46" spans="1:27" customFormat="1" x14ac:dyDescent="0.25">
      <c r="A46" s="31" t="str">
        <f>IF('Noon Position '!A52&lt;&gt;"",'Noon Position '!A52,"")</f>
        <v/>
      </c>
      <c r="B46" s="181" t="str">
        <f>IF('Noon Position '!B52&lt;&gt;"",'Noon Position '!B52,"")</f>
        <v/>
      </c>
      <c r="C46" s="186"/>
      <c r="D46" s="46"/>
      <c r="E46" s="46"/>
      <c r="F46" s="46"/>
      <c r="G46" s="187"/>
      <c r="H46" s="182"/>
      <c r="I46" s="48"/>
      <c r="J46" s="48"/>
      <c r="K46" s="195"/>
      <c r="L46" s="191" t="str">
        <f>IF('Noon Position '!L52&lt;&gt;0,'Noon Position '!L52,"")</f>
        <v/>
      </c>
      <c r="M46" s="141">
        <f>IF(L46&lt;&gt;"",'Weather Condition'!U46*L46,0)</f>
        <v>0</v>
      </c>
      <c r="N46" s="195"/>
      <c r="O46" s="208" t="str">
        <f t="shared" si="8"/>
        <v/>
      </c>
      <c r="P46" s="28" t="str">
        <f t="shared" si="9"/>
        <v/>
      </c>
      <c r="Q46" s="23" t="str">
        <f t="shared" si="10"/>
        <v/>
      </c>
      <c r="R46" s="23">
        <f>IF(Q46&lt;&gt;"",'Weather Condition'!U46*(P46+Q46),0)</f>
        <v>0</v>
      </c>
      <c r="S46" s="23" t="str">
        <f>IF(L46&lt;&gt;"",IF(SUM($M$4:M46)&lt;&gt;0,SUMPRODUCT($M$4:M46,$R$4:R46)/SUM($M$4:M46),""),"")</f>
        <v/>
      </c>
      <c r="T46" s="23" t="str">
        <f t="shared" si="11"/>
        <v/>
      </c>
      <c r="U46" s="23" t="str">
        <f t="shared" si="12"/>
        <v/>
      </c>
      <c r="V46" s="154" t="str">
        <f t="shared" si="13"/>
        <v/>
      </c>
      <c r="W46" s="199" t="str">
        <f t="shared" si="14"/>
        <v/>
      </c>
      <c r="X46" s="45" t="str">
        <f t="shared" si="15"/>
        <v/>
      </c>
      <c r="Y46" s="45" t="str">
        <f t="shared" si="16"/>
        <v/>
      </c>
      <c r="Z46" s="218" t="str">
        <f t="shared" si="17"/>
        <v/>
      </c>
      <c r="AA46" s="158"/>
    </row>
    <row r="47" spans="1:27" customFormat="1" x14ac:dyDescent="0.25">
      <c r="A47" s="31" t="str">
        <f>IF('Noon Position '!A53&lt;&gt;"",'Noon Position '!A53,"")</f>
        <v/>
      </c>
      <c r="B47" s="181" t="str">
        <f>IF('Noon Position '!B53&lt;&gt;"",'Noon Position '!B53,"")</f>
        <v/>
      </c>
      <c r="C47" s="186"/>
      <c r="D47" s="46"/>
      <c r="E47" s="46"/>
      <c r="F47" s="46"/>
      <c r="G47" s="187"/>
      <c r="H47" s="182"/>
      <c r="I47" s="48"/>
      <c r="J47" s="48"/>
      <c r="K47" s="195"/>
      <c r="L47" s="191" t="str">
        <f>IF('Noon Position '!L53&lt;&gt;0,'Noon Position '!L53,"")</f>
        <v/>
      </c>
      <c r="M47" s="141">
        <f>IF(L47&lt;&gt;"",'Weather Condition'!U47*L47,0)</f>
        <v>0</v>
      </c>
      <c r="N47" s="195"/>
      <c r="O47" s="208" t="str">
        <f t="shared" si="8"/>
        <v/>
      </c>
      <c r="P47" s="28" t="str">
        <f t="shared" si="9"/>
        <v/>
      </c>
      <c r="Q47" s="23" t="str">
        <f t="shared" si="10"/>
        <v/>
      </c>
      <c r="R47" s="23">
        <f>IF(Q47&lt;&gt;"",'Weather Condition'!U47*(P47+Q47),0)</f>
        <v>0</v>
      </c>
      <c r="S47" s="23" t="str">
        <f>IF(L47&lt;&gt;"",IF(SUM($M$4:M47)&lt;&gt;0,SUMPRODUCT($M$4:M47,$R$4:R47)/SUM($M$4:M47),""),"")</f>
        <v/>
      </c>
      <c r="T47" s="23" t="str">
        <f t="shared" si="11"/>
        <v/>
      </c>
      <c r="U47" s="23" t="str">
        <f t="shared" si="12"/>
        <v/>
      </c>
      <c r="V47" s="154" t="str">
        <f t="shared" si="13"/>
        <v/>
      </c>
      <c r="W47" s="199" t="str">
        <f t="shared" si="14"/>
        <v/>
      </c>
      <c r="X47" s="45" t="str">
        <f t="shared" si="15"/>
        <v/>
      </c>
      <c r="Y47" s="45" t="str">
        <f t="shared" si="16"/>
        <v/>
      </c>
      <c r="Z47" s="218" t="str">
        <f t="shared" si="17"/>
        <v/>
      </c>
      <c r="AA47" s="158"/>
    </row>
    <row r="48" spans="1:27" customFormat="1" x14ac:dyDescent="0.25">
      <c r="A48" s="31" t="str">
        <f>IF('Noon Position '!A54&lt;&gt;"",'Noon Position '!A54,"")</f>
        <v/>
      </c>
      <c r="B48" s="181" t="str">
        <f>IF('Noon Position '!B54&lt;&gt;"",'Noon Position '!B54,"")</f>
        <v/>
      </c>
      <c r="C48" s="186"/>
      <c r="D48" s="46"/>
      <c r="E48" s="46"/>
      <c r="F48" s="46"/>
      <c r="G48" s="187"/>
      <c r="H48" s="182"/>
      <c r="I48" s="48"/>
      <c r="J48" s="48"/>
      <c r="K48" s="195"/>
      <c r="L48" s="191" t="str">
        <f>IF('Noon Position '!L54&lt;&gt;0,'Noon Position '!L54,"")</f>
        <v/>
      </c>
      <c r="M48" s="141">
        <f>IF(L48&lt;&gt;"",'Weather Condition'!U48*L48,0)</f>
        <v>0</v>
      </c>
      <c r="N48" s="195"/>
      <c r="O48" s="208" t="str">
        <f t="shared" si="8"/>
        <v/>
      </c>
      <c r="P48" s="28" t="str">
        <f t="shared" si="9"/>
        <v/>
      </c>
      <c r="Q48" s="23" t="str">
        <f t="shared" si="10"/>
        <v/>
      </c>
      <c r="R48" s="23">
        <f>IF(Q48&lt;&gt;"",'Weather Condition'!U48*(P48+Q48),0)</f>
        <v>0</v>
      </c>
      <c r="S48" s="23" t="str">
        <f>IF(L48&lt;&gt;"",IF(SUM($M$4:M48)&lt;&gt;0,SUMPRODUCT($M$4:M48,$R$4:R48)/SUM($M$4:M48),""),"")</f>
        <v/>
      </c>
      <c r="T48" s="23" t="str">
        <f t="shared" si="11"/>
        <v/>
      </c>
      <c r="U48" s="23" t="str">
        <f t="shared" si="12"/>
        <v/>
      </c>
      <c r="V48" s="154" t="str">
        <f t="shared" si="13"/>
        <v/>
      </c>
      <c r="W48" s="199" t="str">
        <f t="shared" si="14"/>
        <v/>
      </c>
      <c r="X48" s="45" t="str">
        <f t="shared" si="15"/>
        <v/>
      </c>
      <c r="Y48" s="45" t="str">
        <f t="shared" si="16"/>
        <v/>
      </c>
      <c r="Z48" s="218" t="str">
        <f t="shared" si="17"/>
        <v/>
      </c>
      <c r="AA48" s="158"/>
    </row>
    <row r="49" spans="1:27" customFormat="1" x14ac:dyDescent="0.25">
      <c r="A49" s="31" t="str">
        <f>IF('Noon Position '!A55&lt;&gt;"",'Noon Position '!A55,"")</f>
        <v/>
      </c>
      <c r="B49" s="181" t="str">
        <f>IF('Noon Position '!B55&lt;&gt;"",'Noon Position '!B55,"")</f>
        <v/>
      </c>
      <c r="C49" s="186"/>
      <c r="D49" s="46"/>
      <c r="E49" s="46"/>
      <c r="F49" s="46"/>
      <c r="G49" s="187"/>
      <c r="H49" s="182"/>
      <c r="I49" s="48"/>
      <c r="J49" s="48"/>
      <c r="K49" s="195"/>
      <c r="L49" s="191" t="str">
        <f>IF('Noon Position '!L55&lt;&gt;0,'Noon Position '!L55,"")</f>
        <v/>
      </c>
      <c r="M49" s="141">
        <f>IF(L49&lt;&gt;"",'Weather Condition'!U49*L49,0)</f>
        <v>0</v>
      </c>
      <c r="N49" s="195"/>
      <c r="O49" s="208" t="str">
        <f t="shared" si="8"/>
        <v/>
      </c>
      <c r="P49" s="28" t="str">
        <f t="shared" si="9"/>
        <v/>
      </c>
      <c r="Q49" s="23" t="str">
        <f t="shared" si="10"/>
        <v/>
      </c>
      <c r="R49" s="23">
        <f>IF(Q49&lt;&gt;"",'Weather Condition'!U49*(P49+Q49),0)</f>
        <v>0</v>
      </c>
      <c r="S49" s="23" t="str">
        <f>IF(L49&lt;&gt;"",IF(SUM($M$4:M49)&lt;&gt;0,SUMPRODUCT($M$4:M49,$R$4:R49)/SUM($M$4:M49),""),"")</f>
        <v/>
      </c>
      <c r="T49" s="23" t="str">
        <f t="shared" si="11"/>
        <v/>
      </c>
      <c r="U49" s="23" t="str">
        <f t="shared" si="12"/>
        <v/>
      </c>
      <c r="V49" s="154" t="str">
        <f t="shared" si="13"/>
        <v/>
      </c>
      <c r="W49" s="199" t="str">
        <f t="shared" si="14"/>
        <v/>
      </c>
      <c r="X49" s="45" t="str">
        <f t="shared" si="15"/>
        <v/>
      </c>
      <c r="Y49" s="45" t="str">
        <f t="shared" si="16"/>
        <v/>
      </c>
      <c r="Z49" s="218" t="str">
        <f t="shared" si="17"/>
        <v/>
      </c>
      <c r="AA49" s="158"/>
    </row>
    <row r="50" spans="1:27" customFormat="1" x14ac:dyDescent="0.25">
      <c r="A50" s="31" t="str">
        <f>IF('Noon Position '!A56&lt;&gt;"",'Noon Position '!A56,"")</f>
        <v/>
      </c>
      <c r="B50" s="181" t="str">
        <f>IF('Noon Position '!B56&lt;&gt;"",'Noon Position '!B56,"")</f>
        <v/>
      </c>
      <c r="C50" s="186"/>
      <c r="D50" s="46"/>
      <c r="E50" s="46"/>
      <c r="F50" s="46"/>
      <c r="G50" s="187"/>
      <c r="H50" s="182"/>
      <c r="I50" s="48"/>
      <c r="J50" s="48"/>
      <c r="K50" s="195"/>
      <c r="L50" s="191" t="str">
        <f>IF('Noon Position '!L56&lt;&gt;0,'Noon Position '!L56,"")</f>
        <v/>
      </c>
      <c r="M50" s="141">
        <f>IF(L50&lt;&gt;"",'Weather Condition'!U50*L50,0)</f>
        <v>0</v>
      </c>
      <c r="N50" s="195"/>
      <c r="O50" s="208" t="str">
        <f t="shared" si="8"/>
        <v/>
      </c>
      <c r="P50" s="28" t="str">
        <f t="shared" si="9"/>
        <v/>
      </c>
      <c r="Q50" s="23" t="str">
        <f t="shared" si="10"/>
        <v/>
      </c>
      <c r="R50" s="23">
        <f>IF(Q50&lt;&gt;"",'Weather Condition'!U50*(P50+Q50),0)</f>
        <v>0</v>
      </c>
      <c r="S50" s="23" t="str">
        <f>IF(L50&lt;&gt;"",IF(SUM($M$4:M50)&lt;&gt;0,SUMPRODUCT($M$4:M50,$R$4:R50)/SUM($M$4:M50),""),"")</f>
        <v/>
      </c>
      <c r="T50" s="23" t="str">
        <f t="shared" si="11"/>
        <v/>
      </c>
      <c r="U50" s="23" t="str">
        <f t="shared" si="12"/>
        <v/>
      </c>
      <c r="V50" s="154" t="str">
        <f t="shared" si="13"/>
        <v/>
      </c>
      <c r="W50" s="199" t="str">
        <f t="shared" si="14"/>
        <v/>
      </c>
      <c r="X50" s="45" t="str">
        <f t="shared" si="15"/>
        <v/>
      </c>
      <c r="Y50" s="45" t="str">
        <f t="shared" si="16"/>
        <v/>
      </c>
      <c r="Z50" s="218" t="str">
        <f t="shared" si="17"/>
        <v/>
      </c>
      <c r="AA50" s="158"/>
    </row>
    <row r="51" spans="1:27" customFormat="1" x14ac:dyDescent="0.25">
      <c r="A51" s="31" t="str">
        <f>IF('Noon Position '!A57&lt;&gt;"",'Noon Position '!A57,"")</f>
        <v/>
      </c>
      <c r="B51" s="181" t="str">
        <f>IF('Noon Position '!B57&lt;&gt;"",'Noon Position '!B57,"")</f>
        <v/>
      </c>
      <c r="C51" s="186"/>
      <c r="D51" s="46"/>
      <c r="E51" s="46"/>
      <c r="F51" s="46"/>
      <c r="G51" s="187"/>
      <c r="H51" s="182"/>
      <c r="I51" s="48"/>
      <c r="J51" s="48"/>
      <c r="K51" s="195"/>
      <c r="L51" s="191" t="str">
        <f>IF('Noon Position '!L57&lt;&gt;0,'Noon Position '!L57,"")</f>
        <v/>
      </c>
      <c r="M51" s="141">
        <f>IF(L51&lt;&gt;"",'Weather Condition'!U51*L51,0)</f>
        <v>0</v>
      </c>
      <c r="N51" s="195"/>
      <c r="O51" s="208" t="str">
        <f t="shared" si="8"/>
        <v/>
      </c>
      <c r="P51" s="28" t="str">
        <f t="shared" si="9"/>
        <v/>
      </c>
      <c r="Q51" s="23" t="str">
        <f t="shared" si="10"/>
        <v/>
      </c>
      <c r="R51" s="23">
        <f>IF(Q51&lt;&gt;"",'Weather Condition'!U51*(P51+Q51),0)</f>
        <v>0</v>
      </c>
      <c r="S51" s="23" t="str">
        <f>IF(L51&lt;&gt;"",IF(SUM($M$4:M51)&lt;&gt;0,SUMPRODUCT($M$4:M51,$R$4:R51)/SUM($M$4:M51),""),"")</f>
        <v/>
      </c>
      <c r="T51" s="23" t="str">
        <f t="shared" si="11"/>
        <v/>
      </c>
      <c r="U51" s="23" t="str">
        <f t="shared" si="12"/>
        <v/>
      </c>
      <c r="V51" s="154" t="str">
        <f t="shared" si="13"/>
        <v/>
      </c>
      <c r="W51" s="199" t="str">
        <f t="shared" si="14"/>
        <v/>
      </c>
      <c r="X51" s="45" t="str">
        <f t="shared" si="15"/>
        <v/>
      </c>
      <c r="Y51" s="45" t="str">
        <f t="shared" si="16"/>
        <v/>
      </c>
      <c r="Z51" s="218" t="str">
        <f t="shared" si="17"/>
        <v/>
      </c>
      <c r="AA51" s="158"/>
    </row>
    <row r="52" spans="1:27" customFormat="1" x14ac:dyDescent="0.25">
      <c r="A52" s="31" t="str">
        <f>IF('Noon Position '!A58&lt;&gt;"",'Noon Position '!A58,"")</f>
        <v/>
      </c>
      <c r="B52" s="181" t="str">
        <f>IF('Noon Position '!B58&lt;&gt;"",'Noon Position '!B58,"")</f>
        <v/>
      </c>
      <c r="C52" s="186"/>
      <c r="D52" s="46"/>
      <c r="E52" s="46"/>
      <c r="F52" s="46"/>
      <c r="G52" s="187"/>
      <c r="H52" s="182"/>
      <c r="I52" s="48"/>
      <c r="J52" s="48"/>
      <c r="K52" s="195"/>
      <c r="L52" s="191" t="str">
        <f>IF('Noon Position '!L58&lt;&gt;0,'Noon Position '!L58,"")</f>
        <v/>
      </c>
      <c r="M52" s="141">
        <f>IF(L52&lt;&gt;"",'Weather Condition'!U52*L52,0)</f>
        <v>0</v>
      </c>
      <c r="N52" s="195"/>
      <c r="O52" s="208" t="str">
        <f t="shared" si="8"/>
        <v/>
      </c>
      <c r="P52" s="28" t="str">
        <f t="shared" si="9"/>
        <v/>
      </c>
      <c r="Q52" s="23" t="str">
        <f t="shared" si="10"/>
        <v/>
      </c>
      <c r="R52" s="23">
        <f>IF(Q52&lt;&gt;"",'Weather Condition'!U52*(P52+Q52),0)</f>
        <v>0</v>
      </c>
      <c r="S52" s="23" t="str">
        <f>IF(L52&lt;&gt;"",IF(SUM($M$4:M52)&lt;&gt;0,SUMPRODUCT($M$4:M52,$R$4:R52)/SUM($M$4:M52),""),"")</f>
        <v/>
      </c>
      <c r="T52" s="23" t="str">
        <f t="shared" si="11"/>
        <v/>
      </c>
      <c r="U52" s="23" t="str">
        <f t="shared" si="12"/>
        <v/>
      </c>
      <c r="V52" s="154" t="str">
        <f t="shared" si="13"/>
        <v/>
      </c>
      <c r="W52" s="199" t="str">
        <f t="shared" si="14"/>
        <v/>
      </c>
      <c r="X52" s="45" t="str">
        <f t="shared" si="15"/>
        <v/>
      </c>
      <c r="Y52" s="45" t="str">
        <f t="shared" si="16"/>
        <v/>
      </c>
      <c r="Z52" s="218" t="str">
        <f t="shared" si="17"/>
        <v/>
      </c>
      <c r="AA52" s="158"/>
    </row>
    <row r="53" spans="1:27" customFormat="1" x14ac:dyDescent="0.25">
      <c r="A53" s="31" t="str">
        <f>IF('Noon Position '!A59&lt;&gt;"",'Noon Position '!A59,"")</f>
        <v/>
      </c>
      <c r="B53" s="181" t="str">
        <f>IF('Noon Position '!B59&lt;&gt;"",'Noon Position '!B59,"")</f>
        <v/>
      </c>
      <c r="C53" s="186"/>
      <c r="D53" s="46"/>
      <c r="E53" s="46"/>
      <c r="F53" s="46"/>
      <c r="G53" s="187"/>
      <c r="H53" s="182"/>
      <c r="I53" s="48"/>
      <c r="J53" s="48"/>
      <c r="K53" s="195"/>
      <c r="L53" s="191" t="str">
        <f>IF('Noon Position '!L59&lt;&gt;0,'Noon Position '!L59,"")</f>
        <v/>
      </c>
      <c r="M53" s="141">
        <f>IF(L53&lt;&gt;"",'Weather Condition'!U53*L53,0)</f>
        <v>0</v>
      </c>
      <c r="N53" s="195"/>
      <c r="O53" s="208" t="str">
        <f t="shared" si="8"/>
        <v/>
      </c>
      <c r="P53" s="28" t="str">
        <f t="shared" si="9"/>
        <v/>
      </c>
      <c r="Q53" s="23" t="str">
        <f t="shared" si="10"/>
        <v/>
      </c>
      <c r="R53" s="23">
        <f>IF(Q53&lt;&gt;"",'Weather Condition'!U53*(P53+Q53),0)</f>
        <v>0</v>
      </c>
      <c r="S53" s="23" t="str">
        <f>IF(L53&lt;&gt;"",IF(SUM($M$4:M53)&lt;&gt;0,SUMPRODUCT($M$4:M53,$R$4:R53)/SUM($M$4:M53),""),"")</f>
        <v/>
      </c>
      <c r="T53" s="23" t="str">
        <f t="shared" si="11"/>
        <v/>
      </c>
      <c r="U53" s="23" t="str">
        <f t="shared" si="12"/>
        <v/>
      </c>
      <c r="V53" s="154" t="str">
        <f t="shared" si="13"/>
        <v/>
      </c>
      <c r="W53" s="199" t="str">
        <f t="shared" si="14"/>
        <v/>
      </c>
      <c r="X53" s="45" t="str">
        <f t="shared" si="15"/>
        <v/>
      </c>
      <c r="Y53" s="45" t="str">
        <f t="shared" si="16"/>
        <v/>
      </c>
      <c r="Z53" s="218" t="str">
        <f t="shared" si="17"/>
        <v/>
      </c>
      <c r="AA53" s="158"/>
    </row>
    <row r="54" spans="1:27" customFormat="1" x14ac:dyDescent="0.25">
      <c r="A54" s="31" t="str">
        <f>IF('Noon Position '!A60&lt;&gt;"",'Noon Position '!A60,"")</f>
        <v/>
      </c>
      <c r="B54" s="181" t="str">
        <f>IF('Noon Position '!B60&lt;&gt;"",'Noon Position '!B60,"")</f>
        <v/>
      </c>
      <c r="C54" s="186"/>
      <c r="D54" s="46"/>
      <c r="E54" s="46"/>
      <c r="F54" s="46"/>
      <c r="G54" s="187"/>
      <c r="H54" s="182"/>
      <c r="I54" s="48"/>
      <c r="J54" s="48"/>
      <c r="K54" s="195"/>
      <c r="L54" s="191" t="str">
        <f>IF('Noon Position '!L60&lt;&gt;0,'Noon Position '!L60,"")</f>
        <v/>
      </c>
      <c r="M54" s="141">
        <f>IF(L54&lt;&gt;"",'Weather Condition'!U54*L54,0)</f>
        <v>0</v>
      </c>
      <c r="N54" s="195"/>
      <c r="O54" s="208" t="str">
        <f t="shared" si="8"/>
        <v/>
      </c>
      <c r="P54" s="28" t="str">
        <f t="shared" si="9"/>
        <v/>
      </c>
      <c r="Q54" s="23" t="str">
        <f t="shared" si="10"/>
        <v/>
      </c>
      <c r="R54" s="23">
        <f>IF(Q54&lt;&gt;"",'Weather Condition'!U54*(P54+Q54),0)</f>
        <v>0</v>
      </c>
      <c r="S54" s="23" t="str">
        <f>IF(L54&lt;&gt;"",IF(SUM($M$4:M54)&lt;&gt;0,SUMPRODUCT($M$4:M54,$R$4:R54)/SUM($M$4:M54),""),"")</f>
        <v/>
      </c>
      <c r="T54" s="23" t="str">
        <f t="shared" si="11"/>
        <v/>
      </c>
      <c r="U54" s="23" t="str">
        <f t="shared" si="12"/>
        <v/>
      </c>
      <c r="V54" s="154" t="str">
        <f t="shared" si="13"/>
        <v/>
      </c>
      <c r="W54" s="199" t="str">
        <f t="shared" si="14"/>
        <v/>
      </c>
      <c r="X54" s="45" t="str">
        <f t="shared" si="15"/>
        <v/>
      </c>
      <c r="Y54" s="45" t="str">
        <f t="shared" si="16"/>
        <v/>
      </c>
      <c r="Z54" s="218" t="str">
        <f t="shared" si="17"/>
        <v/>
      </c>
      <c r="AA54" s="158"/>
    </row>
    <row r="55" spans="1:27" customFormat="1" x14ac:dyDescent="0.25">
      <c r="A55" s="31" t="str">
        <f>IF('Noon Position '!A61&lt;&gt;"",'Noon Position '!A61,"")</f>
        <v/>
      </c>
      <c r="B55" s="181" t="str">
        <f>IF('Noon Position '!B61&lt;&gt;"",'Noon Position '!B61,"")</f>
        <v/>
      </c>
      <c r="C55" s="186"/>
      <c r="D55" s="46"/>
      <c r="E55" s="46"/>
      <c r="F55" s="46"/>
      <c r="G55" s="187"/>
      <c r="H55" s="182"/>
      <c r="I55" s="48"/>
      <c r="J55" s="48"/>
      <c r="K55" s="195"/>
      <c r="L55" s="191" t="str">
        <f>IF('Noon Position '!L61&lt;&gt;0,'Noon Position '!L61,"")</f>
        <v/>
      </c>
      <c r="M55" s="141">
        <f>IF(L55&lt;&gt;"",'Weather Condition'!U55*L55,0)</f>
        <v>0</v>
      </c>
      <c r="N55" s="195"/>
      <c r="O55" s="208" t="str">
        <f t="shared" si="8"/>
        <v/>
      </c>
      <c r="P55" s="28" t="str">
        <f t="shared" si="9"/>
        <v/>
      </c>
      <c r="Q55" s="23" t="str">
        <f t="shared" si="10"/>
        <v/>
      </c>
      <c r="R55" s="23">
        <f>IF(Q55&lt;&gt;"",'Weather Condition'!U55*(P55+Q55),0)</f>
        <v>0</v>
      </c>
      <c r="S55" s="23" t="str">
        <f>IF(L55&lt;&gt;"",IF(SUM($M$4:M55)&lt;&gt;0,SUMPRODUCT($M$4:M55,$R$4:R55)/SUM($M$4:M55),""),"")</f>
        <v/>
      </c>
      <c r="T55" s="23" t="str">
        <f t="shared" si="11"/>
        <v/>
      </c>
      <c r="U55" s="23" t="str">
        <f t="shared" si="12"/>
        <v/>
      </c>
      <c r="V55" s="154" t="str">
        <f t="shared" si="13"/>
        <v/>
      </c>
      <c r="W55" s="199" t="str">
        <f t="shared" si="14"/>
        <v/>
      </c>
      <c r="X55" s="45" t="str">
        <f t="shared" si="15"/>
        <v/>
      </c>
      <c r="Y55" s="45" t="str">
        <f t="shared" si="16"/>
        <v/>
      </c>
      <c r="Z55" s="218" t="str">
        <f t="shared" si="17"/>
        <v/>
      </c>
      <c r="AA55" s="158"/>
    </row>
    <row r="56" spans="1:27" customFormat="1" x14ac:dyDescent="0.25">
      <c r="A56" s="31" t="str">
        <f>IF('Noon Position '!A62&lt;&gt;"",'Noon Position '!A62,"")</f>
        <v/>
      </c>
      <c r="B56" s="181" t="str">
        <f>IF('Noon Position '!B62&lt;&gt;"",'Noon Position '!B62,"")</f>
        <v/>
      </c>
      <c r="C56" s="186"/>
      <c r="D56" s="46"/>
      <c r="E56" s="46"/>
      <c r="F56" s="46"/>
      <c r="G56" s="187"/>
      <c r="H56" s="182"/>
      <c r="I56" s="48"/>
      <c r="J56" s="48"/>
      <c r="K56" s="195"/>
      <c r="L56" s="191" t="str">
        <f>IF('Noon Position '!L62&lt;&gt;0,'Noon Position '!L62,"")</f>
        <v/>
      </c>
      <c r="M56" s="141">
        <f>IF(L56&lt;&gt;"",'Weather Condition'!U56*L56,0)</f>
        <v>0</v>
      </c>
      <c r="N56" s="195"/>
      <c r="O56" s="208" t="str">
        <f t="shared" si="8"/>
        <v/>
      </c>
      <c r="P56" s="28" t="str">
        <f t="shared" si="9"/>
        <v/>
      </c>
      <c r="Q56" s="23" t="str">
        <f t="shared" si="10"/>
        <v/>
      </c>
      <c r="R56" s="23">
        <f>IF(Q56&lt;&gt;"",'Weather Condition'!U56*(P56+Q56),0)</f>
        <v>0</v>
      </c>
      <c r="S56" s="23" t="str">
        <f>IF(L56&lt;&gt;"",IF(SUM($M$4:M56)&lt;&gt;0,SUMPRODUCT($M$4:M56,$R$4:R56)/SUM($M$4:M56),""),"")</f>
        <v/>
      </c>
      <c r="T56" s="23" t="str">
        <f t="shared" si="11"/>
        <v/>
      </c>
      <c r="U56" s="23" t="str">
        <f t="shared" si="12"/>
        <v/>
      </c>
      <c r="V56" s="154" t="str">
        <f t="shared" si="13"/>
        <v/>
      </c>
      <c r="W56" s="199" t="str">
        <f t="shared" si="14"/>
        <v/>
      </c>
      <c r="X56" s="45" t="str">
        <f t="shared" si="15"/>
        <v/>
      </c>
      <c r="Y56" s="45" t="str">
        <f t="shared" si="16"/>
        <v/>
      </c>
      <c r="Z56" s="218" t="str">
        <f t="shared" si="17"/>
        <v/>
      </c>
      <c r="AA56" s="158"/>
    </row>
    <row r="57" spans="1:27" customFormat="1" x14ac:dyDescent="0.25">
      <c r="A57" s="31" t="str">
        <f>IF('Noon Position '!A63&lt;&gt;"",'Noon Position '!A63,"")</f>
        <v/>
      </c>
      <c r="B57" s="181" t="str">
        <f>IF('Noon Position '!B63&lt;&gt;"",'Noon Position '!B63,"")</f>
        <v/>
      </c>
      <c r="C57" s="186"/>
      <c r="D57" s="46"/>
      <c r="E57" s="46"/>
      <c r="F57" s="46"/>
      <c r="G57" s="187"/>
      <c r="H57" s="182"/>
      <c r="I57" s="48"/>
      <c r="J57" s="48"/>
      <c r="K57" s="195"/>
      <c r="L57" s="191" t="str">
        <f>IF('Noon Position '!L63&lt;&gt;0,'Noon Position '!L63,"")</f>
        <v/>
      </c>
      <c r="M57" s="141">
        <f>IF(L57&lt;&gt;"",'Weather Condition'!U57*L57,0)</f>
        <v>0</v>
      </c>
      <c r="N57" s="195"/>
      <c r="O57" s="208" t="str">
        <f t="shared" si="8"/>
        <v/>
      </c>
      <c r="P57" s="28" t="str">
        <f t="shared" si="9"/>
        <v/>
      </c>
      <c r="Q57" s="23" t="str">
        <f t="shared" si="10"/>
        <v/>
      </c>
      <c r="R57" s="23">
        <f>IF(Q57&lt;&gt;"",'Weather Condition'!U57*(P57+Q57),0)</f>
        <v>0</v>
      </c>
      <c r="S57" s="23" t="str">
        <f>IF(L57&lt;&gt;"",IF(SUM($M$4:M57)&lt;&gt;0,SUMPRODUCT($M$4:M57,$R$4:R57)/SUM($M$4:M57),""),"")</f>
        <v/>
      </c>
      <c r="T57" s="23" t="str">
        <f t="shared" si="11"/>
        <v/>
      </c>
      <c r="U57" s="23" t="str">
        <f t="shared" si="12"/>
        <v/>
      </c>
      <c r="V57" s="154" t="str">
        <f t="shared" si="13"/>
        <v/>
      </c>
      <c r="W57" s="199" t="str">
        <f t="shared" si="14"/>
        <v/>
      </c>
      <c r="X57" s="45" t="str">
        <f t="shared" si="15"/>
        <v/>
      </c>
      <c r="Y57" s="45" t="str">
        <f t="shared" si="16"/>
        <v/>
      </c>
      <c r="Z57" s="218" t="str">
        <f t="shared" si="17"/>
        <v/>
      </c>
      <c r="AA57" s="158"/>
    </row>
    <row r="58" spans="1:27" customFormat="1" x14ac:dyDescent="0.25">
      <c r="A58" s="31" t="str">
        <f>IF('Noon Position '!A64&lt;&gt;"",'Noon Position '!A64,"")</f>
        <v/>
      </c>
      <c r="B58" s="181" t="str">
        <f>IF('Noon Position '!B64&lt;&gt;"",'Noon Position '!B64,"")</f>
        <v/>
      </c>
      <c r="C58" s="186"/>
      <c r="D58" s="46"/>
      <c r="E58" s="46"/>
      <c r="F58" s="46"/>
      <c r="G58" s="187"/>
      <c r="H58" s="182"/>
      <c r="I58" s="48"/>
      <c r="J58" s="48"/>
      <c r="K58" s="195"/>
      <c r="L58" s="191" t="str">
        <f>IF('Noon Position '!L64&lt;&gt;0,'Noon Position '!L64,"")</f>
        <v/>
      </c>
      <c r="M58" s="141">
        <f>IF(L58&lt;&gt;"",'Weather Condition'!U58*L58,0)</f>
        <v>0</v>
      </c>
      <c r="N58" s="195"/>
      <c r="O58" s="208" t="str">
        <f t="shared" si="8"/>
        <v/>
      </c>
      <c r="P58" s="28" t="str">
        <f t="shared" si="9"/>
        <v/>
      </c>
      <c r="Q58" s="23" t="str">
        <f t="shared" si="10"/>
        <v/>
      </c>
      <c r="R58" s="23">
        <f>IF(Q58&lt;&gt;"",'Weather Condition'!U58*(P58+Q58),0)</f>
        <v>0</v>
      </c>
      <c r="S58" s="23" t="str">
        <f>IF(L58&lt;&gt;"",IF(SUM($M$4:M58)&lt;&gt;0,SUMPRODUCT($M$4:M58,$R$4:R58)/SUM($M$4:M58),""),"")</f>
        <v/>
      </c>
      <c r="T58" s="23" t="str">
        <f t="shared" si="11"/>
        <v/>
      </c>
      <c r="U58" s="23" t="str">
        <f t="shared" si="12"/>
        <v/>
      </c>
      <c r="V58" s="154" t="str">
        <f t="shared" si="13"/>
        <v/>
      </c>
      <c r="W58" s="199" t="str">
        <f t="shared" si="14"/>
        <v/>
      </c>
      <c r="X58" s="45" t="str">
        <f t="shared" si="15"/>
        <v/>
      </c>
      <c r="Y58" s="45" t="str">
        <f t="shared" si="16"/>
        <v/>
      </c>
      <c r="Z58" s="218" t="str">
        <f t="shared" si="17"/>
        <v/>
      </c>
      <c r="AA58" s="158"/>
    </row>
    <row r="59" spans="1:27" customFormat="1" x14ac:dyDescent="0.25">
      <c r="A59" s="31" t="str">
        <f>IF('Noon Position '!A65&lt;&gt;"",'Noon Position '!A65,"")</f>
        <v/>
      </c>
      <c r="B59" s="181" t="str">
        <f>IF('Noon Position '!B65&lt;&gt;"",'Noon Position '!B65,"")</f>
        <v/>
      </c>
      <c r="C59" s="186"/>
      <c r="D59" s="46"/>
      <c r="E59" s="46"/>
      <c r="F59" s="46"/>
      <c r="G59" s="187"/>
      <c r="H59" s="182"/>
      <c r="I59" s="48"/>
      <c r="J59" s="48"/>
      <c r="K59" s="195"/>
      <c r="L59" s="191" t="str">
        <f>IF('Noon Position '!L65&lt;&gt;0,'Noon Position '!L65,"")</f>
        <v/>
      </c>
      <c r="M59" s="141">
        <f>IF(L59&lt;&gt;"",'Weather Condition'!U59*L59,0)</f>
        <v>0</v>
      </c>
      <c r="N59" s="195"/>
      <c r="O59" s="208" t="str">
        <f t="shared" si="8"/>
        <v/>
      </c>
      <c r="P59" s="28" t="str">
        <f t="shared" si="9"/>
        <v/>
      </c>
      <c r="Q59" s="23" t="str">
        <f t="shared" si="10"/>
        <v/>
      </c>
      <c r="R59" s="23">
        <f>IF(Q59&lt;&gt;"",'Weather Condition'!U59*(P59+Q59),0)</f>
        <v>0</v>
      </c>
      <c r="S59" s="23" t="str">
        <f>IF(L59&lt;&gt;"",IF(SUM($M$4:M59)&lt;&gt;0,SUMPRODUCT($M$4:M59,$R$4:R59)/SUM($M$4:M59),""),"")</f>
        <v/>
      </c>
      <c r="T59" s="23" t="str">
        <f t="shared" si="11"/>
        <v/>
      </c>
      <c r="U59" s="23" t="str">
        <f t="shared" si="12"/>
        <v/>
      </c>
      <c r="V59" s="154" t="str">
        <f t="shared" si="13"/>
        <v/>
      </c>
      <c r="W59" s="199" t="str">
        <f t="shared" si="14"/>
        <v/>
      </c>
      <c r="X59" s="45" t="str">
        <f t="shared" si="15"/>
        <v/>
      </c>
      <c r="Y59" s="45" t="str">
        <f t="shared" si="16"/>
        <v/>
      </c>
      <c r="Z59" s="218" t="str">
        <f t="shared" si="17"/>
        <v/>
      </c>
      <c r="AA59" s="158"/>
    </row>
    <row r="60" spans="1:27" customFormat="1" x14ac:dyDescent="0.25">
      <c r="A60" s="31" t="str">
        <f>IF('Noon Position '!A66&lt;&gt;"",'Noon Position '!A66,"")</f>
        <v/>
      </c>
      <c r="B60" s="181" t="str">
        <f>IF('Noon Position '!B66&lt;&gt;"",'Noon Position '!B66,"")</f>
        <v/>
      </c>
      <c r="C60" s="186"/>
      <c r="D60" s="46"/>
      <c r="E60" s="46"/>
      <c r="F60" s="46"/>
      <c r="G60" s="187"/>
      <c r="H60" s="182"/>
      <c r="I60" s="48"/>
      <c r="J60" s="48"/>
      <c r="K60" s="195"/>
      <c r="L60" s="191" t="str">
        <f>IF('Noon Position '!L66&lt;&gt;0,'Noon Position '!L66,"")</f>
        <v/>
      </c>
      <c r="M60" s="141">
        <f>IF(L60&lt;&gt;"",'Weather Condition'!U60*L60,0)</f>
        <v>0</v>
      </c>
      <c r="N60" s="195"/>
      <c r="O60" s="208" t="str">
        <f t="shared" si="8"/>
        <v/>
      </c>
      <c r="P60" s="28" t="str">
        <f t="shared" si="9"/>
        <v/>
      </c>
      <c r="Q60" s="23" t="str">
        <f t="shared" si="10"/>
        <v/>
      </c>
      <c r="R60" s="23">
        <f>IF(Q60&lt;&gt;"",'Weather Condition'!U60*(P60+Q60),0)</f>
        <v>0</v>
      </c>
      <c r="S60" s="23" t="str">
        <f>IF(L60&lt;&gt;"",IF(SUM($M$4:M60)&lt;&gt;0,SUMPRODUCT($M$4:M60,$R$4:R60)/SUM($M$4:M60),""),"")</f>
        <v/>
      </c>
      <c r="T60" s="23" t="str">
        <f t="shared" si="11"/>
        <v/>
      </c>
      <c r="U60" s="23" t="str">
        <f t="shared" si="12"/>
        <v/>
      </c>
      <c r="V60" s="154" t="str">
        <f t="shared" si="13"/>
        <v/>
      </c>
      <c r="W60" s="199" t="str">
        <f t="shared" si="14"/>
        <v/>
      </c>
      <c r="X60" s="45" t="str">
        <f t="shared" si="15"/>
        <v/>
      </c>
      <c r="Y60" s="45" t="str">
        <f t="shared" si="16"/>
        <v/>
      </c>
      <c r="Z60" s="218" t="str">
        <f t="shared" si="17"/>
        <v/>
      </c>
      <c r="AA60" s="158"/>
    </row>
    <row r="61" spans="1:27" customFormat="1" x14ac:dyDescent="0.25">
      <c r="A61" s="31" t="str">
        <f>IF('Noon Position '!A67&lt;&gt;"",'Noon Position '!A67,"")</f>
        <v/>
      </c>
      <c r="B61" s="181" t="str">
        <f>IF('Noon Position '!B67&lt;&gt;"",'Noon Position '!B67,"")</f>
        <v/>
      </c>
      <c r="C61" s="186"/>
      <c r="D61" s="46"/>
      <c r="E61" s="46"/>
      <c r="F61" s="46"/>
      <c r="G61" s="187"/>
      <c r="H61" s="182"/>
      <c r="I61" s="48"/>
      <c r="J61" s="48"/>
      <c r="K61" s="195"/>
      <c r="L61" s="191" t="str">
        <f>IF('Noon Position '!L67&lt;&gt;0,'Noon Position '!L67,"")</f>
        <v/>
      </c>
      <c r="M61" s="141">
        <f>IF(L61&lt;&gt;"",'Weather Condition'!U61*L61,0)</f>
        <v>0</v>
      </c>
      <c r="N61" s="195"/>
      <c r="O61" s="208" t="str">
        <f t="shared" si="8"/>
        <v/>
      </c>
      <c r="P61" s="28" t="str">
        <f t="shared" si="9"/>
        <v/>
      </c>
      <c r="Q61" s="23" t="str">
        <f t="shared" si="10"/>
        <v/>
      </c>
      <c r="R61" s="23">
        <f>IF(Q61&lt;&gt;"",'Weather Condition'!U61*(P61+Q61),0)</f>
        <v>0</v>
      </c>
      <c r="S61" s="23" t="str">
        <f>IF(L61&lt;&gt;"",IF(SUM($M$4:M61)&lt;&gt;0,SUMPRODUCT($M$4:M61,$R$4:R61)/SUM($M$4:M61),""),"")</f>
        <v/>
      </c>
      <c r="T61" s="23" t="str">
        <f t="shared" si="11"/>
        <v/>
      </c>
      <c r="U61" s="23" t="str">
        <f t="shared" si="12"/>
        <v/>
      </c>
      <c r="V61" s="154" t="str">
        <f t="shared" si="13"/>
        <v/>
      </c>
      <c r="W61" s="199" t="str">
        <f t="shared" si="14"/>
        <v/>
      </c>
      <c r="X61" s="45" t="str">
        <f t="shared" si="15"/>
        <v/>
      </c>
      <c r="Y61" s="45" t="str">
        <f t="shared" si="16"/>
        <v/>
      </c>
      <c r="Z61" s="218" t="str">
        <f t="shared" si="17"/>
        <v/>
      </c>
      <c r="AA61" s="158"/>
    </row>
    <row r="62" spans="1:27" customFormat="1" x14ac:dyDescent="0.25">
      <c r="A62" s="31" t="str">
        <f>IF('Noon Position '!A68&lt;&gt;"",'Noon Position '!A68,"")</f>
        <v/>
      </c>
      <c r="B62" s="181" t="str">
        <f>IF('Noon Position '!B68&lt;&gt;"",'Noon Position '!B68,"")</f>
        <v/>
      </c>
      <c r="C62" s="186"/>
      <c r="D62" s="46"/>
      <c r="E62" s="46"/>
      <c r="F62" s="46"/>
      <c r="G62" s="187"/>
      <c r="H62" s="182"/>
      <c r="I62" s="48"/>
      <c r="J62" s="48"/>
      <c r="K62" s="195"/>
      <c r="L62" s="191" t="str">
        <f>IF('Noon Position '!L68&lt;&gt;0,'Noon Position '!L68,"")</f>
        <v/>
      </c>
      <c r="M62" s="141">
        <f>IF(L62&lt;&gt;"",'Weather Condition'!U62*L62,0)</f>
        <v>0</v>
      </c>
      <c r="N62" s="195"/>
      <c r="O62" s="208" t="str">
        <f t="shared" si="8"/>
        <v/>
      </c>
      <c r="P62" s="28" t="str">
        <f t="shared" si="9"/>
        <v/>
      </c>
      <c r="Q62" s="23" t="str">
        <f t="shared" si="10"/>
        <v/>
      </c>
      <c r="R62" s="23">
        <f>IF(Q62&lt;&gt;"",'Weather Condition'!U62*(P62+Q62),0)</f>
        <v>0</v>
      </c>
      <c r="S62" s="23" t="str">
        <f>IF(L62&lt;&gt;"",IF(SUM($M$4:M62)&lt;&gt;0,SUMPRODUCT($M$4:M62,$R$4:R62)/SUM($M$4:M62),""),"")</f>
        <v/>
      </c>
      <c r="T62" s="23" t="str">
        <f t="shared" si="11"/>
        <v/>
      </c>
      <c r="U62" s="23" t="str">
        <f t="shared" si="12"/>
        <v/>
      </c>
      <c r="V62" s="154" t="str">
        <f t="shared" si="13"/>
        <v/>
      </c>
      <c r="W62" s="199" t="str">
        <f t="shared" si="14"/>
        <v/>
      </c>
      <c r="X62" s="45" t="str">
        <f t="shared" si="15"/>
        <v/>
      </c>
      <c r="Y62" s="45" t="str">
        <f t="shared" si="16"/>
        <v/>
      </c>
      <c r="Z62" s="218" t="str">
        <f t="shared" si="17"/>
        <v/>
      </c>
      <c r="AA62" s="158"/>
    </row>
    <row r="63" spans="1:27" customFormat="1" x14ac:dyDescent="0.25">
      <c r="A63" s="31" t="str">
        <f>IF('Noon Position '!A69&lt;&gt;"",'Noon Position '!A69,"")</f>
        <v/>
      </c>
      <c r="B63" s="181" t="str">
        <f>IF('Noon Position '!B69&lt;&gt;"",'Noon Position '!B69,"")</f>
        <v/>
      </c>
      <c r="C63" s="186"/>
      <c r="D63" s="46"/>
      <c r="E63" s="46"/>
      <c r="F63" s="46"/>
      <c r="G63" s="187"/>
      <c r="H63" s="182"/>
      <c r="I63" s="48"/>
      <c r="J63" s="48"/>
      <c r="K63" s="195"/>
      <c r="L63" s="191" t="str">
        <f>IF('Noon Position '!L69&lt;&gt;0,'Noon Position '!L69,"")</f>
        <v/>
      </c>
      <c r="M63" s="141">
        <f>IF(L63&lt;&gt;"",'Weather Condition'!U63*L63,0)</f>
        <v>0</v>
      </c>
      <c r="N63" s="195"/>
      <c r="O63" s="208" t="str">
        <f t="shared" si="8"/>
        <v/>
      </c>
      <c r="P63" s="28" t="str">
        <f t="shared" si="9"/>
        <v/>
      </c>
      <c r="Q63" s="23" t="str">
        <f t="shared" si="10"/>
        <v/>
      </c>
      <c r="R63" s="23">
        <f>IF(Q63&lt;&gt;"",'Weather Condition'!U63*(P63+Q63),0)</f>
        <v>0</v>
      </c>
      <c r="S63" s="23" t="str">
        <f>IF(L63&lt;&gt;"",IF(SUM($M$4:M63)&lt;&gt;0,SUMPRODUCT($M$4:M63,$R$4:R63)/SUM($M$4:M63),""),"")</f>
        <v/>
      </c>
      <c r="T63" s="23" t="str">
        <f t="shared" si="11"/>
        <v/>
      </c>
      <c r="U63" s="23" t="str">
        <f t="shared" si="12"/>
        <v/>
      </c>
      <c r="V63" s="154" t="str">
        <f t="shared" si="13"/>
        <v/>
      </c>
      <c r="W63" s="199" t="str">
        <f t="shared" si="14"/>
        <v/>
      </c>
      <c r="X63" s="45" t="str">
        <f t="shared" si="15"/>
        <v/>
      </c>
      <c r="Y63" s="45" t="str">
        <f t="shared" si="16"/>
        <v/>
      </c>
      <c r="Z63" s="218" t="str">
        <f t="shared" si="17"/>
        <v/>
      </c>
      <c r="AA63" s="158"/>
    </row>
    <row r="64" spans="1:27" customFormat="1" x14ac:dyDescent="0.25">
      <c r="A64" s="31" t="str">
        <f>IF('Noon Position '!A70&lt;&gt;"",'Noon Position '!A70,"")</f>
        <v/>
      </c>
      <c r="B64" s="181" t="str">
        <f>IF('Noon Position '!B70&lt;&gt;"",'Noon Position '!B70,"")</f>
        <v/>
      </c>
      <c r="C64" s="186"/>
      <c r="D64" s="46"/>
      <c r="E64" s="46"/>
      <c r="F64" s="46"/>
      <c r="G64" s="187"/>
      <c r="H64" s="182"/>
      <c r="I64" s="48"/>
      <c r="J64" s="48"/>
      <c r="K64" s="195"/>
      <c r="L64" s="191" t="str">
        <f>IF('Noon Position '!L70&lt;&gt;0,'Noon Position '!L70,"")</f>
        <v/>
      </c>
      <c r="M64" s="141">
        <f>IF(L64&lt;&gt;"",'Weather Condition'!U64*L64,0)</f>
        <v>0</v>
      </c>
      <c r="N64" s="195"/>
      <c r="O64" s="208" t="str">
        <f t="shared" si="8"/>
        <v/>
      </c>
      <c r="P64" s="28" t="str">
        <f t="shared" si="9"/>
        <v/>
      </c>
      <c r="Q64" s="23" t="str">
        <f t="shared" si="10"/>
        <v/>
      </c>
      <c r="R64" s="23">
        <f>IF(Q64&lt;&gt;"",'Weather Condition'!U64*(P64+Q64),0)</f>
        <v>0</v>
      </c>
      <c r="S64" s="23" t="str">
        <f>IF(L64&lt;&gt;"",IF(SUM($M$4:M64)&lt;&gt;0,SUMPRODUCT($M$4:M64,$R$4:R64)/SUM($M$4:M64),""),"")</f>
        <v/>
      </c>
      <c r="T64" s="23" t="str">
        <f t="shared" si="11"/>
        <v/>
      </c>
      <c r="U64" s="23" t="str">
        <f t="shared" si="12"/>
        <v/>
      </c>
      <c r="V64" s="154" t="str">
        <f t="shared" si="13"/>
        <v/>
      </c>
      <c r="W64" s="199" t="str">
        <f t="shared" si="14"/>
        <v/>
      </c>
      <c r="X64" s="45" t="str">
        <f t="shared" si="15"/>
        <v/>
      </c>
      <c r="Y64" s="45" t="str">
        <f t="shared" si="16"/>
        <v/>
      </c>
      <c r="Z64" s="218" t="str">
        <f t="shared" si="17"/>
        <v/>
      </c>
      <c r="AA64" s="158"/>
    </row>
    <row r="65" spans="1:27" customFormat="1" x14ac:dyDescent="0.25">
      <c r="A65" s="31" t="str">
        <f>IF('Noon Position '!A71&lt;&gt;"",'Noon Position '!A71,"")</f>
        <v/>
      </c>
      <c r="B65" s="181" t="str">
        <f>IF('Noon Position '!B71&lt;&gt;"",'Noon Position '!B71,"")</f>
        <v/>
      </c>
      <c r="C65" s="186"/>
      <c r="D65" s="46"/>
      <c r="E65" s="46"/>
      <c r="F65" s="46"/>
      <c r="G65" s="187"/>
      <c r="H65" s="182"/>
      <c r="I65" s="48"/>
      <c r="J65" s="48"/>
      <c r="K65" s="195"/>
      <c r="L65" s="191" t="str">
        <f>IF('Noon Position '!L71&lt;&gt;0,'Noon Position '!L71,"")</f>
        <v/>
      </c>
      <c r="M65" s="141">
        <f>IF(L65&lt;&gt;"",'Weather Condition'!U65*L65,0)</f>
        <v>0</v>
      </c>
      <c r="N65" s="195"/>
      <c r="O65" s="208" t="str">
        <f t="shared" si="8"/>
        <v/>
      </c>
      <c r="P65" s="28" t="str">
        <f t="shared" si="9"/>
        <v/>
      </c>
      <c r="Q65" s="23" t="str">
        <f t="shared" si="10"/>
        <v/>
      </c>
      <c r="R65" s="23">
        <f>IF(Q65&lt;&gt;"",'Weather Condition'!U65*(P65+Q65),0)</f>
        <v>0</v>
      </c>
      <c r="S65" s="23" t="str">
        <f>IF(L65&lt;&gt;"",IF(SUM($M$4:M65)&lt;&gt;0,SUMPRODUCT($M$4:M65,$R$4:R65)/SUM($M$4:M65),""),"")</f>
        <v/>
      </c>
      <c r="T65" s="23" t="str">
        <f t="shared" si="11"/>
        <v/>
      </c>
      <c r="U65" s="23" t="str">
        <f t="shared" si="12"/>
        <v/>
      </c>
      <c r="V65" s="154" t="str">
        <f t="shared" si="13"/>
        <v/>
      </c>
      <c r="W65" s="199" t="str">
        <f t="shared" si="14"/>
        <v/>
      </c>
      <c r="X65" s="45" t="str">
        <f t="shared" si="15"/>
        <v/>
      </c>
      <c r="Y65" s="45" t="str">
        <f t="shared" si="16"/>
        <v/>
      </c>
      <c r="Z65" s="218" t="str">
        <f t="shared" si="17"/>
        <v/>
      </c>
      <c r="AA65" s="158"/>
    </row>
    <row r="66" spans="1:27" customFormat="1" x14ac:dyDescent="0.25">
      <c r="A66" s="31" t="str">
        <f>IF('Noon Position '!A72&lt;&gt;"",'Noon Position '!A72,"")</f>
        <v/>
      </c>
      <c r="B66" s="181" t="str">
        <f>IF('Noon Position '!B72&lt;&gt;"",'Noon Position '!B72,"")</f>
        <v/>
      </c>
      <c r="C66" s="186"/>
      <c r="D66" s="46"/>
      <c r="E66" s="46"/>
      <c r="F66" s="46"/>
      <c r="G66" s="187"/>
      <c r="H66" s="182"/>
      <c r="I66" s="48"/>
      <c r="J66" s="48"/>
      <c r="K66" s="195"/>
      <c r="L66" s="191" t="str">
        <f>IF('Noon Position '!L72&lt;&gt;0,'Noon Position '!L72,"")</f>
        <v/>
      </c>
      <c r="M66" s="141">
        <f>IF(L66&lt;&gt;"",'Weather Condition'!U66*L66,0)</f>
        <v>0</v>
      </c>
      <c r="N66" s="195"/>
      <c r="O66" s="208" t="str">
        <f t="shared" si="8"/>
        <v/>
      </c>
      <c r="P66" s="28" t="str">
        <f t="shared" si="9"/>
        <v/>
      </c>
      <c r="Q66" s="23" t="str">
        <f t="shared" si="10"/>
        <v/>
      </c>
      <c r="R66" s="23">
        <f>IF(Q66&lt;&gt;"",'Weather Condition'!U66*(P66+Q66),0)</f>
        <v>0</v>
      </c>
      <c r="S66" s="23" t="str">
        <f>IF(L66&lt;&gt;"",IF(SUM($M$4:M66)&lt;&gt;0,SUMPRODUCT($M$4:M66,$R$4:R66)/SUM($M$4:M66),""),"")</f>
        <v/>
      </c>
      <c r="T66" s="23" t="str">
        <f t="shared" si="11"/>
        <v/>
      </c>
      <c r="U66" s="23" t="str">
        <f t="shared" si="12"/>
        <v/>
      </c>
      <c r="V66" s="154" t="str">
        <f t="shared" si="13"/>
        <v/>
      </c>
      <c r="W66" s="199" t="str">
        <f t="shared" si="14"/>
        <v/>
      </c>
      <c r="X66" s="45" t="str">
        <f t="shared" si="15"/>
        <v/>
      </c>
      <c r="Y66" s="45" t="str">
        <f t="shared" si="16"/>
        <v/>
      </c>
      <c r="Z66" s="218" t="str">
        <f t="shared" si="17"/>
        <v/>
      </c>
      <c r="AA66" s="158"/>
    </row>
    <row r="67" spans="1:27" customFormat="1" x14ac:dyDescent="0.25">
      <c r="A67" s="31" t="str">
        <f>IF('Noon Position '!A73&lt;&gt;"",'Noon Position '!A73,"")</f>
        <v/>
      </c>
      <c r="B67" s="181" t="str">
        <f>IF('Noon Position '!B73&lt;&gt;"",'Noon Position '!B73,"")</f>
        <v/>
      </c>
      <c r="C67" s="186"/>
      <c r="D67" s="46"/>
      <c r="E67" s="46"/>
      <c r="F67" s="46"/>
      <c r="G67" s="187"/>
      <c r="H67" s="182"/>
      <c r="I67" s="48"/>
      <c r="J67" s="48"/>
      <c r="K67" s="195"/>
      <c r="L67" s="191" t="str">
        <f>IF('Noon Position '!L73&lt;&gt;0,'Noon Position '!L73,"")</f>
        <v/>
      </c>
      <c r="M67" s="141">
        <f>IF(L67&lt;&gt;"",'Weather Condition'!U67*L67,0)</f>
        <v>0</v>
      </c>
      <c r="N67" s="195"/>
      <c r="O67" s="208" t="str">
        <f t="shared" si="8"/>
        <v/>
      </c>
      <c r="P67" s="28" t="str">
        <f t="shared" si="9"/>
        <v/>
      </c>
      <c r="Q67" s="23" t="str">
        <f t="shared" si="10"/>
        <v/>
      </c>
      <c r="R67" s="23">
        <f>IF(Q67&lt;&gt;"",'Weather Condition'!U67*(P67+Q67),0)</f>
        <v>0</v>
      </c>
      <c r="S67" s="23" t="str">
        <f>IF(L67&lt;&gt;"",IF(SUM($M$4:M67)&lt;&gt;0,SUMPRODUCT($M$4:M67,$R$4:R67)/SUM($M$4:M67),""),"")</f>
        <v/>
      </c>
      <c r="T67" s="23" t="str">
        <f t="shared" si="11"/>
        <v/>
      </c>
      <c r="U67" s="23" t="str">
        <f t="shared" si="12"/>
        <v/>
      </c>
      <c r="V67" s="154" t="str">
        <f t="shared" si="13"/>
        <v/>
      </c>
      <c r="W67" s="199" t="str">
        <f t="shared" si="14"/>
        <v/>
      </c>
      <c r="X67" s="45" t="str">
        <f t="shared" si="15"/>
        <v/>
      </c>
      <c r="Y67" s="45" t="str">
        <f t="shared" si="16"/>
        <v/>
      </c>
      <c r="Z67" s="218" t="str">
        <f t="shared" si="17"/>
        <v/>
      </c>
      <c r="AA67" s="158"/>
    </row>
    <row r="68" spans="1:27" customFormat="1" x14ac:dyDescent="0.25">
      <c r="A68" s="31" t="str">
        <f>IF('Noon Position '!A74&lt;&gt;"",'Noon Position '!A74,"")</f>
        <v/>
      </c>
      <c r="B68" s="181" t="str">
        <f>IF('Noon Position '!B74&lt;&gt;"",'Noon Position '!B74,"")</f>
        <v/>
      </c>
      <c r="C68" s="186"/>
      <c r="D68" s="46"/>
      <c r="E68" s="46"/>
      <c r="F68" s="46"/>
      <c r="G68" s="187"/>
      <c r="H68" s="182"/>
      <c r="I68" s="48"/>
      <c r="J68" s="48"/>
      <c r="K68" s="195"/>
      <c r="L68" s="191" t="str">
        <f>IF('Noon Position '!L74&lt;&gt;0,'Noon Position '!L74,"")</f>
        <v/>
      </c>
      <c r="M68" s="141">
        <f>IF(L68&lt;&gt;"",'Weather Condition'!U68*L68,0)</f>
        <v>0</v>
      </c>
      <c r="N68" s="195"/>
      <c r="O68" s="208" t="str">
        <f t="shared" si="8"/>
        <v/>
      </c>
      <c r="P68" s="28" t="str">
        <f t="shared" si="9"/>
        <v/>
      </c>
      <c r="Q68" s="23" t="str">
        <f t="shared" si="10"/>
        <v/>
      </c>
      <c r="R68" s="23">
        <f>IF(Q68&lt;&gt;"",'Weather Condition'!U68*(P68+Q68),0)</f>
        <v>0</v>
      </c>
      <c r="S68" s="23" t="str">
        <f>IF(L68&lt;&gt;"",IF(SUM($M$4:M68)&lt;&gt;0,SUMPRODUCT($M$4:M68,$R$4:R68)/SUM($M$4:M68),""),"")</f>
        <v/>
      </c>
      <c r="T68" s="23" t="str">
        <f t="shared" si="11"/>
        <v/>
      </c>
      <c r="U68" s="23" t="str">
        <f t="shared" si="12"/>
        <v/>
      </c>
      <c r="V68" s="154" t="str">
        <f t="shared" si="13"/>
        <v/>
      </c>
      <c r="W68" s="199" t="str">
        <f t="shared" si="14"/>
        <v/>
      </c>
      <c r="X68" s="45" t="str">
        <f t="shared" si="15"/>
        <v/>
      </c>
      <c r="Y68" s="45" t="str">
        <f t="shared" si="16"/>
        <v/>
      </c>
      <c r="Z68" s="218" t="str">
        <f t="shared" si="17"/>
        <v/>
      </c>
      <c r="AA68" s="158"/>
    </row>
    <row r="69" spans="1:27" customFormat="1" x14ac:dyDescent="0.25">
      <c r="A69" s="31" t="str">
        <f>IF('Noon Position '!A75&lt;&gt;"",'Noon Position '!A75,"")</f>
        <v/>
      </c>
      <c r="B69" s="181" t="str">
        <f>IF('Noon Position '!B75&lt;&gt;"",'Noon Position '!B75,"")</f>
        <v/>
      </c>
      <c r="C69" s="186"/>
      <c r="D69" s="46"/>
      <c r="E69" s="46"/>
      <c r="F69" s="46"/>
      <c r="G69" s="187"/>
      <c r="H69" s="182"/>
      <c r="I69" s="48"/>
      <c r="J69" s="48"/>
      <c r="K69" s="195"/>
      <c r="L69" s="191" t="str">
        <f>IF('Noon Position '!L75&lt;&gt;0,'Noon Position '!L75,"")</f>
        <v/>
      </c>
      <c r="M69" s="141">
        <f>IF(L69&lt;&gt;"",'Weather Condition'!U69*L69,0)</f>
        <v>0</v>
      </c>
      <c r="N69" s="195"/>
      <c r="O69" s="208" t="str">
        <f t="shared" ref="O69:O104" si="18">IF($L69&lt;&gt;"",(N69-N68)/$L69*24,IF(ISBLANK(N69),"",N69-N68))</f>
        <v/>
      </c>
      <c r="P69" s="28" t="str">
        <f t="shared" ref="P69:P104" si="19">IF($L69&lt;&gt;"",(C68-C69)/$L69*24,IF(ISBLANK(C69),"",C68-C69))</f>
        <v/>
      </c>
      <c r="Q69" s="23" t="str">
        <f t="shared" si="10"/>
        <v/>
      </c>
      <c r="R69" s="23">
        <f>IF(Q69&lt;&gt;"",'Weather Condition'!U69*(P69+Q69),0)</f>
        <v>0</v>
      </c>
      <c r="S69" s="23" t="str">
        <f>IF(L69&lt;&gt;"",IF(SUM($M$4:M69)&lt;&gt;0,SUMPRODUCT($M$4:M69,$R$4:R69)/SUM($M$4:M69),""),"")</f>
        <v/>
      </c>
      <c r="T69" s="23" t="str">
        <f t="shared" si="11"/>
        <v/>
      </c>
      <c r="U69" s="23" t="str">
        <f t="shared" si="12"/>
        <v/>
      </c>
      <c r="V69" s="154" t="str">
        <f t="shared" si="13"/>
        <v/>
      </c>
      <c r="W69" s="199" t="str">
        <f t="shared" si="14"/>
        <v/>
      </c>
      <c r="X69" s="45" t="str">
        <f t="shared" si="15"/>
        <v/>
      </c>
      <c r="Y69" s="45" t="str">
        <f t="shared" si="16"/>
        <v/>
      </c>
      <c r="Z69" s="218" t="str">
        <f t="shared" si="17"/>
        <v/>
      </c>
      <c r="AA69" s="158"/>
    </row>
    <row r="70" spans="1:27" customFormat="1" x14ac:dyDescent="0.25">
      <c r="A70" s="31" t="str">
        <f>IF('Noon Position '!A76&lt;&gt;"",'Noon Position '!A76,"")</f>
        <v/>
      </c>
      <c r="B70" s="181" t="str">
        <f>IF('Noon Position '!B76&lt;&gt;"",'Noon Position '!B76,"")</f>
        <v/>
      </c>
      <c r="C70" s="186"/>
      <c r="D70" s="46"/>
      <c r="E70" s="46"/>
      <c r="F70" s="46"/>
      <c r="G70" s="187"/>
      <c r="H70" s="182"/>
      <c r="I70" s="48"/>
      <c r="J70" s="48"/>
      <c r="K70" s="195"/>
      <c r="L70" s="191" t="str">
        <f>IF('Noon Position '!L76&lt;&gt;0,'Noon Position '!L76,"")</f>
        <v/>
      </c>
      <c r="M70" s="141">
        <f>IF(L70&lt;&gt;"",'Weather Condition'!U70*L70,0)</f>
        <v>0</v>
      </c>
      <c r="N70" s="195"/>
      <c r="O70" s="208" t="str">
        <f t="shared" si="18"/>
        <v/>
      </c>
      <c r="P70" s="28" t="str">
        <f t="shared" si="19"/>
        <v/>
      </c>
      <c r="Q70" s="23" t="str">
        <f t="shared" si="10"/>
        <v/>
      </c>
      <c r="R70" s="23">
        <f>IF(Q70&lt;&gt;"",'Weather Condition'!U70*(P70+Q70),0)</f>
        <v>0</v>
      </c>
      <c r="S70" s="23" t="str">
        <f>IF(L70&lt;&gt;"",IF(SUM($M$4:M70)&lt;&gt;0,SUMPRODUCT($M$4:M70,$R$4:R70)/SUM($M$4:M70),""),"")</f>
        <v/>
      </c>
      <c r="T70" s="23" t="str">
        <f t="shared" si="11"/>
        <v/>
      </c>
      <c r="U70" s="23" t="str">
        <f t="shared" si="12"/>
        <v/>
      </c>
      <c r="V70" s="154" t="str">
        <f t="shared" si="13"/>
        <v/>
      </c>
      <c r="W70" s="199" t="str">
        <f t="shared" si="14"/>
        <v/>
      </c>
      <c r="X70" s="45" t="str">
        <f t="shared" si="15"/>
        <v/>
      </c>
      <c r="Y70" s="45" t="str">
        <f t="shared" si="16"/>
        <v/>
      </c>
      <c r="Z70" s="218" t="str">
        <f t="shared" si="17"/>
        <v/>
      </c>
      <c r="AA70" s="158"/>
    </row>
    <row r="71" spans="1:27" customFormat="1" x14ac:dyDescent="0.25">
      <c r="A71" s="31" t="str">
        <f>IF('Noon Position '!A77&lt;&gt;"",'Noon Position '!A77,"")</f>
        <v/>
      </c>
      <c r="B71" s="181" t="str">
        <f>IF('Noon Position '!B77&lt;&gt;"",'Noon Position '!B77,"")</f>
        <v/>
      </c>
      <c r="C71" s="186"/>
      <c r="D71" s="46"/>
      <c r="E71" s="46"/>
      <c r="F71" s="46"/>
      <c r="G71" s="187"/>
      <c r="H71" s="182"/>
      <c r="I71" s="48"/>
      <c r="J71" s="48"/>
      <c r="K71" s="195"/>
      <c r="L71" s="191" t="str">
        <f>IF('Noon Position '!L77&lt;&gt;0,'Noon Position '!L77,"")</f>
        <v/>
      </c>
      <c r="M71" s="141">
        <f>IF(L71&lt;&gt;"",'Weather Condition'!U71*L71,0)</f>
        <v>0</v>
      </c>
      <c r="N71" s="195"/>
      <c r="O71" s="208" t="str">
        <f t="shared" si="18"/>
        <v/>
      </c>
      <c r="P71" s="28" t="str">
        <f t="shared" si="19"/>
        <v/>
      </c>
      <c r="Q71" s="23" t="str">
        <f t="shared" si="10"/>
        <v/>
      </c>
      <c r="R71" s="23">
        <f>IF(Q71&lt;&gt;"",'Weather Condition'!U71*(P71+Q71),0)</f>
        <v>0</v>
      </c>
      <c r="S71" s="23" t="str">
        <f>IF(L71&lt;&gt;"",IF(SUM($M$4:M71)&lt;&gt;0,SUMPRODUCT($M$4:M71,$R$4:R71)/SUM($M$4:M71),""),"")</f>
        <v/>
      </c>
      <c r="T71" s="23" t="str">
        <f t="shared" si="11"/>
        <v/>
      </c>
      <c r="U71" s="23" t="str">
        <f t="shared" si="12"/>
        <v/>
      </c>
      <c r="V71" s="154" t="str">
        <f t="shared" si="13"/>
        <v/>
      </c>
      <c r="W71" s="199" t="str">
        <f t="shared" si="14"/>
        <v/>
      </c>
      <c r="X71" s="45" t="str">
        <f t="shared" si="15"/>
        <v/>
      </c>
      <c r="Y71" s="45" t="str">
        <f t="shared" si="16"/>
        <v/>
      </c>
      <c r="Z71" s="218" t="str">
        <f t="shared" si="17"/>
        <v/>
      </c>
      <c r="AA71" s="158"/>
    </row>
    <row r="72" spans="1:27" customFormat="1" x14ac:dyDescent="0.25">
      <c r="A72" s="31" t="str">
        <f>IF('Noon Position '!A78&lt;&gt;"",'Noon Position '!A78,"")</f>
        <v/>
      </c>
      <c r="B72" s="181" t="str">
        <f>IF('Noon Position '!B78&lt;&gt;"",'Noon Position '!B78,"")</f>
        <v/>
      </c>
      <c r="C72" s="186"/>
      <c r="D72" s="46"/>
      <c r="E72" s="46"/>
      <c r="F72" s="46"/>
      <c r="G72" s="187"/>
      <c r="H72" s="182"/>
      <c r="I72" s="48"/>
      <c r="J72" s="48"/>
      <c r="K72" s="195"/>
      <c r="L72" s="191" t="str">
        <f>IF('Noon Position '!L78&lt;&gt;0,'Noon Position '!L78,"")</f>
        <v/>
      </c>
      <c r="M72" s="141">
        <f>IF(L72&lt;&gt;"",'Weather Condition'!U72*L72,0)</f>
        <v>0</v>
      </c>
      <c r="N72" s="195"/>
      <c r="O72" s="208" t="str">
        <f t="shared" si="18"/>
        <v/>
      </c>
      <c r="P72" s="28" t="str">
        <f t="shared" si="19"/>
        <v/>
      </c>
      <c r="Q72" s="23" t="str">
        <f t="shared" si="10"/>
        <v/>
      </c>
      <c r="R72" s="23">
        <f>IF(Q72&lt;&gt;"",'Weather Condition'!U72*(P72+Q72),0)</f>
        <v>0</v>
      </c>
      <c r="S72" s="23" t="str">
        <f>IF(L72&lt;&gt;"",IF(SUM($M$4:M72)&lt;&gt;0,SUMPRODUCT($M$4:M72,$R$4:R72)/SUM($M$4:M72),""),"")</f>
        <v/>
      </c>
      <c r="T72" s="23" t="str">
        <f t="shared" si="11"/>
        <v/>
      </c>
      <c r="U72" s="23" t="str">
        <f t="shared" si="12"/>
        <v/>
      </c>
      <c r="V72" s="154" t="str">
        <f t="shared" si="13"/>
        <v/>
      </c>
      <c r="W72" s="199" t="str">
        <f t="shared" si="14"/>
        <v/>
      </c>
      <c r="X72" s="45" t="str">
        <f t="shared" si="15"/>
        <v/>
      </c>
      <c r="Y72" s="45" t="str">
        <f t="shared" si="16"/>
        <v/>
      </c>
      <c r="Z72" s="218" t="str">
        <f t="shared" si="17"/>
        <v/>
      </c>
      <c r="AA72" s="158"/>
    </row>
    <row r="73" spans="1:27" customFormat="1" x14ac:dyDescent="0.25">
      <c r="A73" s="31" t="str">
        <f>IF('Noon Position '!A79&lt;&gt;"",'Noon Position '!A79,"")</f>
        <v/>
      </c>
      <c r="B73" s="181" t="str">
        <f>IF('Noon Position '!B79&lt;&gt;"",'Noon Position '!B79,"")</f>
        <v/>
      </c>
      <c r="C73" s="186"/>
      <c r="D73" s="46"/>
      <c r="E73" s="46"/>
      <c r="F73" s="46"/>
      <c r="G73" s="187"/>
      <c r="H73" s="182"/>
      <c r="I73" s="48"/>
      <c r="J73" s="48"/>
      <c r="K73" s="195"/>
      <c r="L73" s="191" t="str">
        <f>IF('Noon Position '!L79&lt;&gt;0,'Noon Position '!L79,"")</f>
        <v/>
      </c>
      <c r="M73" s="141">
        <f>IF(L73&lt;&gt;"",'Weather Condition'!U73*L73,0)</f>
        <v>0</v>
      </c>
      <c r="N73" s="195"/>
      <c r="O73" s="208" t="str">
        <f t="shared" si="18"/>
        <v/>
      </c>
      <c r="P73" s="28" t="str">
        <f t="shared" si="19"/>
        <v/>
      </c>
      <c r="Q73" s="23" t="str">
        <f t="shared" si="10"/>
        <v/>
      </c>
      <c r="R73" s="23">
        <f>IF(Q73&lt;&gt;"",'Weather Condition'!U73*(P73+Q73),0)</f>
        <v>0</v>
      </c>
      <c r="S73" s="23" t="str">
        <f>IF(L73&lt;&gt;"",IF(SUM($M$4:M73)&lt;&gt;0,SUMPRODUCT($M$4:M73,$R$4:R73)/SUM($M$4:M73),""),"")</f>
        <v/>
      </c>
      <c r="T73" s="23" t="str">
        <f t="shared" si="11"/>
        <v/>
      </c>
      <c r="U73" s="23" t="str">
        <f t="shared" si="12"/>
        <v/>
      </c>
      <c r="V73" s="154" t="str">
        <f t="shared" si="13"/>
        <v/>
      </c>
      <c r="W73" s="199" t="str">
        <f t="shared" si="14"/>
        <v/>
      </c>
      <c r="X73" s="45" t="str">
        <f t="shared" si="15"/>
        <v/>
      </c>
      <c r="Y73" s="45" t="str">
        <f t="shared" si="16"/>
        <v/>
      </c>
      <c r="Z73" s="218" t="str">
        <f t="shared" si="17"/>
        <v/>
      </c>
      <c r="AA73" s="158"/>
    </row>
    <row r="74" spans="1:27" customFormat="1" x14ac:dyDescent="0.25">
      <c r="A74" s="31" t="str">
        <f>IF('Noon Position '!A80&lt;&gt;"",'Noon Position '!A80,"")</f>
        <v/>
      </c>
      <c r="B74" s="181" t="str">
        <f>IF('Noon Position '!B80&lt;&gt;"",'Noon Position '!B80,"")</f>
        <v/>
      </c>
      <c r="C74" s="186"/>
      <c r="D74" s="46"/>
      <c r="E74" s="46"/>
      <c r="F74" s="46"/>
      <c r="G74" s="187"/>
      <c r="H74" s="182"/>
      <c r="I74" s="48"/>
      <c r="J74" s="48"/>
      <c r="K74" s="195"/>
      <c r="L74" s="191" t="str">
        <f>IF('Noon Position '!L80&lt;&gt;0,'Noon Position '!L80,"")</f>
        <v/>
      </c>
      <c r="M74" s="141">
        <f>IF(L74&lt;&gt;"",'Weather Condition'!U74*L74,0)</f>
        <v>0</v>
      </c>
      <c r="N74" s="195"/>
      <c r="O74" s="208" t="str">
        <f t="shared" si="18"/>
        <v/>
      </c>
      <c r="P74" s="28" t="str">
        <f t="shared" si="19"/>
        <v/>
      </c>
      <c r="Q74" s="23" t="str">
        <f t="shared" si="10"/>
        <v/>
      </c>
      <c r="R74" s="23">
        <f>IF(Q74&lt;&gt;"",'Weather Condition'!U74*(P74+Q74),0)</f>
        <v>0</v>
      </c>
      <c r="S74" s="23" t="str">
        <f>IF(L74&lt;&gt;"",IF(SUM($M$4:M74)&lt;&gt;0,SUMPRODUCT($M$4:M74,$R$4:R74)/SUM($M$4:M74),""),"")</f>
        <v/>
      </c>
      <c r="T74" s="23" t="str">
        <f t="shared" si="11"/>
        <v/>
      </c>
      <c r="U74" s="23" t="str">
        <f t="shared" si="12"/>
        <v/>
      </c>
      <c r="V74" s="154" t="str">
        <f t="shared" si="13"/>
        <v/>
      </c>
      <c r="W74" s="199" t="str">
        <f t="shared" si="14"/>
        <v/>
      </c>
      <c r="X74" s="45" t="str">
        <f t="shared" si="15"/>
        <v/>
      </c>
      <c r="Y74" s="45" t="str">
        <f t="shared" si="16"/>
        <v/>
      </c>
      <c r="Z74" s="218" t="str">
        <f t="shared" si="17"/>
        <v/>
      </c>
      <c r="AA74" s="158"/>
    </row>
    <row r="75" spans="1:27" customFormat="1" x14ac:dyDescent="0.25">
      <c r="A75" s="31" t="str">
        <f>IF('Noon Position '!A81&lt;&gt;"",'Noon Position '!A81,"")</f>
        <v/>
      </c>
      <c r="B75" s="181" t="str">
        <f>IF('Noon Position '!B81&lt;&gt;"",'Noon Position '!B81,"")</f>
        <v/>
      </c>
      <c r="C75" s="186"/>
      <c r="D75" s="46"/>
      <c r="E75" s="46"/>
      <c r="F75" s="46"/>
      <c r="G75" s="187"/>
      <c r="H75" s="182"/>
      <c r="I75" s="48"/>
      <c r="J75" s="48"/>
      <c r="K75" s="195"/>
      <c r="L75" s="191" t="str">
        <f>IF('Noon Position '!L81&lt;&gt;0,'Noon Position '!L81,"")</f>
        <v/>
      </c>
      <c r="M75" s="141">
        <f>IF(L75&lt;&gt;"",'Weather Condition'!U75*L75,0)</f>
        <v>0</v>
      </c>
      <c r="N75" s="195"/>
      <c r="O75" s="208" t="str">
        <f t="shared" si="18"/>
        <v/>
      </c>
      <c r="P75" s="28" t="str">
        <f t="shared" si="19"/>
        <v/>
      </c>
      <c r="Q75" s="23" t="str">
        <f t="shared" si="10"/>
        <v/>
      </c>
      <c r="R75" s="23">
        <f>IF(Q75&lt;&gt;"",'Weather Condition'!U75*(P75+Q75),0)</f>
        <v>0</v>
      </c>
      <c r="S75" s="23" t="str">
        <f>IF(L75&lt;&gt;"",IF(SUM($M$4:M75)&lt;&gt;0,SUMPRODUCT($M$4:M75,$R$4:R75)/SUM($M$4:M75),""),"")</f>
        <v/>
      </c>
      <c r="T75" s="23" t="str">
        <f t="shared" si="11"/>
        <v/>
      </c>
      <c r="U75" s="23" t="str">
        <f t="shared" si="12"/>
        <v/>
      </c>
      <c r="V75" s="154" t="str">
        <f t="shared" si="13"/>
        <v/>
      </c>
      <c r="W75" s="199" t="str">
        <f t="shared" si="14"/>
        <v/>
      </c>
      <c r="X75" s="45" t="str">
        <f t="shared" si="15"/>
        <v/>
      </c>
      <c r="Y75" s="45" t="str">
        <f t="shared" si="16"/>
        <v/>
      </c>
      <c r="Z75" s="218" t="str">
        <f t="shared" si="17"/>
        <v/>
      </c>
      <c r="AA75" s="158"/>
    </row>
    <row r="76" spans="1:27" customFormat="1" x14ac:dyDescent="0.25">
      <c r="A76" s="31" t="str">
        <f>IF('Noon Position '!A82&lt;&gt;"",'Noon Position '!A82,"")</f>
        <v/>
      </c>
      <c r="B76" s="181" t="str">
        <f>IF('Noon Position '!B82&lt;&gt;"",'Noon Position '!B82,"")</f>
        <v/>
      </c>
      <c r="C76" s="186"/>
      <c r="D76" s="46"/>
      <c r="E76" s="46"/>
      <c r="F76" s="46"/>
      <c r="G76" s="187"/>
      <c r="H76" s="182"/>
      <c r="I76" s="48"/>
      <c r="J76" s="48"/>
      <c r="K76" s="195"/>
      <c r="L76" s="191" t="str">
        <f>IF('Noon Position '!L82&lt;&gt;0,'Noon Position '!L82,"")</f>
        <v/>
      </c>
      <c r="M76" s="141">
        <f>IF(L76&lt;&gt;"",'Weather Condition'!U76*L76,0)</f>
        <v>0</v>
      </c>
      <c r="N76" s="195"/>
      <c r="O76" s="208" t="str">
        <f t="shared" si="18"/>
        <v/>
      </c>
      <c r="P76" s="28" t="str">
        <f t="shared" si="19"/>
        <v/>
      </c>
      <c r="Q76" s="23" t="str">
        <f t="shared" si="10"/>
        <v/>
      </c>
      <c r="R76" s="23">
        <f>IF(Q76&lt;&gt;"",'Weather Condition'!U76*(P76+Q76),0)</f>
        <v>0</v>
      </c>
      <c r="S76" s="23" t="str">
        <f>IF(L76&lt;&gt;"",IF(SUM($M$4:M76)&lt;&gt;0,SUMPRODUCT($M$4:M76,$R$4:R76)/SUM($M$4:M76),""),"")</f>
        <v/>
      </c>
      <c r="T76" s="23" t="str">
        <f t="shared" si="11"/>
        <v/>
      </c>
      <c r="U76" s="23" t="str">
        <f t="shared" si="12"/>
        <v/>
      </c>
      <c r="V76" s="154" t="str">
        <f t="shared" si="13"/>
        <v/>
      </c>
      <c r="W76" s="199" t="str">
        <f t="shared" si="14"/>
        <v/>
      </c>
      <c r="X76" s="45" t="str">
        <f t="shared" si="15"/>
        <v/>
      </c>
      <c r="Y76" s="45" t="str">
        <f t="shared" si="16"/>
        <v/>
      </c>
      <c r="Z76" s="218" t="str">
        <f t="shared" si="17"/>
        <v/>
      </c>
      <c r="AA76" s="158"/>
    </row>
    <row r="77" spans="1:27" customFormat="1" x14ac:dyDescent="0.25">
      <c r="A77" s="31" t="str">
        <f>IF('Noon Position '!A83&lt;&gt;"",'Noon Position '!A83,"")</f>
        <v/>
      </c>
      <c r="B77" s="181" t="str">
        <f>IF('Noon Position '!B83&lt;&gt;"",'Noon Position '!B83,"")</f>
        <v/>
      </c>
      <c r="C77" s="186"/>
      <c r="D77" s="46"/>
      <c r="E77" s="46"/>
      <c r="F77" s="46"/>
      <c r="G77" s="187"/>
      <c r="H77" s="182"/>
      <c r="I77" s="48"/>
      <c r="J77" s="48"/>
      <c r="K77" s="195"/>
      <c r="L77" s="191" t="str">
        <f>IF('Noon Position '!L83&lt;&gt;0,'Noon Position '!L83,"")</f>
        <v/>
      </c>
      <c r="M77" s="141">
        <f>IF(L77&lt;&gt;"",'Weather Condition'!U77*L77,0)</f>
        <v>0</v>
      </c>
      <c r="N77" s="195"/>
      <c r="O77" s="208" t="str">
        <f t="shared" si="18"/>
        <v/>
      </c>
      <c r="P77" s="28" t="str">
        <f t="shared" si="19"/>
        <v/>
      </c>
      <c r="Q77" s="23" t="str">
        <f t="shared" si="10"/>
        <v/>
      </c>
      <c r="R77" s="23">
        <f>IF(Q77&lt;&gt;"",'Weather Condition'!U77*(P77+Q77),0)</f>
        <v>0</v>
      </c>
      <c r="S77" s="23" t="str">
        <f>IF(L77&lt;&gt;"",IF(SUM($M$4:M77)&lt;&gt;0,SUMPRODUCT($M$4:M77,$R$4:R77)/SUM($M$4:M77),""),"")</f>
        <v/>
      </c>
      <c r="T77" s="23" t="str">
        <f t="shared" si="11"/>
        <v/>
      </c>
      <c r="U77" s="23" t="str">
        <f t="shared" si="12"/>
        <v/>
      </c>
      <c r="V77" s="154" t="str">
        <f t="shared" si="13"/>
        <v/>
      </c>
      <c r="W77" s="199" t="str">
        <f t="shared" si="14"/>
        <v/>
      </c>
      <c r="X77" s="45" t="str">
        <f t="shared" si="15"/>
        <v/>
      </c>
      <c r="Y77" s="45" t="str">
        <f t="shared" si="16"/>
        <v/>
      </c>
      <c r="Z77" s="218" t="str">
        <f t="shared" si="17"/>
        <v/>
      </c>
      <c r="AA77" s="158"/>
    </row>
    <row r="78" spans="1:27" customFormat="1" x14ac:dyDescent="0.25">
      <c r="A78" s="31" t="str">
        <f>IF('Noon Position '!A84&lt;&gt;"",'Noon Position '!A84,"")</f>
        <v/>
      </c>
      <c r="B78" s="181" t="str">
        <f>IF('Noon Position '!B84&lt;&gt;"",'Noon Position '!B84,"")</f>
        <v/>
      </c>
      <c r="C78" s="186"/>
      <c r="D78" s="46"/>
      <c r="E78" s="46"/>
      <c r="F78" s="46"/>
      <c r="G78" s="187"/>
      <c r="H78" s="182"/>
      <c r="I78" s="48"/>
      <c r="J78" s="48"/>
      <c r="K78" s="195"/>
      <c r="L78" s="191" t="str">
        <f>IF('Noon Position '!L84&lt;&gt;0,'Noon Position '!L84,"")</f>
        <v/>
      </c>
      <c r="M78" s="141">
        <f>IF(L78&lt;&gt;"",'Weather Condition'!U78*L78,0)</f>
        <v>0</v>
      </c>
      <c r="N78" s="195"/>
      <c r="O78" s="208" t="str">
        <f t="shared" si="18"/>
        <v/>
      </c>
      <c r="P78" s="28" t="str">
        <f t="shared" si="19"/>
        <v/>
      </c>
      <c r="Q78" s="23" t="str">
        <f t="shared" si="10"/>
        <v/>
      </c>
      <c r="R78" s="23">
        <f>IF(Q78&lt;&gt;"",'Weather Condition'!U78*(P78+Q78),0)</f>
        <v>0</v>
      </c>
      <c r="S78" s="23" t="str">
        <f>IF(L78&lt;&gt;"",IF(SUM($M$4:M78)&lt;&gt;0,SUMPRODUCT($M$4:M78,$R$4:R78)/SUM($M$4:M78),""),"")</f>
        <v/>
      </c>
      <c r="T78" s="23" t="str">
        <f t="shared" si="11"/>
        <v/>
      </c>
      <c r="U78" s="23" t="str">
        <f t="shared" si="12"/>
        <v/>
      </c>
      <c r="V78" s="154" t="str">
        <f t="shared" si="13"/>
        <v/>
      </c>
      <c r="W78" s="199" t="str">
        <f t="shared" si="14"/>
        <v/>
      </c>
      <c r="X78" s="45" t="str">
        <f t="shared" si="15"/>
        <v/>
      </c>
      <c r="Y78" s="45" t="str">
        <f t="shared" si="16"/>
        <v/>
      </c>
      <c r="Z78" s="218" t="str">
        <f t="shared" si="17"/>
        <v/>
      </c>
      <c r="AA78" s="158"/>
    </row>
    <row r="79" spans="1:27" customFormat="1" x14ac:dyDescent="0.25">
      <c r="A79" s="31" t="str">
        <f>IF('Noon Position '!A85&lt;&gt;"",'Noon Position '!A85,"")</f>
        <v/>
      </c>
      <c r="B79" s="181" t="str">
        <f>IF('Noon Position '!B85&lt;&gt;"",'Noon Position '!B85,"")</f>
        <v/>
      </c>
      <c r="C79" s="186"/>
      <c r="D79" s="46"/>
      <c r="E79" s="46"/>
      <c r="F79" s="46"/>
      <c r="G79" s="187"/>
      <c r="H79" s="182"/>
      <c r="I79" s="48"/>
      <c r="J79" s="48"/>
      <c r="K79" s="195"/>
      <c r="L79" s="191" t="str">
        <f>IF('Noon Position '!L85&lt;&gt;0,'Noon Position '!L85,"")</f>
        <v/>
      </c>
      <c r="M79" s="141">
        <f>IF(L79&lt;&gt;"",'Weather Condition'!U79*L79,0)</f>
        <v>0</v>
      </c>
      <c r="N79" s="195"/>
      <c r="O79" s="208" t="str">
        <f t="shared" si="18"/>
        <v/>
      </c>
      <c r="P79" s="28" t="str">
        <f t="shared" si="19"/>
        <v/>
      </c>
      <c r="Q79" s="23" t="str">
        <f t="shared" si="10"/>
        <v/>
      </c>
      <c r="R79" s="23">
        <f>IF(Q79&lt;&gt;"",'Weather Condition'!U79*(P79+Q79),0)</f>
        <v>0</v>
      </c>
      <c r="S79" s="23" t="str">
        <f>IF(L79&lt;&gt;"",IF(SUM($M$4:M79)&lt;&gt;0,SUMPRODUCT($M$4:M79,$R$4:R79)/SUM($M$4:M79),""),"")</f>
        <v/>
      </c>
      <c r="T79" s="23" t="str">
        <f t="shared" si="11"/>
        <v/>
      </c>
      <c r="U79" s="23" t="str">
        <f t="shared" si="12"/>
        <v/>
      </c>
      <c r="V79" s="154" t="str">
        <f t="shared" si="13"/>
        <v/>
      </c>
      <c r="W79" s="199" t="str">
        <f t="shared" si="14"/>
        <v/>
      </c>
      <c r="X79" s="45" t="str">
        <f t="shared" si="15"/>
        <v/>
      </c>
      <c r="Y79" s="45" t="str">
        <f t="shared" si="16"/>
        <v/>
      </c>
      <c r="Z79" s="218" t="str">
        <f t="shared" si="17"/>
        <v/>
      </c>
      <c r="AA79" s="158"/>
    </row>
    <row r="80" spans="1:27" customFormat="1" x14ac:dyDescent="0.25">
      <c r="A80" s="31" t="str">
        <f>IF('Noon Position '!A86&lt;&gt;"",'Noon Position '!A86,"")</f>
        <v/>
      </c>
      <c r="B80" s="181" t="str">
        <f>IF('Noon Position '!B86&lt;&gt;"",'Noon Position '!B86,"")</f>
        <v/>
      </c>
      <c r="C80" s="186"/>
      <c r="D80" s="46"/>
      <c r="E80" s="46"/>
      <c r="F80" s="46"/>
      <c r="G80" s="187"/>
      <c r="H80" s="182"/>
      <c r="I80" s="48"/>
      <c r="J80" s="48"/>
      <c r="K80" s="195"/>
      <c r="L80" s="191" t="str">
        <f>IF('Noon Position '!L86&lt;&gt;0,'Noon Position '!L86,"")</f>
        <v/>
      </c>
      <c r="M80" s="141">
        <f>IF(L80&lt;&gt;"",'Weather Condition'!U80*L80,0)</f>
        <v>0</v>
      </c>
      <c r="N80" s="195"/>
      <c r="O80" s="208" t="str">
        <f t="shared" si="18"/>
        <v/>
      </c>
      <c r="P80" s="28" t="str">
        <f t="shared" si="19"/>
        <v/>
      </c>
      <c r="Q80" s="23" t="str">
        <f t="shared" si="10"/>
        <v/>
      </c>
      <c r="R80" s="23">
        <f>IF(Q80&lt;&gt;"",'Weather Condition'!U80*(P80+Q80),0)</f>
        <v>0</v>
      </c>
      <c r="S80" s="23" t="str">
        <f>IF(L80&lt;&gt;"",IF(SUM($M$4:M80)&lt;&gt;0,SUMPRODUCT($M$4:M80,$R$4:R80)/SUM($M$4:M80),""),"")</f>
        <v/>
      </c>
      <c r="T80" s="23" t="str">
        <f t="shared" si="11"/>
        <v/>
      </c>
      <c r="U80" s="23" t="str">
        <f t="shared" si="12"/>
        <v/>
      </c>
      <c r="V80" s="154" t="str">
        <f t="shared" si="13"/>
        <v/>
      </c>
      <c r="W80" s="199" t="str">
        <f t="shared" si="14"/>
        <v/>
      </c>
      <c r="X80" s="45" t="str">
        <f t="shared" si="15"/>
        <v/>
      </c>
      <c r="Y80" s="45" t="str">
        <f t="shared" si="16"/>
        <v/>
      </c>
      <c r="Z80" s="218" t="str">
        <f t="shared" si="17"/>
        <v/>
      </c>
      <c r="AA80" s="158"/>
    </row>
    <row r="81" spans="1:27" customFormat="1" x14ac:dyDescent="0.25">
      <c r="A81" s="31" t="str">
        <f>IF('Noon Position '!A87&lt;&gt;"",'Noon Position '!A87,"")</f>
        <v/>
      </c>
      <c r="B81" s="181" t="str">
        <f>IF('Noon Position '!B87&lt;&gt;"",'Noon Position '!B87,"")</f>
        <v/>
      </c>
      <c r="C81" s="186"/>
      <c r="D81" s="46"/>
      <c r="E81" s="46"/>
      <c r="F81" s="46"/>
      <c r="G81" s="187"/>
      <c r="H81" s="182"/>
      <c r="I81" s="48"/>
      <c r="J81" s="48"/>
      <c r="K81" s="195"/>
      <c r="L81" s="191" t="str">
        <f>IF('Noon Position '!L87&lt;&gt;0,'Noon Position '!L87,"")</f>
        <v/>
      </c>
      <c r="M81" s="141">
        <f>IF(L81&lt;&gt;"",'Weather Condition'!U81*L81,0)</f>
        <v>0</v>
      </c>
      <c r="N81" s="195"/>
      <c r="O81" s="208" t="str">
        <f t="shared" si="18"/>
        <v/>
      </c>
      <c r="P81" s="28" t="str">
        <f t="shared" si="19"/>
        <v/>
      </c>
      <c r="Q81" s="23" t="str">
        <f t="shared" si="10"/>
        <v/>
      </c>
      <c r="R81" s="23">
        <f>IF(Q81&lt;&gt;"",'Weather Condition'!U81*(P81+Q81),0)</f>
        <v>0</v>
      </c>
      <c r="S81" s="23" t="str">
        <f>IF(L81&lt;&gt;"",IF(SUM($M$4:M81)&lt;&gt;0,SUMPRODUCT($M$4:M81,$R$4:R81)/SUM($M$4:M81),""),"")</f>
        <v/>
      </c>
      <c r="T81" s="23" t="str">
        <f t="shared" si="11"/>
        <v/>
      </c>
      <c r="U81" s="23" t="str">
        <f t="shared" si="12"/>
        <v/>
      </c>
      <c r="V81" s="154" t="str">
        <f t="shared" si="13"/>
        <v/>
      </c>
      <c r="W81" s="199" t="str">
        <f t="shared" si="14"/>
        <v/>
      </c>
      <c r="X81" s="45" t="str">
        <f t="shared" si="15"/>
        <v/>
      </c>
      <c r="Y81" s="45" t="str">
        <f t="shared" si="16"/>
        <v/>
      </c>
      <c r="Z81" s="218" t="str">
        <f t="shared" si="17"/>
        <v/>
      </c>
      <c r="AA81" s="158"/>
    </row>
    <row r="82" spans="1:27" customFormat="1" x14ac:dyDescent="0.25">
      <c r="A82" s="31" t="str">
        <f>IF('Noon Position '!A88&lt;&gt;"",'Noon Position '!A88,"")</f>
        <v/>
      </c>
      <c r="B82" s="181" t="str">
        <f>IF('Noon Position '!B88&lt;&gt;"",'Noon Position '!B88,"")</f>
        <v/>
      </c>
      <c r="C82" s="186"/>
      <c r="D82" s="46"/>
      <c r="E82" s="46"/>
      <c r="F82" s="46"/>
      <c r="G82" s="187"/>
      <c r="H82" s="182"/>
      <c r="I82" s="48"/>
      <c r="J82" s="48"/>
      <c r="K82" s="195"/>
      <c r="L82" s="191" t="str">
        <f>IF('Noon Position '!L88&lt;&gt;0,'Noon Position '!L88,"")</f>
        <v/>
      </c>
      <c r="M82" s="141">
        <f>IF(L82&lt;&gt;"",'Weather Condition'!U82*L82,0)</f>
        <v>0</v>
      </c>
      <c r="N82" s="195"/>
      <c r="O82" s="208" t="str">
        <f t="shared" si="18"/>
        <v/>
      </c>
      <c r="P82" s="28" t="str">
        <f t="shared" si="19"/>
        <v/>
      </c>
      <c r="Q82" s="23" t="str">
        <f t="shared" si="10"/>
        <v/>
      </c>
      <c r="R82" s="23">
        <f>IF(Q82&lt;&gt;"",'Weather Condition'!U82*(P82+Q82),0)</f>
        <v>0</v>
      </c>
      <c r="S82" s="23" t="str">
        <f>IF(L82&lt;&gt;"",IF(SUM($M$4:M82)&lt;&gt;0,SUMPRODUCT($M$4:M82,$R$4:R82)/SUM($M$4:M82),""),"")</f>
        <v/>
      </c>
      <c r="T82" s="23" t="str">
        <f t="shared" si="11"/>
        <v/>
      </c>
      <c r="U82" s="23" t="str">
        <f t="shared" si="12"/>
        <v/>
      </c>
      <c r="V82" s="154" t="str">
        <f t="shared" si="13"/>
        <v/>
      </c>
      <c r="W82" s="199" t="str">
        <f t="shared" si="14"/>
        <v/>
      </c>
      <c r="X82" s="45" t="str">
        <f t="shared" si="15"/>
        <v/>
      </c>
      <c r="Y82" s="45" t="str">
        <f t="shared" si="16"/>
        <v/>
      </c>
      <c r="Z82" s="218" t="str">
        <f t="shared" si="17"/>
        <v/>
      </c>
      <c r="AA82" s="158"/>
    </row>
    <row r="83" spans="1:27" customFormat="1" x14ac:dyDescent="0.25">
      <c r="A83" s="31" t="str">
        <f>IF('Noon Position '!A89&lt;&gt;"",'Noon Position '!A89,"")</f>
        <v/>
      </c>
      <c r="B83" s="181" t="str">
        <f>IF('Noon Position '!B89&lt;&gt;"",'Noon Position '!B89,"")</f>
        <v/>
      </c>
      <c r="C83" s="186"/>
      <c r="D83" s="46"/>
      <c r="E83" s="46"/>
      <c r="F83" s="46"/>
      <c r="G83" s="187"/>
      <c r="H83" s="182"/>
      <c r="I83" s="48"/>
      <c r="J83" s="48"/>
      <c r="K83" s="195"/>
      <c r="L83" s="191" t="str">
        <f>IF('Noon Position '!L89&lt;&gt;0,'Noon Position '!L89,"")</f>
        <v/>
      </c>
      <c r="M83" s="141">
        <f>IF(L83&lt;&gt;"",'Weather Condition'!U83*L83,0)</f>
        <v>0</v>
      </c>
      <c r="N83" s="195"/>
      <c r="O83" s="208" t="str">
        <f t="shared" si="18"/>
        <v/>
      </c>
      <c r="P83" s="28" t="str">
        <f t="shared" si="19"/>
        <v/>
      </c>
      <c r="Q83" s="23" t="str">
        <f t="shared" si="10"/>
        <v/>
      </c>
      <c r="R83" s="23">
        <f>IF(Q83&lt;&gt;"",'Weather Condition'!U83*(P83+Q83),0)</f>
        <v>0</v>
      </c>
      <c r="S83" s="23" t="str">
        <f>IF(L83&lt;&gt;"",IF(SUM($M$4:M83)&lt;&gt;0,SUMPRODUCT($M$4:M83,$R$4:R83)/SUM($M$4:M83),""),"")</f>
        <v/>
      </c>
      <c r="T83" s="23" t="str">
        <f t="shared" si="11"/>
        <v/>
      </c>
      <c r="U83" s="23" t="str">
        <f t="shared" si="12"/>
        <v/>
      </c>
      <c r="V83" s="154" t="str">
        <f t="shared" si="13"/>
        <v/>
      </c>
      <c r="W83" s="199" t="str">
        <f t="shared" si="14"/>
        <v/>
      </c>
      <c r="X83" s="45" t="str">
        <f t="shared" si="15"/>
        <v/>
      </c>
      <c r="Y83" s="45" t="str">
        <f t="shared" si="16"/>
        <v/>
      </c>
      <c r="Z83" s="218" t="str">
        <f t="shared" si="17"/>
        <v/>
      </c>
      <c r="AA83" s="158"/>
    </row>
    <row r="84" spans="1:27" customFormat="1" x14ac:dyDescent="0.25">
      <c r="A84" s="31" t="str">
        <f>IF('Noon Position '!A90&lt;&gt;"",'Noon Position '!A90,"")</f>
        <v/>
      </c>
      <c r="B84" s="181" t="str">
        <f>IF('Noon Position '!B90&lt;&gt;"",'Noon Position '!B90,"")</f>
        <v/>
      </c>
      <c r="C84" s="186"/>
      <c r="D84" s="46"/>
      <c r="E84" s="46"/>
      <c r="F84" s="46"/>
      <c r="G84" s="187"/>
      <c r="H84" s="182"/>
      <c r="I84" s="48"/>
      <c r="J84" s="48"/>
      <c r="K84" s="195"/>
      <c r="L84" s="191" t="str">
        <f>IF('Noon Position '!L90&lt;&gt;0,'Noon Position '!L90,"")</f>
        <v/>
      </c>
      <c r="M84" s="141">
        <f>IF(L84&lt;&gt;"",'Weather Condition'!U84*L84,0)</f>
        <v>0</v>
      </c>
      <c r="N84" s="195"/>
      <c r="O84" s="208" t="str">
        <f t="shared" si="18"/>
        <v/>
      </c>
      <c r="P84" s="28" t="str">
        <f t="shared" si="19"/>
        <v/>
      </c>
      <c r="Q84" s="23" t="str">
        <f t="shared" ref="Q84:Q104" si="20">IF($L84&lt;&gt;"",(D83-D84)/$L84*24,IF(ISBLANK(D84),"",D83-D84))</f>
        <v/>
      </c>
      <c r="R84" s="23">
        <f>IF(Q84&lt;&gt;"",'Weather Condition'!U84*(P84+Q84),0)</f>
        <v>0</v>
      </c>
      <c r="S84" s="23" t="str">
        <f>IF(L84&lt;&gt;"",IF(SUM($M$4:M84)&lt;&gt;0,SUMPRODUCT($M$4:M84,$R$4:R84)/SUM($M$4:M84),""),"")</f>
        <v/>
      </c>
      <c r="T84" s="23" t="str">
        <f t="shared" ref="T84:T104" si="21">IF($L84&lt;&gt;"",(E83-E84)/$L84*24,IF(ISBLANK(E84),"",E83-E84))</f>
        <v/>
      </c>
      <c r="U84" s="23" t="str">
        <f t="shared" ref="U84:U104" si="22">IF($L84&lt;&gt;"",(F83-F84)/$L84*24,IF(ISBLANK(F84),"",F83-F84))</f>
        <v/>
      </c>
      <c r="V84" s="154" t="str">
        <f t="shared" ref="V84:V104" si="23">IF($L84&lt;&gt;"",(G83-G84)/$L84*24,IF(ISBLANK(G84),"",G83-G84))</f>
        <v/>
      </c>
      <c r="W84" s="199" t="str">
        <f t="shared" ref="W84:W104" si="24">IF($L84&lt;&gt;"",(H83-H84)/$L84*24,IF(ISBLANK(H84),"",H83-H84))</f>
        <v/>
      </c>
      <c r="X84" s="45" t="str">
        <f t="shared" ref="X84:X104" si="25">IF($L84&lt;&gt;"",(I83-I84)/$L84*24,IF(ISBLANK(I84),"",I83-I84))</f>
        <v/>
      </c>
      <c r="Y84" s="45" t="str">
        <f t="shared" ref="Y84:Y104" si="26">IF($L84&lt;&gt;"",(J83-J84)/$L84*24,IF(ISBLANK(J84),"",J83-J84))</f>
        <v/>
      </c>
      <c r="Z84" s="218" t="str">
        <f t="shared" ref="Z84:Z104" si="27">IF($L84&lt;&gt;"",(K83-K84)/$L84*24,IF(ISBLANK(K84),"",K83-K84))</f>
        <v/>
      </c>
      <c r="AA84" s="158"/>
    </row>
    <row r="85" spans="1:27" customFormat="1" x14ac:dyDescent="0.25">
      <c r="A85" s="31" t="str">
        <f>IF('Noon Position '!A91&lt;&gt;"",'Noon Position '!A91,"")</f>
        <v/>
      </c>
      <c r="B85" s="181" t="str">
        <f>IF('Noon Position '!B91&lt;&gt;"",'Noon Position '!B91,"")</f>
        <v/>
      </c>
      <c r="C85" s="186"/>
      <c r="D85" s="46"/>
      <c r="E85" s="46"/>
      <c r="F85" s="46"/>
      <c r="G85" s="187"/>
      <c r="H85" s="182"/>
      <c r="I85" s="48"/>
      <c r="J85" s="48"/>
      <c r="K85" s="195"/>
      <c r="L85" s="191" t="str">
        <f>IF('Noon Position '!L91&lt;&gt;0,'Noon Position '!L91,"")</f>
        <v/>
      </c>
      <c r="M85" s="141">
        <f>IF(L85&lt;&gt;"",'Weather Condition'!U85*L85,0)</f>
        <v>0</v>
      </c>
      <c r="N85" s="195"/>
      <c r="O85" s="208" t="str">
        <f t="shared" si="18"/>
        <v/>
      </c>
      <c r="P85" s="28" t="str">
        <f t="shared" si="19"/>
        <v/>
      </c>
      <c r="Q85" s="23" t="str">
        <f t="shared" si="20"/>
        <v/>
      </c>
      <c r="R85" s="23">
        <f>IF(Q85&lt;&gt;"",'Weather Condition'!U85*(P85+Q85),0)</f>
        <v>0</v>
      </c>
      <c r="S85" s="23" t="str">
        <f>IF(L85&lt;&gt;"",IF(SUM($M$4:M85)&lt;&gt;0,SUMPRODUCT($M$4:M85,$R$4:R85)/SUM($M$4:M85),""),"")</f>
        <v/>
      </c>
      <c r="T85" s="23" t="str">
        <f t="shared" si="21"/>
        <v/>
      </c>
      <c r="U85" s="23" t="str">
        <f t="shared" si="22"/>
        <v/>
      </c>
      <c r="V85" s="154" t="str">
        <f t="shared" si="23"/>
        <v/>
      </c>
      <c r="W85" s="199" t="str">
        <f t="shared" si="24"/>
        <v/>
      </c>
      <c r="X85" s="45" t="str">
        <f t="shared" si="25"/>
        <v/>
      </c>
      <c r="Y85" s="45" t="str">
        <f t="shared" si="26"/>
        <v/>
      </c>
      <c r="Z85" s="218" t="str">
        <f t="shared" si="27"/>
        <v/>
      </c>
      <c r="AA85" s="158"/>
    </row>
    <row r="86" spans="1:27" customFormat="1" x14ac:dyDescent="0.25">
      <c r="A86" s="31" t="str">
        <f>IF('Noon Position '!A92&lt;&gt;"",'Noon Position '!A92,"")</f>
        <v/>
      </c>
      <c r="B86" s="181" t="str">
        <f>IF('Noon Position '!B92&lt;&gt;"",'Noon Position '!B92,"")</f>
        <v/>
      </c>
      <c r="C86" s="186"/>
      <c r="D86" s="46"/>
      <c r="E86" s="46"/>
      <c r="F86" s="46"/>
      <c r="G86" s="187"/>
      <c r="H86" s="182"/>
      <c r="I86" s="48"/>
      <c r="J86" s="48"/>
      <c r="K86" s="195"/>
      <c r="L86" s="191" t="str">
        <f>IF('Noon Position '!L92&lt;&gt;0,'Noon Position '!L92,"")</f>
        <v/>
      </c>
      <c r="M86" s="141">
        <f>IF(L86&lt;&gt;"",'Weather Condition'!U86*L86,0)</f>
        <v>0</v>
      </c>
      <c r="N86" s="195"/>
      <c r="O86" s="208" t="str">
        <f t="shared" si="18"/>
        <v/>
      </c>
      <c r="P86" s="28" t="str">
        <f t="shared" si="19"/>
        <v/>
      </c>
      <c r="Q86" s="23" t="str">
        <f t="shared" si="20"/>
        <v/>
      </c>
      <c r="R86" s="23">
        <f>IF(Q86&lt;&gt;"",'Weather Condition'!U86*(P86+Q86),0)</f>
        <v>0</v>
      </c>
      <c r="S86" s="23" t="str">
        <f>IF(L86&lt;&gt;"",IF(SUM($M$4:M86)&lt;&gt;0,SUMPRODUCT($M$4:M86,$R$4:R86)/SUM($M$4:M86),""),"")</f>
        <v/>
      </c>
      <c r="T86" s="23" t="str">
        <f t="shared" si="21"/>
        <v/>
      </c>
      <c r="U86" s="23" t="str">
        <f t="shared" si="22"/>
        <v/>
      </c>
      <c r="V86" s="154" t="str">
        <f t="shared" si="23"/>
        <v/>
      </c>
      <c r="W86" s="199" t="str">
        <f t="shared" si="24"/>
        <v/>
      </c>
      <c r="X86" s="45" t="str">
        <f t="shared" si="25"/>
        <v/>
      </c>
      <c r="Y86" s="45" t="str">
        <f t="shared" si="26"/>
        <v/>
      </c>
      <c r="Z86" s="218" t="str">
        <f t="shared" si="27"/>
        <v/>
      </c>
      <c r="AA86" s="158"/>
    </row>
    <row r="87" spans="1:27" customFormat="1" x14ac:dyDescent="0.25">
      <c r="A87" s="31" t="str">
        <f>IF('Noon Position '!A93&lt;&gt;"",'Noon Position '!A93,"")</f>
        <v/>
      </c>
      <c r="B87" s="181" t="str">
        <f>IF('Noon Position '!B93&lt;&gt;"",'Noon Position '!B93,"")</f>
        <v/>
      </c>
      <c r="C87" s="186"/>
      <c r="D87" s="46"/>
      <c r="E87" s="46"/>
      <c r="F87" s="46"/>
      <c r="G87" s="187"/>
      <c r="H87" s="182"/>
      <c r="I87" s="48"/>
      <c r="J87" s="48"/>
      <c r="K87" s="195"/>
      <c r="L87" s="191" t="str">
        <f>IF('Noon Position '!L93&lt;&gt;0,'Noon Position '!L93,"")</f>
        <v/>
      </c>
      <c r="M87" s="141">
        <f>IF(L87&lt;&gt;"",'Weather Condition'!U87*L87,0)</f>
        <v>0</v>
      </c>
      <c r="N87" s="195"/>
      <c r="O87" s="208" t="str">
        <f t="shared" si="18"/>
        <v/>
      </c>
      <c r="P87" s="28" t="str">
        <f t="shared" si="19"/>
        <v/>
      </c>
      <c r="Q87" s="23" t="str">
        <f t="shared" si="20"/>
        <v/>
      </c>
      <c r="R87" s="23">
        <f>IF(Q87&lt;&gt;"",'Weather Condition'!U87*(P87+Q87),0)</f>
        <v>0</v>
      </c>
      <c r="S87" s="23" t="str">
        <f>IF(L87&lt;&gt;"",IF(SUM($M$4:M87)&lt;&gt;0,SUMPRODUCT($M$4:M87,$R$4:R87)/SUM($M$4:M87),""),"")</f>
        <v/>
      </c>
      <c r="T87" s="23" t="str">
        <f t="shared" si="21"/>
        <v/>
      </c>
      <c r="U87" s="23" t="str">
        <f t="shared" si="22"/>
        <v/>
      </c>
      <c r="V87" s="154" t="str">
        <f t="shared" si="23"/>
        <v/>
      </c>
      <c r="W87" s="199" t="str">
        <f t="shared" si="24"/>
        <v/>
      </c>
      <c r="X87" s="45" t="str">
        <f t="shared" si="25"/>
        <v/>
      </c>
      <c r="Y87" s="45" t="str">
        <f t="shared" si="26"/>
        <v/>
      </c>
      <c r="Z87" s="218" t="str">
        <f t="shared" si="27"/>
        <v/>
      </c>
      <c r="AA87" s="158"/>
    </row>
    <row r="88" spans="1:27" customFormat="1" x14ac:dyDescent="0.25">
      <c r="A88" s="31" t="str">
        <f>IF('Noon Position '!A94&lt;&gt;"",'Noon Position '!A94,"")</f>
        <v/>
      </c>
      <c r="B88" s="181" t="str">
        <f>IF('Noon Position '!B94&lt;&gt;"",'Noon Position '!B94,"")</f>
        <v/>
      </c>
      <c r="C88" s="186"/>
      <c r="D88" s="46"/>
      <c r="E88" s="46"/>
      <c r="F88" s="46"/>
      <c r="G88" s="187"/>
      <c r="H88" s="182"/>
      <c r="I88" s="48"/>
      <c r="J88" s="48"/>
      <c r="K88" s="195"/>
      <c r="L88" s="191" t="str">
        <f>IF('Noon Position '!L94&lt;&gt;0,'Noon Position '!L94,"")</f>
        <v/>
      </c>
      <c r="M88" s="141">
        <f>IF(L88&lt;&gt;"",'Weather Condition'!U88*L88,0)</f>
        <v>0</v>
      </c>
      <c r="N88" s="195"/>
      <c r="O88" s="208" t="str">
        <f t="shared" si="18"/>
        <v/>
      </c>
      <c r="P88" s="28" t="str">
        <f t="shared" si="19"/>
        <v/>
      </c>
      <c r="Q88" s="23" t="str">
        <f t="shared" si="20"/>
        <v/>
      </c>
      <c r="R88" s="23">
        <f>IF(Q88&lt;&gt;"",'Weather Condition'!U88*(P88+Q88),0)</f>
        <v>0</v>
      </c>
      <c r="S88" s="23" t="str">
        <f>IF(L88&lt;&gt;"",IF(SUM($M$4:M88)&lt;&gt;0,SUMPRODUCT($M$4:M88,$R$4:R88)/SUM($M$4:M88),""),"")</f>
        <v/>
      </c>
      <c r="T88" s="23" t="str">
        <f t="shared" si="21"/>
        <v/>
      </c>
      <c r="U88" s="23" t="str">
        <f t="shared" si="22"/>
        <v/>
      </c>
      <c r="V88" s="154" t="str">
        <f t="shared" si="23"/>
        <v/>
      </c>
      <c r="W88" s="199" t="str">
        <f t="shared" si="24"/>
        <v/>
      </c>
      <c r="X88" s="45" t="str">
        <f t="shared" si="25"/>
        <v/>
      </c>
      <c r="Y88" s="45" t="str">
        <f t="shared" si="26"/>
        <v/>
      </c>
      <c r="Z88" s="218" t="str">
        <f t="shared" si="27"/>
        <v/>
      </c>
      <c r="AA88" s="158"/>
    </row>
    <row r="89" spans="1:27" customFormat="1" x14ac:dyDescent="0.25">
      <c r="A89" s="31" t="str">
        <f>IF('Noon Position '!A95&lt;&gt;"",'Noon Position '!A95,"")</f>
        <v/>
      </c>
      <c r="B89" s="181" t="str">
        <f>IF('Noon Position '!B95&lt;&gt;"",'Noon Position '!B95,"")</f>
        <v/>
      </c>
      <c r="C89" s="186"/>
      <c r="D89" s="46"/>
      <c r="E89" s="46"/>
      <c r="F89" s="46"/>
      <c r="G89" s="187"/>
      <c r="H89" s="182"/>
      <c r="I89" s="48"/>
      <c r="J89" s="48"/>
      <c r="K89" s="195"/>
      <c r="L89" s="191" t="str">
        <f>IF('Noon Position '!L95&lt;&gt;0,'Noon Position '!L95,"")</f>
        <v/>
      </c>
      <c r="M89" s="141">
        <f>IF(L89&lt;&gt;"",'Weather Condition'!U89*L89,0)</f>
        <v>0</v>
      </c>
      <c r="N89" s="195"/>
      <c r="O89" s="208" t="str">
        <f t="shared" si="18"/>
        <v/>
      </c>
      <c r="P89" s="28" t="str">
        <f t="shared" si="19"/>
        <v/>
      </c>
      <c r="Q89" s="23" t="str">
        <f t="shared" si="20"/>
        <v/>
      </c>
      <c r="R89" s="23">
        <f>IF(Q89&lt;&gt;"",'Weather Condition'!U89*(P89+Q89),0)</f>
        <v>0</v>
      </c>
      <c r="S89" s="23" t="str">
        <f>IF(L89&lt;&gt;"",IF(SUM($M$4:M89)&lt;&gt;0,SUMPRODUCT($M$4:M89,$R$4:R89)/SUM($M$4:M89),""),"")</f>
        <v/>
      </c>
      <c r="T89" s="23" t="str">
        <f t="shared" si="21"/>
        <v/>
      </c>
      <c r="U89" s="23" t="str">
        <f t="shared" si="22"/>
        <v/>
      </c>
      <c r="V89" s="154" t="str">
        <f t="shared" si="23"/>
        <v/>
      </c>
      <c r="W89" s="199" t="str">
        <f t="shared" si="24"/>
        <v/>
      </c>
      <c r="X89" s="45" t="str">
        <f t="shared" si="25"/>
        <v/>
      </c>
      <c r="Y89" s="45" t="str">
        <f t="shared" si="26"/>
        <v/>
      </c>
      <c r="Z89" s="218" t="str">
        <f t="shared" si="27"/>
        <v/>
      </c>
      <c r="AA89" s="158"/>
    </row>
    <row r="90" spans="1:27" customFormat="1" x14ac:dyDescent="0.25">
      <c r="A90" s="31" t="str">
        <f>IF('Noon Position '!A96&lt;&gt;"",'Noon Position '!A96,"")</f>
        <v/>
      </c>
      <c r="B90" s="181" t="str">
        <f>IF('Noon Position '!B96&lt;&gt;"",'Noon Position '!B96,"")</f>
        <v/>
      </c>
      <c r="C90" s="186"/>
      <c r="D90" s="46"/>
      <c r="E90" s="46"/>
      <c r="F90" s="46"/>
      <c r="G90" s="187"/>
      <c r="H90" s="182"/>
      <c r="I90" s="48"/>
      <c r="J90" s="48"/>
      <c r="K90" s="195"/>
      <c r="L90" s="191" t="str">
        <f>IF('Noon Position '!L96&lt;&gt;0,'Noon Position '!L96,"")</f>
        <v/>
      </c>
      <c r="M90" s="141">
        <f>IF(L90&lt;&gt;"",'Weather Condition'!U90*L90,0)</f>
        <v>0</v>
      </c>
      <c r="N90" s="195"/>
      <c r="O90" s="208" t="str">
        <f t="shared" si="18"/>
        <v/>
      </c>
      <c r="P90" s="28" t="str">
        <f t="shared" si="19"/>
        <v/>
      </c>
      <c r="Q90" s="23" t="str">
        <f t="shared" si="20"/>
        <v/>
      </c>
      <c r="R90" s="23">
        <f>IF(Q90&lt;&gt;"",'Weather Condition'!U90*(P90+Q90),0)</f>
        <v>0</v>
      </c>
      <c r="S90" s="23" t="str">
        <f>IF(L90&lt;&gt;"",IF(SUM($M$4:M90)&lt;&gt;0,SUMPRODUCT($M$4:M90,$R$4:R90)/SUM($M$4:M90),""),"")</f>
        <v/>
      </c>
      <c r="T90" s="23" t="str">
        <f t="shared" si="21"/>
        <v/>
      </c>
      <c r="U90" s="23" t="str">
        <f t="shared" si="22"/>
        <v/>
      </c>
      <c r="V90" s="154" t="str">
        <f t="shared" si="23"/>
        <v/>
      </c>
      <c r="W90" s="199" t="str">
        <f t="shared" si="24"/>
        <v/>
      </c>
      <c r="X90" s="45" t="str">
        <f t="shared" si="25"/>
        <v/>
      </c>
      <c r="Y90" s="45" t="str">
        <f t="shared" si="26"/>
        <v/>
      </c>
      <c r="Z90" s="218" t="str">
        <f t="shared" si="27"/>
        <v/>
      </c>
      <c r="AA90" s="158"/>
    </row>
    <row r="91" spans="1:27" customFormat="1" x14ac:dyDescent="0.25">
      <c r="A91" s="31" t="str">
        <f>IF('Noon Position '!A97&lt;&gt;"",'Noon Position '!A97,"")</f>
        <v/>
      </c>
      <c r="B91" s="181" t="str">
        <f>IF('Noon Position '!B97&lt;&gt;"",'Noon Position '!B97,"")</f>
        <v/>
      </c>
      <c r="C91" s="186"/>
      <c r="D91" s="46"/>
      <c r="E91" s="46"/>
      <c r="F91" s="46"/>
      <c r="G91" s="187"/>
      <c r="H91" s="182"/>
      <c r="I91" s="48"/>
      <c r="J91" s="48"/>
      <c r="K91" s="195"/>
      <c r="L91" s="191" t="str">
        <f>IF('Noon Position '!L97&lt;&gt;0,'Noon Position '!L97,"")</f>
        <v/>
      </c>
      <c r="M91" s="141">
        <f>IF(L91&lt;&gt;"",'Weather Condition'!U91*L91,0)</f>
        <v>0</v>
      </c>
      <c r="N91" s="195"/>
      <c r="O91" s="208" t="str">
        <f t="shared" si="18"/>
        <v/>
      </c>
      <c r="P91" s="28" t="str">
        <f t="shared" si="19"/>
        <v/>
      </c>
      <c r="Q91" s="23" t="str">
        <f t="shared" si="20"/>
        <v/>
      </c>
      <c r="R91" s="23">
        <f>IF(Q91&lt;&gt;"",'Weather Condition'!U91*(P91+Q91),0)</f>
        <v>0</v>
      </c>
      <c r="S91" s="23" t="str">
        <f>IF(L91&lt;&gt;"",IF(SUM($M$4:M91)&lt;&gt;0,SUMPRODUCT($M$4:M91,$R$4:R91)/SUM($M$4:M91),""),"")</f>
        <v/>
      </c>
      <c r="T91" s="23" t="str">
        <f t="shared" si="21"/>
        <v/>
      </c>
      <c r="U91" s="23" t="str">
        <f t="shared" si="22"/>
        <v/>
      </c>
      <c r="V91" s="154" t="str">
        <f t="shared" si="23"/>
        <v/>
      </c>
      <c r="W91" s="199" t="str">
        <f t="shared" si="24"/>
        <v/>
      </c>
      <c r="X91" s="45" t="str">
        <f t="shared" si="25"/>
        <v/>
      </c>
      <c r="Y91" s="45" t="str">
        <f t="shared" si="26"/>
        <v/>
      </c>
      <c r="Z91" s="218" t="str">
        <f t="shared" si="27"/>
        <v/>
      </c>
      <c r="AA91" s="158"/>
    </row>
    <row r="92" spans="1:27" customFormat="1" x14ac:dyDescent="0.25">
      <c r="A92" s="31" t="str">
        <f>IF('Noon Position '!A98&lt;&gt;"",'Noon Position '!A98,"")</f>
        <v/>
      </c>
      <c r="B92" s="181" t="str">
        <f>IF('Noon Position '!B98&lt;&gt;"",'Noon Position '!B98,"")</f>
        <v/>
      </c>
      <c r="C92" s="186"/>
      <c r="D92" s="46"/>
      <c r="E92" s="46"/>
      <c r="F92" s="46"/>
      <c r="G92" s="187"/>
      <c r="H92" s="182"/>
      <c r="I92" s="48"/>
      <c r="J92" s="48"/>
      <c r="K92" s="195"/>
      <c r="L92" s="191" t="str">
        <f>IF('Noon Position '!L98&lt;&gt;0,'Noon Position '!L98,"")</f>
        <v/>
      </c>
      <c r="M92" s="141">
        <f>IF(L92&lt;&gt;"",'Weather Condition'!U92*L92,0)</f>
        <v>0</v>
      </c>
      <c r="N92" s="195"/>
      <c r="O92" s="208" t="str">
        <f t="shared" si="18"/>
        <v/>
      </c>
      <c r="P92" s="28" t="str">
        <f t="shared" si="19"/>
        <v/>
      </c>
      <c r="Q92" s="23" t="str">
        <f t="shared" si="20"/>
        <v/>
      </c>
      <c r="R92" s="23">
        <f>IF(Q92&lt;&gt;"",'Weather Condition'!U92*(P92+Q92),0)</f>
        <v>0</v>
      </c>
      <c r="S92" s="23" t="str">
        <f>IF(L92&lt;&gt;"",IF(SUM($M$4:M92)&lt;&gt;0,SUMPRODUCT($M$4:M92,$R$4:R92)/SUM($M$4:M92),""),"")</f>
        <v/>
      </c>
      <c r="T92" s="23" t="str">
        <f t="shared" si="21"/>
        <v/>
      </c>
      <c r="U92" s="23" t="str">
        <f t="shared" si="22"/>
        <v/>
      </c>
      <c r="V92" s="154" t="str">
        <f t="shared" si="23"/>
        <v/>
      </c>
      <c r="W92" s="199" t="str">
        <f t="shared" si="24"/>
        <v/>
      </c>
      <c r="X92" s="45" t="str">
        <f t="shared" si="25"/>
        <v/>
      </c>
      <c r="Y92" s="45" t="str">
        <f t="shared" si="26"/>
        <v/>
      </c>
      <c r="Z92" s="218" t="str">
        <f t="shared" si="27"/>
        <v/>
      </c>
      <c r="AA92" s="158"/>
    </row>
    <row r="93" spans="1:27" customFormat="1" x14ac:dyDescent="0.25">
      <c r="A93" s="31" t="str">
        <f>IF('Noon Position '!A99&lt;&gt;"",'Noon Position '!A99,"")</f>
        <v/>
      </c>
      <c r="B93" s="181" t="str">
        <f>IF('Noon Position '!B99&lt;&gt;"",'Noon Position '!B99,"")</f>
        <v/>
      </c>
      <c r="C93" s="186"/>
      <c r="D93" s="46"/>
      <c r="E93" s="46"/>
      <c r="F93" s="46"/>
      <c r="G93" s="187"/>
      <c r="H93" s="182"/>
      <c r="I93" s="48"/>
      <c r="J93" s="48"/>
      <c r="K93" s="195"/>
      <c r="L93" s="191" t="str">
        <f>IF('Noon Position '!L99&lt;&gt;0,'Noon Position '!L99,"")</f>
        <v/>
      </c>
      <c r="M93" s="141">
        <f>IF(L93&lt;&gt;"",'Weather Condition'!U93*L93,0)</f>
        <v>0</v>
      </c>
      <c r="N93" s="195"/>
      <c r="O93" s="208" t="str">
        <f t="shared" si="18"/>
        <v/>
      </c>
      <c r="P93" s="28" t="str">
        <f t="shared" si="19"/>
        <v/>
      </c>
      <c r="Q93" s="23" t="str">
        <f t="shared" si="20"/>
        <v/>
      </c>
      <c r="R93" s="23">
        <f>IF(Q93&lt;&gt;"",'Weather Condition'!U93*(P93+Q93),0)</f>
        <v>0</v>
      </c>
      <c r="S93" s="23" t="str">
        <f>IF(L93&lt;&gt;"",IF(SUM($M$4:M93)&lt;&gt;0,SUMPRODUCT($M$4:M93,$R$4:R93)/SUM($M$4:M93),""),"")</f>
        <v/>
      </c>
      <c r="T93" s="23" t="str">
        <f t="shared" si="21"/>
        <v/>
      </c>
      <c r="U93" s="23" t="str">
        <f t="shared" si="22"/>
        <v/>
      </c>
      <c r="V93" s="154" t="str">
        <f t="shared" si="23"/>
        <v/>
      </c>
      <c r="W93" s="199" t="str">
        <f t="shared" si="24"/>
        <v/>
      </c>
      <c r="X93" s="45" t="str">
        <f t="shared" si="25"/>
        <v/>
      </c>
      <c r="Y93" s="45" t="str">
        <f t="shared" si="26"/>
        <v/>
      </c>
      <c r="Z93" s="218" t="str">
        <f t="shared" si="27"/>
        <v/>
      </c>
      <c r="AA93" s="158"/>
    </row>
    <row r="94" spans="1:27" customFormat="1" x14ac:dyDescent="0.25">
      <c r="A94" s="31" t="str">
        <f>IF('Noon Position '!A100&lt;&gt;"",'Noon Position '!A100,"")</f>
        <v/>
      </c>
      <c r="B94" s="181" t="str">
        <f>IF('Noon Position '!B100&lt;&gt;"",'Noon Position '!B100,"")</f>
        <v/>
      </c>
      <c r="C94" s="186"/>
      <c r="D94" s="46"/>
      <c r="E94" s="46"/>
      <c r="F94" s="46"/>
      <c r="G94" s="187"/>
      <c r="H94" s="182"/>
      <c r="I94" s="48"/>
      <c r="J94" s="48"/>
      <c r="K94" s="195"/>
      <c r="L94" s="191" t="str">
        <f>IF('Noon Position '!L100&lt;&gt;0,'Noon Position '!L100,"")</f>
        <v/>
      </c>
      <c r="M94" s="141">
        <f>IF(L94&lt;&gt;"",'Weather Condition'!U94*L94,0)</f>
        <v>0</v>
      </c>
      <c r="N94" s="195"/>
      <c r="O94" s="208" t="str">
        <f t="shared" si="18"/>
        <v/>
      </c>
      <c r="P94" s="28" t="str">
        <f t="shared" si="19"/>
        <v/>
      </c>
      <c r="Q94" s="23" t="str">
        <f t="shared" si="20"/>
        <v/>
      </c>
      <c r="R94" s="23">
        <f>IF(Q94&lt;&gt;"",'Weather Condition'!U94*(P94+Q94),0)</f>
        <v>0</v>
      </c>
      <c r="S94" s="23" t="str">
        <f>IF(L94&lt;&gt;"",IF(SUM($M$4:M94)&lt;&gt;0,SUMPRODUCT($M$4:M94,$R$4:R94)/SUM($M$4:M94),""),"")</f>
        <v/>
      </c>
      <c r="T94" s="23" t="str">
        <f t="shared" si="21"/>
        <v/>
      </c>
      <c r="U94" s="23" t="str">
        <f t="shared" si="22"/>
        <v/>
      </c>
      <c r="V94" s="154" t="str">
        <f t="shared" si="23"/>
        <v/>
      </c>
      <c r="W94" s="199" t="str">
        <f t="shared" si="24"/>
        <v/>
      </c>
      <c r="X94" s="45" t="str">
        <f t="shared" si="25"/>
        <v/>
      </c>
      <c r="Y94" s="45" t="str">
        <f t="shared" si="26"/>
        <v/>
      </c>
      <c r="Z94" s="218" t="str">
        <f t="shared" si="27"/>
        <v/>
      </c>
      <c r="AA94" s="158"/>
    </row>
    <row r="95" spans="1:27" customFormat="1" x14ac:dyDescent="0.25">
      <c r="A95" s="31" t="str">
        <f>IF('Noon Position '!A101&lt;&gt;"",'Noon Position '!A101,"")</f>
        <v/>
      </c>
      <c r="B95" s="181" t="str">
        <f>IF('Noon Position '!B101&lt;&gt;"",'Noon Position '!B101,"")</f>
        <v/>
      </c>
      <c r="C95" s="186"/>
      <c r="D95" s="46"/>
      <c r="E95" s="46"/>
      <c r="F95" s="46"/>
      <c r="G95" s="187"/>
      <c r="H95" s="182"/>
      <c r="I95" s="48"/>
      <c r="J95" s="48"/>
      <c r="K95" s="195"/>
      <c r="L95" s="191" t="str">
        <f>IF('Noon Position '!L101&lt;&gt;0,'Noon Position '!L101,"")</f>
        <v/>
      </c>
      <c r="M95" s="141">
        <f>IF(L95&lt;&gt;"",'Weather Condition'!U95*L95,0)</f>
        <v>0</v>
      </c>
      <c r="N95" s="195"/>
      <c r="O95" s="208" t="str">
        <f t="shared" si="18"/>
        <v/>
      </c>
      <c r="P95" s="28" t="str">
        <f t="shared" si="19"/>
        <v/>
      </c>
      <c r="Q95" s="23" t="str">
        <f t="shared" si="20"/>
        <v/>
      </c>
      <c r="R95" s="23">
        <f>IF(Q95&lt;&gt;"",'Weather Condition'!U95*(P95+Q95),0)</f>
        <v>0</v>
      </c>
      <c r="S95" s="23" t="str">
        <f>IF(L95&lt;&gt;"",IF(SUM($M$4:M95)&lt;&gt;0,SUMPRODUCT($M$4:M95,$R$4:R95)/SUM($M$4:M95),""),"")</f>
        <v/>
      </c>
      <c r="T95" s="23" t="str">
        <f t="shared" si="21"/>
        <v/>
      </c>
      <c r="U95" s="23" t="str">
        <f t="shared" si="22"/>
        <v/>
      </c>
      <c r="V95" s="154" t="str">
        <f t="shared" si="23"/>
        <v/>
      </c>
      <c r="W95" s="199" t="str">
        <f t="shared" si="24"/>
        <v/>
      </c>
      <c r="X95" s="45" t="str">
        <f t="shared" si="25"/>
        <v/>
      </c>
      <c r="Y95" s="45" t="str">
        <f t="shared" si="26"/>
        <v/>
      </c>
      <c r="Z95" s="218" t="str">
        <f t="shared" si="27"/>
        <v/>
      </c>
      <c r="AA95" s="158"/>
    </row>
    <row r="96" spans="1:27" customFormat="1" x14ac:dyDescent="0.25">
      <c r="A96" s="31" t="str">
        <f>IF('Noon Position '!A102&lt;&gt;"",'Noon Position '!A102,"")</f>
        <v/>
      </c>
      <c r="B96" s="181" t="str">
        <f>IF('Noon Position '!B102&lt;&gt;"",'Noon Position '!B102,"")</f>
        <v/>
      </c>
      <c r="C96" s="186"/>
      <c r="D96" s="46"/>
      <c r="E96" s="46"/>
      <c r="F96" s="46"/>
      <c r="G96" s="187"/>
      <c r="H96" s="182"/>
      <c r="I96" s="48"/>
      <c r="J96" s="48"/>
      <c r="K96" s="195"/>
      <c r="L96" s="191" t="str">
        <f>IF('Noon Position '!L102&lt;&gt;0,'Noon Position '!L102,"")</f>
        <v/>
      </c>
      <c r="M96" s="141">
        <f>IF(L96&lt;&gt;"",'Weather Condition'!U96*L96,0)</f>
        <v>0</v>
      </c>
      <c r="N96" s="195"/>
      <c r="O96" s="208" t="str">
        <f t="shared" si="18"/>
        <v/>
      </c>
      <c r="P96" s="28" t="str">
        <f t="shared" si="19"/>
        <v/>
      </c>
      <c r="Q96" s="23" t="str">
        <f t="shared" si="20"/>
        <v/>
      </c>
      <c r="R96" s="23">
        <f>IF(Q96&lt;&gt;"",'Weather Condition'!U96*(P96+Q96),0)</f>
        <v>0</v>
      </c>
      <c r="S96" s="23" t="str">
        <f>IF(L96&lt;&gt;"",IF(SUM($M$4:M96)&lt;&gt;0,SUMPRODUCT($M$4:M96,$R$4:R96)/SUM($M$4:M96),""),"")</f>
        <v/>
      </c>
      <c r="T96" s="23" t="str">
        <f t="shared" si="21"/>
        <v/>
      </c>
      <c r="U96" s="23" t="str">
        <f t="shared" si="22"/>
        <v/>
      </c>
      <c r="V96" s="154" t="str">
        <f t="shared" si="23"/>
        <v/>
      </c>
      <c r="W96" s="199" t="str">
        <f t="shared" si="24"/>
        <v/>
      </c>
      <c r="X96" s="45" t="str">
        <f t="shared" si="25"/>
        <v/>
      </c>
      <c r="Y96" s="45" t="str">
        <f t="shared" si="26"/>
        <v/>
      </c>
      <c r="Z96" s="218" t="str">
        <f t="shared" si="27"/>
        <v/>
      </c>
      <c r="AA96" s="158"/>
    </row>
    <row r="97" spans="1:27" customFormat="1" x14ac:dyDescent="0.25">
      <c r="A97" s="31" t="str">
        <f>IF('Noon Position '!A103&lt;&gt;"",'Noon Position '!A103,"")</f>
        <v/>
      </c>
      <c r="B97" s="181" t="str">
        <f>IF('Noon Position '!B103&lt;&gt;"",'Noon Position '!B103,"")</f>
        <v/>
      </c>
      <c r="C97" s="186"/>
      <c r="D97" s="46"/>
      <c r="E97" s="46"/>
      <c r="F97" s="46"/>
      <c r="G97" s="187"/>
      <c r="H97" s="182"/>
      <c r="I97" s="48"/>
      <c r="J97" s="48"/>
      <c r="K97" s="195"/>
      <c r="L97" s="191" t="str">
        <f>IF('Noon Position '!L103&lt;&gt;0,'Noon Position '!L103,"")</f>
        <v/>
      </c>
      <c r="M97" s="141">
        <f>IF(L97&lt;&gt;"",'Weather Condition'!U97*L97,0)</f>
        <v>0</v>
      </c>
      <c r="N97" s="195"/>
      <c r="O97" s="208" t="str">
        <f t="shared" si="18"/>
        <v/>
      </c>
      <c r="P97" s="28" t="str">
        <f t="shared" si="19"/>
        <v/>
      </c>
      <c r="Q97" s="23" t="str">
        <f t="shared" si="20"/>
        <v/>
      </c>
      <c r="R97" s="23">
        <f>IF(Q97&lt;&gt;"",'Weather Condition'!U97*(P97+Q97),0)</f>
        <v>0</v>
      </c>
      <c r="S97" s="23" t="str">
        <f>IF(L97&lt;&gt;"",IF(SUM($M$4:M97)&lt;&gt;0,SUMPRODUCT($M$4:M97,$R$4:R97)/SUM($M$4:M97),""),"")</f>
        <v/>
      </c>
      <c r="T97" s="23" t="str">
        <f t="shared" si="21"/>
        <v/>
      </c>
      <c r="U97" s="23" t="str">
        <f t="shared" si="22"/>
        <v/>
      </c>
      <c r="V97" s="154" t="str">
        <f t="shared" si="23"/>
        <v/>
      </c>
      <c r="W97" s="199" t="str">
        <f t="shared" si="24"/>
        <v/>
      </c>
      <c r="X97" s="45" t="str">
        <f t="shared" si="25"/>
        <v/>
      </c>
      <c r="Y97" s="45" t="str">
        <f t="shared" si="26"/>
        <v/>
      </c>
      <c r="Z97" s="218" t="str">
        <f t="shared" si="27"/>
        <v/>
      </c>
      <c r="AA97" s="158"/>
    </row>
    <row r="98" spans="1:27" customFormat="1" x14ac:dyDescent="0.25">
      <c r="A98" s="31" t="str">
        <f>IF('Noon Position '!A104&lt;&gt;"",'Noon Position '!A104,"")</f>
        <v/>
      </c>
      <c r="B98" s="181" t="str">
        <f>IF('Noon Position '!B104&lt;&gt;"",'Noon Position '!B104,"")</f>
        <v/>
      </c>
      <c r="C98" s="186"/>
      <c r="D98" s="46"/>
      <c r="E98" s="46"/>
      <c r="F98" s="46"/>
      <c r="G98" s="187"/>
      <c r="H98" s="182"/>
      <c r="I98" s="48"/>
      <c r="J98" s="48"/>
      <c r="K98" s="195"/>
      <c r="L98" s="191" t="str">
        <f>IF('Noon Position '!L104&lt;&gt;0,'Noon Position '!L104,"")</f>
        <v/>
      </c>
      <c r="M98" s="141">
        <f>IF(L98&lt;&gt;"",'Weather Condition'!U98*L98,0)</f>
        <v>0</v>
      </c>
      <c r="N98" s="195"/>
      <c r="O98" s="208" t="str">
        <f t="shared" si="18"/>
        <v/>
      </c>
      <c r="P98" s="28" t="str">
        <f t="shared" si="19"/>
        <v/>
      </c>
      <c r="Q98" s="23" t="str">
        <f t="shared" si="20"/>
        <v/>
      </c>
      <c r="R98" s="23">
        <f>IF(Q98&lt;&gt;"",'Weather Condition'!U98*(P98+Q98),0)</f>
        <v>0</v>
      </c>
      <c r="S98" s="23" t="str">
        <f>IF(L98&lt;&gt;"",IF(SUM($M$4:M98)&lt;&gt;0,SUMPRODUCT($M$4:M98,$R$4:R98)/SUM($M$4:M98),""),"")</f>
        <v/>
      </c>
      <c r="T98" s="23" t="str">
        <f t="shared" si="21"/>
        <v/>
      </c>
      <c r="U98" s="23" t="str">
        <f t="shared" si="22"/>
        <v/>
      </c>
      <c r="V98" s="154" t="str">
        <f t="shared" si="23"/>
        <v/>
      </c>
      <c r="W98" s="199" t="str">
        <f t="shared" si="24"/>
        <v/>
      </c>
      <c r="X98" s="45" t="str">
        <f t="shared" si="25"/>
        <v/>
      </c>
      <c r="Y98" s="45" t="str">
        <f t="shared" si="26"/>
        <v/>
      </c>
      <c r="Z98" s="218" t="str">
        <f t="shared" si="27"/>
        <v/>
      </c>
      <c r="AA98" s="158"/>
    </row>
    <row r="99" spans="1:27" customFormat="1" x14ac:dyDescent="0.25">
      <c r="A99" s="31" t="str">
        <f>IF('Noon Position '!A105&lt;&gt;"",'Noon Position '!A105,"")</f>
        <v/>
      </c>
      <c r="B99" s="181" t="str">
        <f>IF('Noon Position '!B105&lt;&gt;"",'Noon Position '!B105,"")</f>
        <v/>
      </c>
      <c r="C99" s="186"/>
      <c r="D99" s="46"/>
      <c r="E99" s="46"/>
      <c r="F99" s="46"/>
      <c r="G99" s="187"/>
      <c r="H99" s="182"/>
      <c r="I99" s="48"/>
      <c r="J99" s="48"/>
      <c r="K99" s="195"/>
      <c r="L99" s="191" t="str">
        <f>IF('Noon Position '!L105&lt;&gt;0,'Noon Position '!L105,"")</f>
        <v/>
      </c>
      <c r="M99" s="141">
        <f>IF(L99&lt;&gt;"",'Weather Condition'!U99*L99,0)</f>
        <v>0</v>
      </c>
      <c r="N99" s="195"/>
      <c r="O99" s="208" t="str">
        <f t="shared" si="18"/>
        <v/>
      </c>
      <c r="P99" s="28" t="str">
        <f t="shared" si="19"/>
        <v/>
      </c>
      <c r="Q99" s="23" t="str">
        <f t="shared" si="20"/>
        <v/>
      </c>
      <c r="R99" s="23">
        <f>IF(Q99&lt;&gt;"",'Weather Condition'!U99*(P99+Q99),0)</f>
        <v>0</v>
      </c>
      <c r="S99" s="23" t="str">
        <f>IF(L99&lt;&gt;"",IF(SUM($M$4:M99)&lt;&gt;0,SUMPRODUCT($M$4:M99,$R$4:R99)/SUM($M$4:M99),""),"")</f>
        <v/>
      </c>
      <c r="T99" s="23" t="str">
        <f t="shared" si="21"/>
        <v/>
      </c>
      <c r="U99" s="23" t="str">
        <f t="shared" si="22"/>
        <v/>
      </c>
      <c r="V99" s="154" t="str">
        <f t="shared" si="23"/>
        <v/>
      </c>
      <c r="W99" s="199" t="str">
        <f t="shared" si="24"/>
        <v/>
      </c>
      <c r="X99" s="45" t="str">
        <f t="shared" si="25"/>
        <v/>
      </c>
      <c r="Y99" s="45" t="str">
        <f t="shared" si="26"/>
        <v/>
      </c>
      <c r="Z99" s="218" t="str">
        <f t="shared" si="27"/>
        <v/>
      </c>
      <c r="AA99" s="158"/>
    </row>
    <row r="100" spans="1:27" customFormat="1" x14ac:dyDescent="0.25">
      <c r="A100" s="31" t="str">
        <f>IF('Noon Position '!A106&lt;&gt;"",'Noon Position '!A106,"")</f>
        <v/>
      </c>
      <c r="B100" s="181" t="str">
        <f>IF('Noon Position '!B106&lt;&gt;"",'Noon Position '!B106,"")</f>
        <v/>
      </c>
      <c r="C100" s="186"/>
      <c r="D100" s="46"/>
      <c r="E100" s="46"/>
      <c r="F100" s="46"/>
      <c r="G100" s="187"/>
      <c r="H100" s="182"/>
      <c r="I100" s="48"/>
      <c r="J100" s="48"/>
      <c r="K100" s="195"/>
      <c r="L100" s="191" t="str">
        <f>IF('Noon Position '!L106&lt;&gt;0,'Noon Position '!L106,"")</f>
        <v/>
      </c>
      <c r="M100" s="141">
        <f>IF(L100&lt;&gt;"",'Weather Condition'!U100*L100,0)</f>
        <v>0</v>
      </c>
      <c r="N100" s="195"/>
      <c r="O100" s="208" t="str">
        <f t="shared" si="18"/>
        <v/>
      </c>
      <c r="P100" s="28" t="str">
        <f t="shared" si="19"/>
        <v/>
      </c>
      <c r="Q100" s="23" t="str">
        <f t="shared" si="20"/>
        <v/>
      </c>
      <c r="R100" s="23">
        <f>IF(Q100&lt;&gt;"",'Weather Condition'!U100*(P100+Q100),0)</f>
        <v>0</v>
      </c>
      <c r="S100" s="23" t="str">
        <f>IF(L100&lt;&gt;"",IF(SUM($M$4:M100)&lt;&gt;0,SUMPRODUCT($M$4:M100,$R$4:R100)/SUM($M$4:M100),""),"")</f>
        <v/>
      </c>
      <c r="T100" s="23" t="str">
        <f t="shared" si="21"/>
        <v/>
      </c>
      <c r="U100" s="23" t="str">
        <f t="shared" si="22"/>
        <v/>
      </c>
      <c r="V100" s="154" t="str">
        <f t="shared" si="23"/>
        <v/>
      </c>
      <c r="W100" s="199" t="str">
        <f t="shared" si="24"/>
        <v/>
      </c>
      <c r="X100" s="45" t="str">
        <f t="shared" si="25"/>
        <v/>
      </c>
      <c r="Y100" s="45" t="str">
        <f t="shared" si="26"/>
        <v/>
      </c>
      <c r="Z100" s="218" t="str">
        <f t="shared" si="27"/>
        <v/>
      </c>
      <c r="AA100" s="158"/>
    </row>
    <row r="101" spans="1:27" customFormat="1" x14ac:dyDescent="0.25">
      <c r="A101" s="31" t="str">
        <f>IF('Noon Position '!A107&lt;&gt;"",'Noon Position '!A107,"")</f>
        <v/>
      </c>
      <c r="B101" s="181" t="str">
        <f>IF('Noon Position '!B107&lt;&gt;"",'Noon Position '!B107,"")</f>
        <v/>
      </c>
      <c r="C101" s="186"/>
      <c r="D101" s="46"/>
      <c r="E101" s="46"/>
      <c r="F101" s="46"/>
      <c r="G101" s="187"/>
      <c r="H101" s="182"/>
      <c r="I101" s="48"/>
      <c r="J101" s="48"/>
      <c r="K101" s="195"/>
      <c r="L101" s="191" t="str">
        <f>IF('Noon Position '!L107&lt;&gt;0,'Noon Position '!L107,"")</f>
        <v/>
      </c>
      <c r="M101" s="141">
        <f>IF(L101&lt;&gt;"",'Weather Condition'!U101*L101,0)</f>
        <v>0</v>
      </c>
      <c r="N101" s="195"/>
      <c r="O101" s="208" t="str">
        <f t="shared" si="18"/>
        <v/>
      </c>
      <c r="P101" s="28" t="str">
        <f t="shared" si="19"/>
        <v/>
      </c>
      <c r="Q101" s="23" t="str">
        <f t="shared" si="20"/>
        <v/>
      </c>
      <c r="R101" s="23">
        <f>IF(Q101&lt;&gt;"",'Weather Condition'!U101*(P101+Q101),0)</f>
        <v>0</v>
      </c>
      <c r="S101" s="23" t="str">
        <f>IF(L101&lt;&gt;"",IF(SUM($M$4:M101)&lt;&gt;0,SUMPRODUCT($M$4:M101,$R$4:R101)/SUM($M$4:M101),""),"")</f>
        <v/>
      </c>
      <c r="T101" s="23" t="str">
        <f t="shared" si="21"/>
        <v/>
      </c>
      <c r="U101" s="23" t="str">
        <f t="shared" si="22"/>
        <v/>
      </c>
      <c r="V101" s="154" t="str">
        <f t="shared" si="23"/>
        <v/>
      </c>
      <c r="W101" s="199" t="str">
        <f t="shared" si="24"/>
        <v/>
      </c>
      <c r="X101" s="45" t="str">
        <f t="shared" si="25"/>
        <v/>
      </c>
      <c r="Y101" s="45" t="str">
        <f t="shared" si="26"/>
        <v/>
      </c>
      <c r="Z101" s="218" t="str">
        <f t="shared" si="27"/>
        <v/>
      </c>
      <c r="AA101" s="158"/>
    </row>
    <row r="102" spans="1:27" customFormat="1" x14ac:dyDescent="0.25">
      <c r="A102" s="31" t="str">
        <f>IF('Noon Position '!A108&lt;&gt;"",'Noon Position '!A108,"")</f>
        <v/>
      </c>
      <c r="B102" s="181" t="str">
        <f>IF('Noon Position '!B108&lt;&gt;"",'Noon Position '!B108,"")</f>
        <v/>
      </c>
      <c r="C102" s="186"/>
      <c r="D102" s="46"/>
      <c r="E102" s="46"/>
      <c r="F102" s="46"/>
      <c r="G102" s="187"/>
      <c r="H102" s="182"/>
      <c r="I102" s="48"/>
      <c r="J102" s="48"/>
      <c r="K102" s="195"/>
      <c r="L102" s="191" t="str">
        <f>IF('Noon Position '!L108&lt;&gt;0,'Noon Position '!L108,"")</f>
        <v/>
      </c>
      <c r="M102" s="141">
        <f>IF(L102&lt;&gt;"",'Weather Condition'!U102*L102,0)</f>
        <v>0</v>
      </c>
      <c r="N102" s="195"/>
      <c r="O102" s="208" t="str">
        <f t="shared" si="18"/>
        <v/>
      </c>
      <c r="P102" s="28" t="str">
        <f t="shared" si="19"/>
        <v/>
      </c>
      <c r="Q102" s="23" t="str">
        <f t="shared" si="20"/>
        <v/>
      </c>
      <c r="R102" s="23">
        <f>IF(Q102&lt;&gt;"",'Weather Condition'!U102*(P102+Q102),0)</f>
        <v>0</v>
      </c>
      <c r="S102" s="23" t="str">
        <f>IF(L102&lt;&gt;"",IF(SUM($M$4:M102)&lt;&gt;0,SUMPRODUCT($M$4:M102,$R$4:R102)/SUM($M$4:M102),""),"")</f>
        <v/>
      </c>
      <c r="T102" s="23" t="str">
        <f t="shared" si="21"/>
        <v/>
      </c>
      <c r="U102" s="23" t="str">
        <f t="shared" si="22"/>
        <v/>
      </c>
      <c r="V102" s="154" t="str">
        <f t="shared" si="23"/>
        <v/>
      </c>
      <c r="W102" s="199" t="str">
        <f t="shared" si="24"/>
        <v/>
      </c>
      <c r="X102" s="45" t="str">
        <f t="shared" si="25"/>
        <v/>
      </c>
      <c r="Y102" s="45" t="str">
        <f t="shared" si="26"/>
        <v/>
      </c>
      <c r="Z102" s="218" t="str">
        <f t="shared" si="27"/>
        <v/>
      </c>
      <c r="AA102" s="158"/>
    </row>
    <row r="103" spans="1:27" customFormat="1" x14ac:dyDescent="0.25">
      <c r="A103" s="31" t="str">
        <f>IF('Noon Position '!A109&lt;&gt;"",'Noon Position '!A109,"")</f>
        <v/>
      </c>
      <c r="B103" s="181" t="str">
        <f>IF('Noon Position '!B109&lt;&gt;"",'Noon Position '!B109,"")</f>
        <v/>
      </c>
      <c r="C103" s="186"/>
      <c r="D103" s="46"/>
      <c r="E103" s="46"/>
      <c r="F103" s="46"/>
      <c r="G103" s="187"/>
      <c r="H103" s="182"/>
      <c r="I103" s="48"/>
      <c r="J103" s="48"/>
      <c r="K103" s="195"/>
      <c r="L103" s="191" t="str">
        <f>IF('Noon Position '!L109&lt;&gt;0,'Noon Position '!L109,"")</f>
        <v/>
      </c>
      <c r="M103" s="141">
        <f>IF(L103&lt;&gt;"",'Weather Condition'!U103*L103,0)</f>
        <v>0</v>
      </c>
      <c r="N103" s="195"/>
      <c r="O103" s="208" t="str">
        <f t="shared" si="18"/>
        <v/>
      </c>
      <c r="P103" s="28" t="str">
        <f t="shared" si="19"/>
        <v/>
      </c>
      <c r="Q103" s="23" t="str">
        <f t="shared" si="20"/>
        <v/>
      </c>
      <c r="R103" s="23">
        <f>IF(Q103&lt;&gt;"",'Weather Condition'!U103*(P103+Q103),0)</f>
        <v>0</v>
      </c>
      <c r="S103" s="23" t="str">
        <f>IF(L103&lt;&gt;"",IF(SUM($M$4:M103)&lt;&gt;0,SUMPRODUCT($M$4:M103,$R$4:R103)/SUM($M$4:M103),""),"")</f>
        <v/>
      </c>
      <c r="T103" s="23" t="str">
        <f t="shared" si="21"/>
        <v/>
      </c>
      <c r="U103" s="23" t="str">
        <f t="shared" si="22"/>
        <v/>
      </c>
      <c r="V103" s="154" t="str">
        <f t="shared" si="23"/>
        <v/>
      </c>
      <c r="W103" s="199" t="str">
        <f t="shared" si="24"/>
        <v/>
      </c>
      <c r="X103" s="45" t="str">
        <f t="shared" si="25"/>
        <v/>
      </c>
      <c r="Y103" s="45" t="str">
        <f t="shared" si="26"/>
        <v/>
      </c>
      <c r="Z103" s="218" t="str">
        <f t="shared" si="27"/>
        <v/>
      </c>
      <c r="AA103" s="158"/>
    </row>
    <row r="104" spans="1:27" customFormat="1" ht="15.75" thickBot="1" x14ac:dyDescent="0.3">
      <c r="A104" s="31" t="str">
        <f>IF('Noon Position '!A110&lt;&gt;"",'Noon Position '!A110,"")</f>
        <v/>
      </c>
      <c r="B104" s="181" t="str">
        <f>IF('Noon Position '!B110&lt;&gt;"",'Noon Position '!B110,"")</f>
        <v/>
      </c>
      <c r="C104" s="188"/>
      <c r="D104" s="189"/>
      <c r="E104" s="189"/>
      <c r="F104" s="189"/>
      <c r="G104" s="190"/>
      <c r="H104" s="196"/>
      <c r="I104" s="197"/>
      <c r="J104" s="197"/>
      <c r="K104" s="198"/>
      <c r="L104" s="204" t="str">
        <f>IF('Noon Position '!L110&lt;&gt;0,'Noon Position '!L110,"")</f>
        <v/>
      </c>
      <c r="M104" s="205">
        <f>IF(L104&lt;&gt;"",'Weather Condition'!U104*L104,0)</f>
        <v>0</v>
      </c>
      <c r="N104" s="198"/>
      <c r="O104" s="209" t="str">
        <f t="shared" si="18"/>
        <v/>
      </c>
      <c r="P104" s="214" t="str">
        <f t="shared" si="19"/>
        <v/>
      </c>
      <c r="Q104" s="161" t="str">
        <f t="shared" si="20"/>
        <v/>
      </c>
      <c r="R104" s="161">
        <f>IF(Q104&lt;&gt;"",'Weather Condition'!U104*(P104+Q104),0)</f>
        <v>0</v>
      </c>
      <c r="S104" s="161" t="str">
        <f>IF(L104&lt;&gt;"",IF(SUM($M$4:M104)&lt;&gt;0,SUMPRODUCT($M$4:M104,$R$4:R104)/SUM($M$4:M104),""),"")</f>
        <v/>
      </c>
      <c r="T104" s="161" t="str">
        <f t="shared" si="21"/>
        <v/>
      </c>
      <c r="U104" s="161" t="str">
        <f t="shared" si="22"/>
        <v/>
      </c>
      <c r="V104" s="156" t="str">
        <f t="shared" si="23"/>
        <v/>
      </c>
      <c r="W104" s="219" t="str">
        <f t="shared" si="24"/>
        <v/>
      </c>
      <c r="X104" s="220" t="str">
        <f t="shared" si="25"/>
        <v/>
      </c>
      <c r="Y104" s="220" t="str">
        <f t="shared" si="26"/>
        <v/>
      </c>
      <c r="Z104" s="221" t="str">
        <f t="shared" si="27"/>
        <v/>
      </c>
      <c r="AA104" s="158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N1:N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workbookViewId="0">
      <selection activeCell="D8" sqref="D8"/>
    </sheetView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118</v>
      </c>
      <c r="E2" s="356"/>
      <c r="F2" s="357"/>
      <c r="G2" s="62">
        <v>35</v>
      </c>
      <c r="H2" s="355" t="s">
        <v>117</v>
      </c>
      <c r="I2" s="356"/>
      <c r="J2" s="356"/>
      <c r="K2" s="357"/>
      <c r="L2" s="62">
        <v>48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44</v>
      </c>
      <c r="D5" s="260" t="s">
        <v>52</v>
      </c>
      <c r="E5" s="261" t="s">
        <v>53</v>
      </c>
      <c r="F5" s="261" t="s">
        <v>54</v>
      </c>
      <c r="G5" s="262" t="s">
        <v>38</v>
      </c>
      <c r="H5" s="271" t="s">
        <v>56</v>
      </c>
      <c r="I5" s="261" t="s">
        <v>35</v>
      </c>
      <c r="J5" s="261" t="s">
        <v>36</v>
      </c>
      <c r="K5" s="261" t="s">
        <v>55</v>
      </c>
      <c r="L5" s="262" t="s">
        <v>37</v>
      </c>
      <c r="M5" s="238" t="s">
        <v>60</v>
      </c>
    </row>
    <row r="6" spans="1:16" x14ac:dyDescent="0.25">
      <c r="A6" s="24">
        <f>IF('Noon Position '!A9&lt;&gt;"",'Noon Position '!A9,"")</f>
        <v>42188</v>
      </c>
      <c r="B6" s="25" t="str">
        <f>IF('Noon Position '!B9&lt;&gt;"",'Noon Position '!B9,"")</f>
        <v/>
      </c>
      <c r="C6" s="231" t="str">
        <f>IF('Noon Position '!L9&lt;&gt;"",'Noon Position '!L9,"")</f>
        <v/>
      </c>
      <c r="D6" s="267">
        <v>1.6</v>
      </c>
      <c r="E6" s="268"/>
      <c r="F6" s="268"/>
      <c r="G6" s="269"/>
      <c r="H6" s="270">
        <v>2.4</v>
      </c>
      <c r="I6" s="268"/>
      <c r="J6" s="268"/>
      <c r="K6" s="268"/>
      <c r="L6" s="269"/>
      <c r="M6" s="157" t="s">
        <v>61</v>
      </c>
      <c r="P6" s="7"/>
    </row>
    <row r="7" spans="1:16" x14ac:dyDescent="0.25">
      <c r="A7" s="24">
        <f>IF('Noon Position '!A10&lt;&gt;"",'Noon Position '!A10,"")</f>
        <v>42189</v>
      </c>
      <c r="B7" s="25">
        <f>IF('Noon Position '!B10&lt;&gt;"",'Noon Position '!B10,"")</f>
        <v>0.5</v>
      </c>
      <c r="C7" s="231">
        <f>IF('Noon Position '!L10&lt;&gt;"",'Noon Position '!L10,"")</f>
        <v>17</v>
      </c>
      <c r="D7" s="233">
        <v>1.6</v>
      </c>
      <c r="E7" s="20">
        <v>0</v>
      </c>
      <c r="F7" s="20">
        <v>0</v>
      </c>
      <c r="G7" s="234">
        <f>IF(C7&lt;&gt;"",(D7-D6+E7+F7)/C7*24,IF(ISBLANK(D7),"",D7-D6+E7+F7))</f>
        <v>0</v>
      </c>
      <c r="H7" s="232">
        <v>2.4</v>
      </c>
      <c r="I7" s="20">
        <v>0</v>
      </c>
      <c r="J7" s="20">
        <v>0</v>
      </c>
      <c r="K7" s="20">
        <v>0</v>
      </c>
      <c r="L7" s="234">
        <f>IF(C7&lt;&gt;"",(H7-H6+I7+J7+K7)/C7*24,IF(ISBLANK(H7),"",H7-H6+I7+J7+K7))</f>
        <v>0</v>
      </c>
      <c r="M7" s="158"/>
    </row>
    <row r="8" spans="1:16" x14ac:dyDescent="0.25">
      <c r="A8" s="24" t="str">
        <f>IF('Noon Position '!A11&lt;&gt;"",'Noon Position '!A11,"")</f>
        <v/>
      </c>
      <c r="B8" s="25" t="str">
        <f>IF('Noon Position '!B11&lt;&gt;"",'Noon Position '!B11,"")</f>
        <v/>
      </c>
      <c r="C8" s="231" t="str">
        <f>IF('Noon Position '!L11&lt;&gt;"",'Noon Position '!L11,"")</f>
        <v/>
      </c>
      <c r="D8" s="233"/>
      <c r="E8" s="20"/>
      <c r="F8" s="20"/>
      <c r="G8" s="234" t="str">
        <f t="shared" ref="G8:G26" si="0">IF(C8&lt;&gt;"",(D8-D7+E8+F8)/C8*24,IF(ISBLANK(D8),"",D8-D7+E8+F8))</f>
        <v/>
      </c>
      <c r="H8" s="232"/>
      <c r="I8" s="20"/>
      <c r="J8" s="20"/>
      <c r="K8" s="20"/>
      <c r="L8" s="234" t="str">
        <f t="shared" ref="L8:L71" si="1">IF(C8&lt;&gt;"",(H8-H7+I8+J8+K8)/C8*24,IF(ISBLANK(H8),"",H8-H7+I8+J8+K8))</f>
        <v/>
      </c>
      <c r="M8" s="158"/>
    </row>
    <row r="9" spans="1:16" x14ac:dyDescent="0.25">
      <c r="A9" s="24" t="str">
        <f>IF('Noon Position '!A12&lt;&gt;"",'Noon Position '!A12,"")</f>
        <v/>
      </c>
      <c r="B9" s="25" t="str">
        <f>IF('Noon Position '!B12&lt;&gt;"",'Noon Position '!B12,"")</f>
        <v/>
      </c>
      <c r="C9" s="231" t="str">
        <f>IF('Noon Position '!L12&lt;&gt;"",'Noon Position '!L12,"")</f>
        <v/>
      </c>
      <c r="D9" s="233"/>
      <c r="E9" s="20"/>
      <c r="F9" s="20"/>
      <c r="G9" s="234" t="str">
        <f t="shared" si="0"/>
        <v/>
      </c>
      <c r="H9" s="232"/>
      <c r="I9" s="20"/>
      <c r="J9" s="20"/>
      <c r="K9" s="20"/>
      <c r="L9" s="234" t="str">
        <f t="shared" si="1"/>
        <v/>
      </c>
      <c r="M9" s="158"/>
    </row>
    <row r="10" spans="1:16" x14ac:dyDescent="0.25">
      <c r="A10" s="24" t="str">
        <f>IF('Noon Position '!A13&lt;&gt;"",'Noon Position '!A13,"")</f>
        <v/>
      </c>
      <c r="B10" s="25" t="str">
        <f>IF('Noon Position '!B13&lt;&gt;"",'Noon Position '!B13,"")</f>
        <v/>
      </c>
      <c r="C10" s="231" t="str">
        <f>IF('Noon Position '!L13&lt;&gt;"",'Noon Position '!L13,"")</f>
        <v/>
      </c>
      <c r="D10" s="233"/>
      <c r="E10" s="20"/>
      <c r="F10" s="20"/>
      <c r="G10" s="234" t="str">
        <f t="shared" si="0"/>
        <v/>
      </c>
      <c r="H10" s="232"/>
      <c r="I10" s="20"/>
      <c r="J10" s="20"/>
      <c r="K10" s="20"/>
      <c r="L10" s="234" t="str">
        <f t="shared" si="1"/>
        <v/>
      </c>
      <c r="M10" s="158"/>
    </row>
    <row r="11" spans="1:16" x14ac:dyDescent="0.25">
      <c r="A11" s="24" t="str">
        <f>IF('Noon Position '!A14&lt;&gt;"",'Noon Position '!A14,"")</f>
        <v/>
      </c>
      <c r="B11" s="25" t="str">
        <f>IF('Noon Position '!B14&lt;&gt;"",'Noon Position '!B14,"")</f>
        <v/>
      </c>
      <c r="C11" s="231" t="str">
        <f>IF('Noon Position '!L14&lt;&gt;"",'Noon Position '!L14,"")</f>
        <v/>
      </c>
      <c r="D11" s="233"/>
      <c r="E11" s="20"/>
      <c r="F11" s="20"/>
      <c r="G11" s="234" t="str">
        <f t="shared" si="0"/>
        <v/>
      </c>
      <c r="H11" s="232"/>
      <c r="I11" s="20"/>
      <c r="J11" s="20"/>
      <c r="K11" s="20"/>
      <c r="L11" s="234" t="str">
        <f t="shared" si="1"/>
        <v/>
      </c>
      <c r="M11" s="158"/>
    </row>
    <row r="12" spans="1:16" x14ac:dyDescent="0.25">
      <c r="A12" s="24" t="str">
        <f>IF('Noon Position '!A15&lt;&gt;"",'Noon Position '!A15,"")</f>
        <v/>
      </c>
      <c r="B12" s="25" t="str">
        <f>IF('Noon Position '!B15&lt;&gt;"",'Noon Position '!B15,"")</f>
        <v/>
      </c>
      <c r="C12" s="231" t="str">
        <f>IF('Noon Position '!L15&lt;&gt;"",'Noon Position '!L15,"")</f>
        <v/>
      </c>
      <c r="D12" s="233"/>
      <c r="E12" s="20"/>
      <c r="F12" s="20"/>
      <c r="G12" s="234" t="str">
        <f t="shared" si="0"/>
        <v/>
      </c>
      <c r="H12" s="232"/>
      <c r="I12" s="20"/>
      <c r="J12" s="20"/>
      <c r="K12" s="20"/>
      <c r="L12" s="234" t="str">
        <f t="shared" si="1"/>
        <v/>
      </c>
      <c r="M12" s="158"/>
    </row>
    <row r="13" spans="1:16" x14ac:dyDescent="0.25">
      <c r="A13" s="24" t="str">
        <f>IF('Noon Position '!A16&lt;&gt;"",'Noon Position '!A16,"")</f>
        <v/>
      </c>
      <c r="B13" s="25" t="str">
        <f>IF('Noon Position '!B16&lt;&gt;"",'Noon Position '!B16,"")</f>
        <v/>
      </c>
      <c r="C13" s="231" t="str">
        <f>IF('Noon Position '!L16&lt;&gt;"",'Noon Position '!L16,"")</f>
        <v/>
      </c>
      <c r="D13" s="233"/>
      <c r="E13" s="20"/>
      <c r="F13" s="20"/>
      <c r="G13" s="234" t="str">
        <f t="shared" si="0"/>
        <v/>
      </c>
      <c r="H13" s="232"/>
      <c r="I13" s="20"/>
      <c r="J13" s="20"/>
      <c r="K13" s="20"/>
      <c r="L13" s="234" t="str">
        <f t="shared" si="1"/>
        <v/>
      </c>
      <c r="M13" s="158"/>
    </row>
    <row r="14" spans="1:16" x14ac:dyDescent="0.25">
      <c r="A14" s="24" t="str">
        <f>IF('Noon Position '!A17&lt;&gt;"",'Noon Position '!A17,"")</f>
        <v/>
      </c>
      <c r="B14" s="25" t="str">
        <f>IF('Noon Position '!B17&lt;&gt;"",'Noon Position '!B17,"")</f>
        <v/>
      </c>
      <c r="C14" s="231" t="str">
        <f>IF('Noon Position '!L17&lt;&gt;"",'Noon Position '!L17,"")</f>
        <v/>
      </c>
      <c r="D14" s="233"/>
      <c r="E14" s="20"/>
      <c r="F14" s="20"/>
      <c r="G14" s="234" t="str">
        <f t="shared" si="0"/>
        <v/>
      </c>
      <c r="H14" s="232"/>
      <c r="I14" s="20"/>
      <c r="J14" s="20"/>
      <c r="K14" s="20"/>
      <c r="L14" s="234" t="str">
        <f t="shared" si="1"/>
        <v/>
      </c>
      <c r="M14" s="158"/>
    </row>
    <row r="15" spans="1:16" x14ac:dyDescent="0.25">
      <c r="A15" s="24" t="str">
        <f>IF('Noon Position '!A18&lt;&gt;"",'Noon Position '!A18,"")</f>
        <v/>
      </c>
      <c r="B15" s="25" t="str">
        <f>IF('Noon Position '!B18&lt;&gt;"",'Noon Position '!B18,"")</f>
        <v/>
      </c>
      <c r="C15" s="231" t="str">
        <f>IF('Noon Position '!L18&lt;&gt;"",'Noon Position '!L18,"")</f>
        <v/>
      </c>
      <c r="D15" s="233"/>
      <c r="E15" s="20"/>
      <c r="F15" s="20"/>
      <c r="G15" s="234" t="str">
        <f t="shared" si="0"/>
        <v/>
      </c>
      <c r="H15" s="232"/>
      <c r="I15" s="20"/>
      <c r="J15" s="20"/>
      <c r="K15" s="20"/>
      <c r="L15" s="234" t="str">
        <f t="shared" si="1"/>
        <v/>
      </c>
      <c r="M15" s="158"/>
    </row>
    <row r="16" spans="1:16" x14ac:dyDescent="0.25">
      <c r="A16" s="24" t="str">
        <f>IF('Noon Position '!A19&lt;&gt;"",'Noon Position '!A19,"")</f>
        <v/>
      </c>
      <c r="B16" s="25" t="str">
        <f>IF('Noon Position '!B19&lt;&gt;"",'Noon Position '!B19,"")</f>
        <v/>
      </c>
      <c r="C16" s="231" t="str">
        <f>IF('Noon Position '!L19&lt;&gt;"",'Noon Position '!L19,"")</f>
        <v/>
      </c>
      <c r="D16" s="233"/>
      <c r="E16" s="20"/>
      <c r="F16" s="20"/>
      <c r="G16" s="234" t="str">
        <f t="shared" si="0"/>
        <v/>
      </c>
      <c r="H16" s="232"/>
      <c r="I16" s="20"/>
      <c r="J16" s="20"/>
      <c r="K16" s="20"/>
      <c r="L16" s="234" t="str">
        <f t="shared" si="1"/>
        <v/>
      </c>
      <c r="M16" s="158"/>
    </row>
    <row r="17" spans="1:13" x14ac:dyDescent="0.25">
      <c r="A17" s="24" t="str">
        <f>IF('Noon Position '!A20&lt;&gt;"",'Noon Position '!A20,"")</f>
        <v/>
      </c>
      <c r="B17" s="25" t="str">
        <f>IF('Noon Position '!B20&lt;&gt;"",'Noon Position '!B20,"")</f>
        <v/>
      </c>
      <c r="C17" s="231" t="str">
        <f>IF('Noon Position '!L20&lt;&gt;"",'Noon Position '!L20,"")</f>
        <v/>
      </c>
      <c r="D17" s="233"/>
      <c r="E17" s="20"/>
      <c r="F17" s="20"/>
      <c r="G17" s="234" t="str">
        <f t="shared" si="0"/>
        <v/>
      </c>
      <c r="H17" s="232"/>
      <c r="I17" s="20"/>
      <c r="J17" s="20"/>
      <c r="K17" s="20"/>
      <c r="L17" s="234" t="str">
        <f t="shared" si="1"/>
        <v/>
      </c>
      <c r="M17" s="158"/>
    </row>
    <row r="18" spans="1:13" x14ac:dyDescent="0.25">
      <c r="A18" s="24" t="str">
        <f>IF('Noon Position '!A21&lt;&gt;"",'Noon Position '!A21,"")</f>
        <v/>
      </c>
      <c r="B18" s="25" t="str">
        <f>IF('Noon Position '!B21&lt;&gt;"",'Noon Position '!B21,"")</f>
        <v/>
      </c>
      <c r="C18" s="231" t="str">
        <f>IF('Noon Position '!L21&lt;&gt;"",'Noon Position '!L21,"")</f>
        <v/>
      </c>
      <c r="D18" s="233"/>
      <c r="E18" s="20"/>
      <c r="F18" s="20"/>
      <c r="G18" s="234" t="str">
        <f t="shared" si="0"/>
        <v/>
      </c>
      <c r="H18" s="232"/>
      <c r="I18" s="20"/>
      <c r="J18" s="20"/>
      <c r="K18" s="20"/>
      <c r="L18" s="234" t="str">
        <f t="shared" si="1"/>
        <v/>
      </c>
      <c r="M18" s="158"/>
    </row>
    <row r="19" spans="1:13" x14ac:dyDescent="0.25">
      <c r="A19" s="24" t="str">
        <f>IF('Noon Position '!A22&lt;&gt;"",'Noon Position '!A22,"")</f>
        <v/>
      </c>
      <c r="B19" s="25" t="str">
        <f>IF('Noon Position '!B22&lt;&gt;"",'Noon Position '!B22,"")</f>
        <v/>
      </c>
      <c r="C19" s="231" t="str">
        <f>IF('Noon Position '!L22&lt;&gt;"",'Noon Position '!L22,"")</f>
        <v/>
      </c>
      <c r="D19" s="233"/>
      <c r="E19" s="20"/>
      <c r="F19" s="20"/>
      <c r="G19" s="234" t="str">
        <f t="shared" si="0"/>
        <v/>
      </c>
      <c r="H19" s="232"/>
      <c r="I19" s="20"/>
      <c r="J19" s="20"/>
      <c r="K19" s="20"/>
      <c r="L19" s="234" t="str">
        <f t="shared" si="1"/>
        <v/>
      </c>
      <c r="M19" s="158"/>
    </row>
    <row r="20" spans="1:13" x14ac:dyDescent="0.25">
      <c r="A20" s="24" t="str">
        <f>IF('Noon Position '!A23&lt;&gt;"",'Noon Position '!A23,"")</f>
        <v/>
      </c>
      <c r="B20" s="25" t="str">
        <f>IF('Noon Position '!B23&lt;&gt;"",'Noon Position '!B23,"")</f>
        <v/>
      </c>
      <c r="C20" s="231" t="str">
        <f>IF('Noon Position '!L23&lt;&gt;"",'Noon Position '!L23,"")</f>
        <v/>
      </c>
      <c r="D20" s="233"/>
      <c r="E20" s="20"/>
      <c r="F20" s="20"/>
      <c r="G20" s="234" t="str">
        <f t="shared" si="0"/>
        <v/>
      </c>
      <c r="H20" s="232"/>
      <c r="I20" s="20"/>
      <c r="J20" s="20"/>
      <c r="K20" s="20"/>
      <c r="L20" s="234" t="str">
        <f t="shared" si="1"/>
        <v/>
      </c>
      <c r="M20" s="158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31" t="str">
        <f>IF('Noon Position '!L24&lt;&gt;"",'Noon Position '!L24,"")</f>
        <v/>
      </c>
      <c r="D21" s="233"/>
      <c r="E21" s="20"/>
      <c r="F21" s="20"/>
      <c r="G21" s="234" t="str">
        <f t="shared" si="0"/>
        <v/>
      </c>
      <c r="H21" s="232"/>
      <c r="I21" s="20"/>
      <c r="J21" s="20"/>
      <c r="K21" s="20"/>
      <c r="L21" s="234" t="str">
        <f t="shared" si="1"/>
        <v/>
      </c>
      <c r="M21" s="158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31" t="str">
        <f>IF('Noon Position '!L25&lt;&gt;"",'Noon Position '!L25,"")</f>
        <v/>
      </c>
      <c r="D22" s="233"/>
      <c r="E22" s="20"/>
      <c r="F22" s="20"/>
      <c r="G22" s="234" t="str">
        <f t="shared" si="0"/>
        <v/>
      </c>
      <c r="H22" s="232"/>
      <c r="I22" s="20"/>
      <c r="J22" s="20"/>
      <c r="K22" s="20"/>
      <c r="L22" s="234" t="str">
        <f t="shared" si="1"/>
        <v/>
      </c>
      <c r="M22" s="158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31" t="str">
        <f>IF('Noon Position '!L26&lt;&gt;"",'Noon Position '!L26,"")</f>
        <v/>
      </c>
      <c r="D23" s="233"/>
      <c r="E23" s="20"/>
      <c r="F23" s="20"/>
      <c r="G23" s="234" t="str">
        <f t="shared" si="0"/>
        <v/>
      </c>
      <c r="H23" s="232"/>
      <c r="I23" s="20"/>
      <c r="J23" s="20"/>
      <c r="K23" s="20"/>
      <c r="L23" s="234" t="str">
        <f t="shared" si="1"/>
        <v/>
      </c>
      <c r="M23" s="158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31" t="str">
        <f>IF('Noon Position '!L27&lt;&gt;"",'Noon Position '!L27,"")</f>
        <v/>
      </c>
      <c r="D24" s="233"/>
      <c r="E24" s="20"/>
      <c r="F24" s="20"/>
      <c r="G24" s="234" t="str">
        <f t="shared" si="0"/>
        <v/>
      </c>
      <c r="H24" s="232"/>
      <c r="I24" s="20"/>
      <c r="J24" s="20"/>
      <c r="K24" s="20"/>
      <c r="L24" s="234" t="str">
        <f t="shared" si="1"/>
        <v/>
      </c>
      <c r="M24" s="158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31" t="str">
        <f>IF('Noon Position '!L28&lt;&gt;"",'Noon Position '!L28,"")</f>
        <v/>
      </c>
      <c r="D25" s="233"/>
      <c r="E25" s="20"/>
      <c r="F25" s="20"/>
      <c r="G25" s="234" t="str">
        <f t="shared" si="0"/>
        <v/>
      </c>
      <c r="H25" s="232"/>
      <c r="I25" s="20"/>
      <c r="J25" s="20"/>
      <c r="K25" s="20"/>
      <c r="L25" s="234" t="str">
        <f t="shared" si="1"/>
        <v/>
      </c>
      <c r="M25" s="158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31" t="str">
        <f>IF('Noon Position '!L29&lt;&gt;"",'Noon Position '!L29,"")</f>
        <v/>
      </c>
      <c r="D26" s="233"/>
      <c r="E26" s="20"/>
      <c r="F26" s="20"/>
      <c r="G26" s="234" t="str">
        <f t="shared" si="0"/>
        <v/>
      </c>
      <c r="H26" s="232"/>
      <c r="I26" s="20"/>
      <c r="J26" s="20"/>
      <c r="K26" s="20"/>
      <c r="L26" s="234" t="str">
        <f t="shared" si="1"/>
        <v/>
      </c>
      <c r="M26" s="158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31" t="str">
        <f>IF('Noon Position '!L30&lt;&gt;"",'Noon Position '!L30,"")</f>
        <v/>
      </c>
      <c r="D27" s="233"/>
      <c r="E27" s="20"/>
      <c r="F27" s="20"/>
      <c r="G27" s="234" t="str">
        <f t="shared" ref="G27:G90" si="2">IF(C27&lt;&gt;"",(D27-D26+E27+F27)/C27*24,IF(ISBLANK(D27),"",D27-D26+E27+F27))</f>
        <v/>
      </c>
      <c r="H27" s="232"/>
      <c r="I27" s="20"/>
      <c r="J27" s="20"/>
      <c r="K27" s="20"/>
      <c r="L27" s="234" t="str">
        <f t="shared" si="1"/>
        <v/>
      </c>
      <c r="M27" s="158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31" t="str">
        <f>IF('Noon Position '!L31&lt;&gt;"",'Noon Position '!L31,"")</f>
        <v/>
      </c>
      <c r="D28" s="233"/>
      <c r="E28" s="20"/>
      <c r="F28" s="20"/>
      <c r="G28" s="234" t="str">
        <f t="shared" si="2"/>
        <v/>
      </c>
      <c r="H28" s="232"/>
      <c r="I28" s="20"/>
      <c r="J28" s="20"/>
      <c r="K28" s="20"/>
      <c r="L28" s="234" t="str">
        <f t="shared" si="1"/>
        <v/>
      </c>
      <c r="M28" s="158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31" t="str">
        <f>IF('Noon Position '!L32&lt;&gt;"",'Noon Position '!L32,"")</f>
        <v/>
      </c>
      <c r="D29" s="233"/>
      <c r="E29" s="20"/>
      <c r="F29" s="20"/>
      <c r="G29" s="234" t="str">
        <f t="shared" si="2"/>
        <v/>
      </c>
      <c r="H29" s="232"/>
      <c r="I29" s="20"/>
      <c r="J29" s="20"/>
      <c r="K29" s="20"/>
      <c r="L29" s="234" t="str">
        <f t="shared" si="1"/>
        <v/>
      </c>
      <c r="M29" s="158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31" t="str">
        <f>IF('Noon Position '!L33&lt;&gt;"",'Noon Position '!L33,"")</f>
        <v/>
      </c>
      <c r="D30" s="233"/>
      <c r="E30" s="20"/>
      <c r="F30" s="20"/>
      <c r="G30" s="234" t="str">
        <f t="shared" si="2"/>
        <v/>
      </c>
      <c r="H30" s="232"/>
      <c r="I30" s="20"/>
      <c r="J30" s="20"/>
      <c r="K30" s="20"/>
      <c r="L30" s="234" t="str">
        <f t="shared" si="1"/>
        <v/>
      </c>
      <c r="M30" s="158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31" t="str">
        <f>IF('Noon Position '!L34&lt;&gt;"",'Noon Position '!L34,"")</f>
        <v/>
      </c>
      <c r="D31" s="233"/>
      <c r="E31" s="20"/>
      <c r="F31" s="20"/>
      <c r="G31" s="234" t="str">
        <f t="shared" si="2"/>
        <v/>
      </c>
      <c r="H31" s="232"/>
      <c r="I31" s="20"/>
      <c r="J31" s="20"/>
      <c r="K31" s="20"/>
      <c r="L31" s="234" t="str">
        <f t="shared" si="1"/>
        <v/>
      </c>
      <c r="M31" s="158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31" t="str">
        <f>IF('Noon Position '!L35&lt;&gt;"",'Noon Position '!L35,"")</f>
        <v/>
      </c>
      <c r="D32" s="233"/>
      <c r="E32" s="20"/>
      <c r="F32" s="20"/>
      <c r="G32" s="234" t="str">
        <f t="shared" si="2"/>
        <v/>
      </c>
      <c r="H32" s="232"/>
      <c r="I32" s="20"/>
      <c r="J32" s="20"/>
      <c r="K32" s="20"/>
      <c r="L32" s="234" t="str">
        <f t="shared" si="1"/>
        <v/>
      </c>
      <c r="M32" s="158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31" t="str">
        <f>IF('Noon Position '!L36&lt;&gt;"",'Noon Position '!L36,"")</f>
        <v/>
      </c>
      <c r="D33" s="233"/>
      <c r="E33" s="20"/>
      <c r="F33" s="20"/>
      <c r="G33" s="234" t="str">
        <f t="shared" si="2"/>
        <v/>
      </c>
      <c r="H33" s="232"/>
      <c r="I33" s="20"/>
      <c r="J33" s="20"/>
      <c r="K33" s="20"/>
      <c r="L33" s="234" t="str">
        <f t="shared" si="1"/>
        <v/>
      </c>
      <c r="M33" s="158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31" t="str">
        <f>IF('Noon Position '!L37&lt;&gt;"",'Noon Position '!L37,"")</f>
        <v/>
      </c>
      <c r="D34" s="233"/>
      <c r="E34" s="20"/>
      <c r="F34" s="20"/>
      <c r="G34" s="234" t="str">
        <f t="shared" si="2"/>
        <v/>
      </c>
      <c r="H34" s="232"/>
      <c r="I34" s="20"/>
      <c r="J34" s="20"/>
      <c r="K34" s="20"/>
      <c r="L34" s="234" t="str">
        <f t="shared" si="1"/>
        <v/>
      </c>
      <c r="M34" s="158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31" t="str">
        <f>IF('Noon Position '!L38&lt;&gt;"",'Noon Position '!L38,"")</f>
        <v/>
      </c>
      <c r="D35" s="233"/>
      <c r="E35" s="20"/>
      <c r="F35" s="20"/>
      <c r="G35" s="234" t="str">
        <f t="shared" si="2"/>
        <v/>
      </c>
      <c r="H35" s="232"/>
      <c r="I35" s="20"/>
      <c r="J35" s="20"/>
      <c r="K35" s="20"/>
      <c r="L35" s="234" t="str">
        <f t="shared" si="1"/>
        <v/>
      </c>
      <c r="M35" s="158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31" t="str">
        <f>IF('Noon Position '!L39&lt;&gt;"",'Noon Position '!L39,"")</f>
        <v/>
      </c>
      <c r="D36" s="233"/>
      <c r="E36" s="20"/>
      <c r="F36" s="20"/>
      <c r="G36" s="234" t="str">
        <f t="shared" si="2"/>
        <v/>
      </c>
      <c r="H36" s="232"/>
      <c r="I36" s="20"/>
      <c r="J36" s="20"/>
      <c r="K36" s="20"/>
      <c r="L36" s="234" t="str">
        <f t="shared" si="1"/>
        <v/>
      </c>
      <c r="M36" s="158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31" t="str">
        <f>IF('Noon Position '!L40&lt;&gt;"",'Noon Position '!L40,"")</f>
        <v/>
      </c>
      <c r="D37" s="233"/>
      <c r="E37" s="20"/>
      <c r="F37" s="20"/>
      <c r="G37" s="234" t="str">
        <f t="shared" si="2"/>
        <v/>
      </c>
      <c r="H37" s="232"/>
      <c r="I37" s="20"/>
      <c r="J37" s="20"/>
      <c r="K37" s="20"/>
      <c r="L37" s="234" t="str">
        <f t="shared" si="1"/>
        <v/>
      </c>
      <c r="M37" s="158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31" t="str">
        <f>IF('Noon Position '!L41&lt;&gt;"",'Noon Position '!L41,"")</f>
        <v/>
      </c>
      <c r="D38" s="233"/>
      <c r="E38" s="20"/>
      <c r="F38" s="20"/>
      <c r="G38" s="234" t="str">
        <f t="shared" si="2"/>
        <v/>
      </c>
      <c r="H38" s="232"/>
      <c r="I38" s="20"/>
      <c r="J38" s="20"/>
      <c r="K38" s="20"/>
      <c r="L38" s="234" t="str">
        <f t="shared" si="1"/>
        <v/>
      </c>
      <c r="M38" s="158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31" t="str">
        <f>IF('Noon Position '!L42&lt;&gt;"",'Noon Position '!L42,"")</f>
        <v/>
      </c>
      <c r="D39" s="233"/>
      <c r="E39" s="20"/>
      <c r="F39" s="20"/>
      <c r="G39" s="234" t="str">
        <f t="shared" si="2"/>
        <v/>
      </c>
      <c r="H39" s="232"/>
      <c r="I39" s="20"/>
      <c r="J39" s="20"/>
      <c r="K39" s="20"/>
      <c r="L39" s="234" t="str">
        <f t="shared" si="1"/>
        <v/>
      </c>
      <c r="M39" s="158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31" t="str">
        <f>IF('Noon Position '!L43&lt;&gt;"",'Noon Position '!L43,"")</f>
        <v/>
      </c>
      <c r="D40" s="233"/>
      <c r="E40" s="20"/>
      <c r="F40" s="20"/>
      <c r="G40" s="234" t="str">
        <f t="shared" si="2"/>
        <v/>
      </c>
      <c r="H40" s="232"/>
      <c r="I40" s="20"/>
      <c r="J40" s="20"/>
      <c r="K40" s="20"/>
      <c r="L40" s="234" t="str">
        <f t="shared" si="1"/>
        <v/>
      </c>
      <c r="M40" s="158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31" t="str">
        <f>IF('Noon Position '!L44&lt;&gt;"",'Noon Position '!L44,"")</f>
        <v/>
      </c>
      <c r="D41" s="233"/>
      <c r="E41" s="20"/>
      <c r="F41" s="20"/>
      <c r="G41" s="234" t="str">
        <f t="shared" si="2"/>
        <v/>
      </c>
      <c r="H41" s="232"/>
      <c r="I41" s="20"/>
      <c r="J41" s="20"/>
      <c r="K41" s="20"/>
      <c r="L41" s="234" t="str">
        <f t="shared" si="1"/>
        <v/>
      </c>
      <c r="M41" s="158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31" t="str">
        <f>IF('Noon Position '!L45&lt;&gt;"",'Noon Position '!L45,"")</f>
        <v/>
      </c>
      <c r="D42" s="233"/>
      <c r="E42" s="20"/>
      <c r="F42" s="20"/>
      <c r="G42" s="234" t="str">
        <f t="shared" si="2"/>
        <v/>
      </c>
      <c r="H42" s="232"/>
      <c r="I42" s="20"/>
      <c r="J42" s="20"/>
      <c r="K42" s="20"/>
      <c r="L42" s="234" t="str">
        <f t="shared" si="1"/>
        <v/>
      </c>
      <c r="M42" s="158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31" t="str">
        <f>IF('Noon Position '!L46&lt;&gt;"",'Noon Position '!L46,"")</f>
        <v/>
      </c>
      <c r="D43" s="233"/>
      <c r="E43" s="20"/>
      <c r="F43" s="20"/>
      <c r="G43" s="234" t="str">
        <f t="shared" si="2"/>
        <v/>
      </c>
      <c r="H43" s="232"/>
      <c r="I43" s="20"/>
      <c r="J43" s="20"/>
      <c r="K43" s="20"/>
      <c r="L43" s="234" t="str">
        <f t="shared" si="1"/>
        <v/>
      </c>
      <c r="M43" s="158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31" t="str">
        <f>IF('Noon Position '!L47&lt;&gt;"",'Noon Position '!L47,"")</f>
        <v/>
      </c>
      <c r="D44" s="233"/>
      <c r="E44" s="20"/>
      <c r="F44" s="20"/>
      <c r="G44" s="234" t="str">
        <f t="shared" si="2"/>
        <v/>
      </c>
      <c r="H44" s="232"/>
      <c r="I44" s="20"/>
      <c r="J44" s="20"/>
      <c r="K44" s="20"/>
      <c r="L44" s="234" t="str">
        <f t="shared" si="1"/>
        <v/>
      </c>
      <c r="M44" s="158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31" t="str">
        <f>IF('Noon Position '!L48&lt;&gt;"",'Noon Position '!L48,"")</f>
        <v/>
      </c>
      <c r="D45" s="233"/>
      <c r="E45" s="20"/>
      <c r="F45" s="20"/>
      <c r="G45" s="234" t="str">
        <f t="shared" si="2"/>
        <v/>
      </c>
      <c r="H45" s="232"/>
      <c r="I45" s="20"/>
      <c r="J45" s="20"/>
      <c r="K45" s="20"/>
      <c r="L45" s="234" t="str">
        <f t="shared" si="1"/>
        <v/>
      </c>
      <c r="M45" s="158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31" t="str">
        <f>IF('Noon Position '!L49&lt;&gt;"",'Noon Position '!L49,"")</f>
        <v/>
      </c>
      <c r="D46" s="233"/>
      <c r="E46" s="20"/>
      <c r="F46" s="20"/>
      <c r="G46" s="234" t="str">
        <f t="shared" si="2"/>
        <v/>
      </c>
      <c r="H46" s="232"/>
      <c r="I46" s="20"/>
      <c r="J46" s="20"/>
      <c r="K46" s="20"/>
      <c r="L46" s="234" t="str">
        <f t="shared" si="1"/>
        <v/>
      </c>
      <c r="M46" s="158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31" t="str">
        <f>IF('Noon Position '!L50&lt;&gt;"",'Noon Position '!L50,"")</f>
        <v/>
      </c>
      <c r="D47" s="233"/>
      <c r="E47" s="20"/>
      <c r="F47" s="20"/>
      <c r="G47" s="234" t="str">
        <f t="shared" si="2"/>
        <v/>
      </c>
      <c r="H47" s="232"/>
      <c r="I47" s="20"/>
      <c r="J47" s="20"/>
      <c r="K47" s="20"/>
      <c r="L47" s="234" t="str">
        <f t="shared" si="1"/>
        <v/>
      </c>
      <c r="M47" s="158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31" t="str">
        <f>IF('Noon Position '!L51&lt;&gt;"",'Noon Position '!L51,"")</f>
        <v/>
      </c>
      <c r="D48" s="233"/>
      <c r="E48" s="20"/>
      <c r="F48" s="20"/>
      <c r="G48" s="234" t="str">
        <f t="shared" si="2"/>
        <v/>
      </c>
      <c r="H48" s="232"/>
      <c r="I48" s="20"/>
      <c r="J48" s="20"/>
      <c r="K48" s="20"/>
      <c r="L48" s="234" t="str">
        <f t="shared" si="1"/>
        <v/>
      </c>
      <c r="M48" s="158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31" t="str">
        <f>IF('Noon Position '!L52&lt;&gt;"",'Noon Position '!L52,"")</f>
        <v/>
      </c>
      <c r="D49" s="233"/>
      <c r="E49" s="20"/>
      <c r="F49" s="20"/>
      <c r="G49" s="234" t="str">
        <f t="shared" si="2"/>
        <v/>
      </c>
      <c r="H49" s="232"/>
      <c r="I49" s="20"/>
      <c r="J49" s="20"/>
      <c r="K49" s="20"/>
      <c r="L49" s="234" t="str">
        <f t="shared" si="1"/>
        <v/>
      </c>
      <c r="M49" s="158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31" t="str">
        <f>IF('Noon Position '!L53&lt;&gt;"",'Noon Position '!L53,"")</f>
        <v/>
      </c>
      <c r="D50" s="233"/>
      <c r="E50" s="20"/>
      <c r="F50" s="20"/>
      <c r="G50" s="234" t="str">
        <f t="shared" si="2"/>
        <v/>
      </c>
      <c r="H50" s="232"/>
      <c r="I50" s="20"/>
      <c r="J50" s="20"/>
      <c r="K50" s="20"/>
      <c r="L50" s="234" t="str">
        <f t="shared" si="1"/>
        <v/>
      </c>
      <c r="M50" s="158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31" t="str">
        <f>IF('Noon Position '!L54&lt;&gt;"",'Noon Position '!L54,"")</f>
        <v/>
      </c>
      <c r="D51" s="233"/>
      <c r="E51" s="20"/>
      <c r="F51" s="20"/>
      <c r="G51" s="234" t="str">
        <f t="shared" si="2"/>
        <v/>
      </c>
      <c r="H51" s="232"/>
      <c r="I51" s="20"/>
      <c r="J51" s="20"/>
      <c r="K51" s="20"/>
      <c r="L51" s="234" t="str">
        <f t="shared" si="1"/>
        <v/>
      </c>
      <c r="M51" s="158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31" t="str">
        <f>IF('Noon Position '!L55&lt;&gt;"",'Noon Position '!L55,"")</f>
        <v/>
      </c>
      <c r="D52" s="233"/>
      <c r="E52" s="20"/>
      <c r="F52" s="20"/>
      <c r="G52" s="234" t="str">
        <f t="shared" si="2"/>
        <v/>
      </c>
      <c r="H52" s="232"/>
      <c r="I52" s="20"/>
      <c r="J52" s="20"/>
      <c r="K52" s="20"/>
      <c r="L52" s="234" t="str">
        <f t="shared" si="1"/>
        <v/>
      </c>
      <c r="M52" s="158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31" t="str">
        <f>IF('Noon Position '!L56&lt;&gt;"",'Noon Position '!L56,"")</f>
        <v/>
      </c>
      <c r="D53" s="233"/>
      <c r="E53" s="20"/>
      <c r="F53" s="20"/>
      <c r="G53" s="234" t="str">
        <f t="shared" si="2"/>
        <v/>
      </c>
      <c r="H53" s="232"/>
      <c r="I53" s="20"/>
      <c r="J53" s="20"/>
      <c r="K53" s="20"/>
      <c r="L53" s="234" t="str">
        <f t="shared" si="1"/>
        <v/>
      </c>
      <c r="M53" s="158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31" t="str">
        <f>IF('Noon Position '!L57&lt;&gt;"",'Noon Position '!L57,"")</f>
        <v/>
      </c>
      <c r="D54" s="233"/>
      <c r="E54" s="20"/>
      <c r="F54" s="20"/>
      <c r="G54" s="234" t="str">
        <f t="shared" si="2"/>
        <v/>
      </c>
      <c r="H54" s="232"/>
      <c r="I54" s="20"/>
      <c r="J54" s="20"/>
      <c r="K54" s="20"/>
      <c r="L54" s="234" t="str">
        <f t="shared" si="1"/>
        <v/>
      </c>
      <c r="M54" s="158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31" t="str">
        <f>IF('Noon Position '!L58&lt;&gt;"",'Noon Position '!L58,"")</f>
        <v/>
      </c>
      <c r="D55" s="233"/>
      <c r="E55" s="20"/>
      <c r="F55" s="20"/>
      <c r="G55" s="234" t="str">
        <f t="shared" si="2"/>
        <v/>
      </c>
      <c r="H55" s="232"/>
      <c r="I55" s="20"/>
      <c r="J55" s="20"/>
      <c r="K55" s="20"/>
      <c r="L55" s="234" t="str">
        <f t="shared" si="1"/>
        <v/>
      </c>
      <c r="M55" s="158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31" t="str">
        <f>IF('Noon Position '!L59&lt;&gt;"",'Noon Position '!L59,"")</f>
        <v/>
      </c>
      <c r="D56" s="233"/>
      <c r="E56" s="20"/>
      <c r="F56" s="20"/>
      <c r="G56" s="234" t="str">
        <f t="shared" si="2"/>
        <v/>
      </c>
      <c r="H56" s="232"/>
      <c r="I56" s="20"/>
      <c r="J56" s="20"/>
      <c r="K56" s="20"/>
      <c r="L56" s="234" t="str">
        <f t="shared" si="1"/>
        <v/>
      </c>
      <c r="M56" s="158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31" t="str">
        <f>IF('Noon Position '!L60&lt;&gt;"",'Noon Position '!L60,"")</f>
        <v/>
      </c>
      <c r="D57" s="233"/>
      <c r="E57" s="20"/>
      <c r="F57" s="20"/>
      <c r="G57" s="234" t="str">
        <f t="shared" si="2"/>
        <v/>
      </c>
      <c r="H57" s="232"/>
      <c r="I57" s="20"/>
      <c r="J57" s="20"/>
      <c r="K57" s="20"/>
      <c r="L57" s="234" t="str">
        <f t="shared" si="1"/>
        <v/>
      </c>
      <c r="M57" s="158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31" t="str">
        <f>IF('Noon Position '!L61&lt;&gt;"",'Noon Position '!L61,"")</f>
        <v/>
      </c>
      <c r="D58" s="233"/>
      <c r="E58" s="20"/>
      <c r="F58" s="20"/>
      <c r="G58" s="234" t="str">
        <f t="shared" si="2"/>
        <v/>
      </c>
      <c r="H58" s="232"/>
      <c r="I58" s="20"/>
      <c r="J58" s="20"/>
      <c r="K58" s="20"/>
      <c r="L58" s="234" t="str">
        <f t="shared" si="1"/>
        <v/>
      </c>
      <c r="M58" s="158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31" t="str">
        <f>IF('Noon Position '!L62&lt;&gt;"",'Noon Position '!L62,"")</f>
        <v/>
      </c>
      <c r="D59" s="233"/>
      <c r="E59" s="20"/>
      <c r="F59" s="20"/>
      <c r="G59" s="234" t="str">
        <f t="shared" si="2"/>
        <v/>
      </c>
      <c r="H59" s="232"/>
      <c r="I59" s="20"/>
      <c r="J59" s="20"/>
      <c r="K59" s="20"/>
      <c r="L59" s="234" t="str">
        <f t="shared" si="1"/>
        <v/>
      </c>
      <c r="M59" s="158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31" t="str">
        <f>IF('Noon Position '!L63&lt;&gt;"",'Noon Position '!L63,"")</f>
        <v/>
      </c>
      <c r="D60" s="233"/>
      <c r="E60" s="20"/>
      <c r="F60" s="20"/>
      <c r="G60" s="234" t="str">
        <f t="shared" si="2"/>
        <v/>
      </c>
      <c r="H60" s="232"/>
      <c r="I60" s="20"/>
      <c r="J60" s="20"/>
      <c r="K60" s="20"/>
      <c r="L60" s="234" t="str">
        <f t="shared" si="1"/>
        <v/>
      </c>
      <c r="M60" s="158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31" t="str">
        <f>IF('Noon Position '!L64&lt;&gt;"",'Noon Position '!L64,"")</f>
        <v/>
      </c>
      <c r="D61" s="233"/>
      <c r="E61" s="20"/>
      <c r="F61" s="20"/>
      <c r="G61" s="234" t="str">
        <f t="shared" si="2"/>
        <v/>
      </c>
      <c r="H61" s="232"/>
      <c r="I61" s="20"/>
      <c r="J61" s="20"/>
      <c r="K61" s="20"/>
      <c r="L61" s="234" t="str">
        <f t="shared" si="1"/>
        <v/>
      </c>
      <c r="M61" s="158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31" t="str">
        <f>IF('Noon Position '!L65&lt;&gt;"",'Noon Position '!L65,"")</f>
        <v/>
      </c>
      <c r="D62" s="233"/>
      <c r="E62" s="20"/>
      <c r="F62" s="20"/>
      <c r="G62" s="234" t="str">
        <f t="shared" si="2"/>
        <v/>
      </c>
      <c r="H62" s="232"/>
      <c r="I62" s="20"/>
      <c r="J62" s="20"/>
      <c r="K62" s="20"/>
      <c r="L62" s="234" t="str">
        <f t="shared" si="1"/>
        <v/>
      </c>
      <c r="M62" s="158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31" t="str">
        <f>IF('Noon Position '!L66&lt;&gt;"",'Noon Position '!L66,"")</f>
        <v/>
      </c>
      <c r="D63" s="233"/>
      <c r="E63" s="20"/>
      <c r="F63" s="20"/>
      <c r="G63" s="234" t="str">
        <f t="shared" si="2"/>
        <v/>
      </c>
      <c r="H63" s="232"/>
      <c r="I63" s="20"/>
      <c r="J63" s="20"/>
      <c r="K63" s="20"/>
      <c r="L63" s="234" t="str">
        <f t="shared" si="1"/>
        <v/>
      </c>
      <c r="M63" s="158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31" t="str">
        <f>IF('Noon Position '!L67&lt;&gt;"",'Noon Position '!L67,"")</f>
        <v/>
      </c>
      <c r="D64" s="233"/>
      <c r="E64" s="20"/>
      <c r="F64" s="20"/>
      <c r="G64" s="234" t="str">
        <f t="shared" si="2"/>
        <v/>
      </c>
      <c r="H64" s="232"/>
      <c r="I64" s="20"/>
      <c r="J64" s="20"/>
      <c r="K64" s="20"/>
      <c r="L64" s="234" t="str">
        <f t="shared" si="1"/>
        <v/>
      </c>
      <c r="M64" s="158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31" t="str">
        <f>IF('Noon Position '!L68&lt;&gt;"",'Noon Position '!L68,"")</f>
        <v/>
      </c>
      <c r="D65" s="233"/>
      <c r="E65" s="20"/>
      <c r="F65" s="20"/>
      <c r="G65" s="234" t="str">
        <f t="shared" si="2"/>
        <v/>
      </c>
      <c r="H65" s="232"/>
      <c r="I65" s="20"/>
      <c r="J65" s="20"/>
      <c r="K65" s="20"/>
      <c r="L65" s="234" t="str">
        <f t="shared" si="1"/>
        <v/>
      </c>
      <c r="M65" s="158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31" t="str">
        <f>IF('Noon Position '!L69&lt;&gt;"",'Noon Position '!L69,"")</f>
        <v/>
      </c>
      <c r="D66" s="233"/>
      <c r="E66" s="20"/>
      <c r="F66" s="20"/>
      <c r="G66" s="234" t="str">
        <f t="shared" si="2"/>
        <v/>
      </c>
      <c r="H66" s="232"/>
      <c r="I66" s="20"/>
      <c r="J66" s="20"/>
      <c r="K66" s="20"/>
      <c r="L66" s="234" t="str">
        <f t="shared" si="1"/>
        <v/>
      </c>
      <c r="M66" s="158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31" t="str">
        <f>IF('Noon Position '!L70&lt;&gt;"",'Noon Position '!L70,"")</f>
        <v/>
      </c>
      <c r="D67" s="233"/>
      <c r="E67" s="20"/>
      <c r="F67" s="20"/>
      <c r="G67" s="234" t="str">
        <f t="shared" si="2"/>
        <v/>
      </c>
      <c r="H67" s="232"/>
      <c r="I67" s="20"/>
      <c r="J67" s="20"/>
      <c r="K67" s="20"/>
      <c r="L67" s="234" t="str">
        <f t="shared" si="1"/>
        <v/>
      </c>
      <c r="M67" s="158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31" t="str">
        <f>IF('Noon Position '!L71&lt;&gt;"",'Noon Position '!L71,"")</f>
        <v/>
      </c>
      <c r="D68" s="233"/>
      <c r="E68" s="20"/>
      <c r="F68" s="20"/>
      <c r="G68" s="234" t="str">
        <f t="shared" si="2"/>
        <v/>
      </c>
      <c r="H68" s="232"/>
      <c r="I68" s="20"/>
      <c r="J68" s="20"/>
      <c r="K68" s="20"/>
      <c r="L68" s="234" t="str">
        <f t="shared" si="1"/>
        <v/>
      </c>
      <c r="M68" s="158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31" t="str">
        <f>IF('Noon Position '!L72&lt;&gt;"",'Noon Position '!L72,"")</f>
        <v/>
      </c>
      <c r="D69" s="233"/>
      <c r="E69" s="20"/>
      <c r="F69" s="20"/>
      <c r="G69" s="234" t="str">
        <f t="shared" si="2"/>
        <v/>
      </c>
      <c r="H69" s="232"/>
      <c r="I69" s="20"/>
      <c r="J69" s="20"/>
      <c r="K69" s="20"/>
      <c r="L69" s="234" t="str">
        <f t="shared" si="1"/>
        <v/>
      </c>
      <c r="M69" s="158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31" t="str">
        <f>IF('Noon Position '!L73&lt;&gt;"",'Noon Position '!L73,"")</f>
        <v/>
      </c>
      <c r="D70" s="233"/>
      <c r="E70" s="20"/>
      <c r="F70" s="20"/>
      <c r="G70" s="234" t="str">
        <f t="shared" si="2"/>
        <v/>
      </c>
      <c r="H70" s="232"/>
      <c r="I70" s="20"/>
      <c r="J70" s="20"/>
      <c r="K70" s="20"/>
      <c r="L70" s="234" t="str">
        <f t="shared" si="1"/>
        <v/>
      </c>
      <c r="M70" s="158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31" t="str">
        <f>IF('Noon Position '!L74&lt;&gt;"",'Noon Position '!L74,"")</f>
        <v/>
      </c>
      <c r="D71" s="233"/>
      <c r="E71" s="20"/>
      <c r="F71" s="20"/>
      <c r="G71" s="234" t="str">
        <f t="shared" si="2"/>
        <v/>
      </c>
      <c r="H71" s="232"/>
      <c r="I71" s="20"/>
      <c r="J71" s="20"/>
      <c r="K71" s="20"/>
      <c r="L71" s="234" t="str">
        <f t="shared" si="1"/>
        <v/>
      </c>
      <c r="M71" s="158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31" t="str">
        <f>IF('Noon Position '!L75&lt;&gt;"",'Noon Position '!L75,"")</f>
        <v/>
      </c>
      <c r="D72" s="233"/>
      <c r="E72" s="20"/>
      <c r="F72" s="20"/>
      <c r="G72" s="234" t="str">
        <f t="shared" si="2"/>
        <v/>
      </c>
      <c r="H72" s="232"/>
      <c r="I72" s="20"/>
      <c r="J72" s="20"/>
      <c r="K72" s="20"/>
      <c r="L72" s="234" t="str">
        <f t="shared" ref="L72:L107" si="3">IF(C72&lt;&gt;"",(H72-H71+I72+J72+K72)/C72*24,IF(ISBLANK(H72),"",H72-H71+I72+J72+K72))</f>
        <v/>
      </c>
      <c r="M72" s="158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31" t="str">
        <f>IF('Noon Position '!L76&lt;&gt;"",'Noon Position '!L76,"")</f>
        <v/>
      </c>
      <c r="D73" s="233"/>
      <c r="E73" s="20"/>
      <c r="F73" s="20"/>
      <c r="G73" s="234" t="str">
        <f t="shared" si="2"/>
        <v/>
      </c>
      <c r="H73" s="232"/>
      <c r="I73" s="20"/>
      <c r="J73" s="20"/>
      <c r="K73" s="20"/>
      <c r="L73" s="234" t="str">
        <f t="shared" si="3"/>
        <v/>
      </c>
      <c r="M73" s="158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31" t="str">
        <f>IF('Noon Position '!L77&lt;&gt;"",'Noon Position '!L77,"")</f>
        <v/>
      </c>
      <c r="D74" s="233"/>
      <c r="E74" s="20"/>
      <c r="F74" s="20"/>
      <c r="G74" s="234" t="str">
        <f t="shared" si="2"/>
        <v/>
      </c>
      <c r="H74" s="232"/>
      <c r="I74" s="20"/>
      <c r="J74" s="20"/>
      <c r="K74" s="20"/>
      <c r="L74" s="234" t="str">
        <f t="shared" si="3"/>
        <v/>
      </c>
      <c r="M74" s="158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31" t="str">
        <f>IF('Noon Position '!L78&lt;&gt;"",'Noon Position '!L78,"")</f>
        <v/>
      </c>
      <c r="D75" s="233"/>
      <c r="E75" s="20"/>
      <c r="F75" s="20"/>
      <c r="G75" s="234" t="str">
        <f t="shared" si="2"/>
        <v/>
      </c>
      <c r="H75" s="232"/>
      <c r="I75" s="20"/>
      <c r="J75" s="20"/>
      <c r="K75" s="20"/>
      <c r="L75" s="234" t="str">
        <f t="shared" si="3"/>
        <v/>
      </c>
      <c r="M75" s="158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31" t="str">
        <f>IF('Noon Position '!L79&lt;&gt;"",'Noon Position '!L79,"")</f>
        <v/>
      </c>
      <c r="D76" s="233"/>
      <c r="E76" s="20"/>
      <c r="F76" s="20"/>
      <c r="G76" s="234" t="str">
        <f t="shared" si="2"/>
        <v/>
      </c>
      <c r="H76" s="232"/>
      <c r="I76" s="20"/>
      <c r="J76" s="20"/>
      <c r="K76" s="20"/>
      <c r="L76" s="234" t="str">
        <f t="shared" si="3"/>
        <v/>
      </c>
      <c r="M76" s="158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31" t="str">
        <f>IF('Noon Position '!L80&lt;&gt;"",'Noon Position '!L80,"")</f>
        <v/>
      </c>
      <c r="D77" s="233"/>
      <c r="E77" s="20"/>
      <c r="F77" s="20"/>
      <c r="G77" s="234" t="str">
        <f t="shared" si="2"/>
        <v/>
      </c>
      <c r="H77" s="232"/>
      <c r="I77" s="20"/>
      <c r="J77" s="20"/>
      <c r="K77" s="20"/>
      <c r="L77" s="234" t="str">
        <f t="shared" si="3"/>
        <v/>
      </c>
      <c r="M77" s="158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31" t="str">
        <f>IF('Noon Position '!L81&lt;&gt;"",'Noon Position '!L81,"")</f>
        <v/>
      </c>
      <c r="D78" s="233"/>
      <c r="E78" s="20"/>
      <c r="F78" s="20"/>
      <c r="G78" s="234" t="str">
        <f t="shared" si="2"/>
        <v/>
      </c>
      <c r="H78" s="232"/>
      <c r="I78" s="20"/>
      <c r="J78" s="20"/>
      <c r="K78" s="20"/>
      <c r="L78" s="234" t="str">
        <f t="shared" si="3"/>
        <v/>
      </c>
      <c r="M78" s="158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31" t="str">
        <f>IF('Noon Position '!L82&lt;&gt;"",'Noon Position '!L82,"")</f>
        <v/>
      </c>
      <c r="D79" s="233"/>
      <c r="E79" s="20"/>
      <c r="F79" s="20"/>
      <c r="G79" s="234" t="str">
        <f t="shared" si="2"/>
        <v/>
      </c>
      <c r="H79" s="232"/>
      <c r="I79" s="20"/>
      <c r="J79" s="20"/>
      <c r="K79" s="20"/>
      <c r="L79" s="234" t="str">
        <f t="shared" si="3"/>
        <v/>
      </c>
      <c r="M79" s="158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31" t="str">
        <f>IF('Noon Position '!L83&lt;&gt;"",'Noon Position '!L83,"")</f>
        <v/>
      </c>
      <c r="D80" s="233"/>
      <c r="E80" s="20"/>
      <c r="F80" s="20"/>
      <c r="G80" s="234" t="str">
        <f t="shared" si="2"/>
        <v/>
      </c>
      <c r="H80" s="232"/>
      <c r="I80" s="20"/>
      <c r="J80" s="20"/>
      <c r="K80" s="20"/>
      <c r="L80" s="234" t="str">
        <f t="shared" si="3"/>
        <v/>
      </c>
      <c r="M80" s="158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31" t="str">
        <f>IF('Noon Position '!L84&lt;&gt;"",'Noon Position '!L84,"")</f>
        <v/>
      </c>
      <c r="D81" s="233"/>
      <c r="E81" s="20"/>
      <c r="F81" s="20"/>
      <c r="G81" s="234" t="str">
        <f t="shared" si="2"/>
        <v/>
      </c>
      <c r="H81" s="232"/>
      <c r="I81" s="20"/>
      <c r="J81" s="20"/>
      <c r="K81" s="20"/>
      <c r="L81" s="234" t="str">
        <f t="shared" si="3"/>
        <v/>
      </c>
      <c r="M81" s="158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31" t="str">
        <f>IF('Noon Position '!L85&lt;&gt;"",'Noon Position '!L85,"")</f>
        <v/>
      </c>
      <c r="D82" s="233"/>
      <c r="E82" s="20"/>
      <c r="F82" s="20"/>
      <c r="G82" s="234" t="str">
        <f t="shared" si="2"/>
        <v/>
      </c>
      <c r="H82" s="232"/>
      <c r="I82" s="20"/>
      <c r="J82" s="20"/>
      <c r="K82" s="20"/>
      <c r="L82" s="234" t="str">
        <f t="shared" si="3"/>
        <v/>
      </c>
      <c r="M82" s="158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31" t="str">
        <f>IF('Noon Position '!L86&lt;&gt;"",'Noon Position '!L86,"")</f>
        <v/>
      </c>
      <c r="D83" s="233"/>
      <c r="E83" s="20"/>
      <c r="F83" s="20"/>
      <c r="G83" s="234" t="str">
        <f t="shared" si="2"/>
        <v/>
      </c>
      <c r="H83" s="232"/>
      <c r="I83" s="20"/>
      <c r="J83" s="20"/>
      <c r="K83" s="20"/>
      <c r="L83" s="234" t="str">
        <f t="shared" si="3"/>
        <v/>
      </c>
      <c r="M83" s="158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31" t="str">
        <f>IF('Noon Position '!L87&lt;&gt;"",'Noon Position '!L87,"")</f>
        <v/>
      </c>
      <c r="D84" s="233"/>
      <c r="E84" s="20"/>
      <c r="F84" s="20"/>
      <c r="G84" s="234" t="str">
        <f t="shared" si="2"/>
        <v/>
      </c>
      <c r="H84" s="232"/>
      <c r="I84" s="20"/>
      <c r="J84" s="20"/>
      <c r="K84" s="20"/>
      <c r="L84" s="234" t="str">
        <f t="shared" si="3"/>
        <v/>
      </c>
      <c r="M84" s="158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31" t="str">
        <f>IF('Noon Position '!L88&lt;&gt;"",'Noon Position '!L88,"")</f>
        <v/>
      </c>
      <c r="D85" s="233"/>
      <c r="E85" s="20"/>
      <c r="F85" s="20"/>
      <c r="G85" s="234" t="str">
        <f t="shared" si="2"/>
        <v/>
      </c>
      <c r="H85" s="232"/>
      <c r="I85" s="20"/>
      <c r="J85" s="20"/>
      <c r="K85" s="20"/>
      <c r="L85" s="234" t="str">
        <f t="shared" si="3"/>
        <v/>
      </c>
      <c r="M85" s="158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31" t="str">
        <f>IF('Noon Position '!L89&lt;&gt;"",'Noon Position '!L89,"")</f>
        <v/>
      </c>
      <c r="D86" s="233"/>
      <c r="E86" s="20"/>
      <c r="F86" s="20"/>
      <c r="G86" s="234" t="str">
        <f t="shared" si="2"/>
        <v/>
      </c>
      <c r="H86" s="232"/>
      <c r="I86" s="20"/>
      <c r="J86" s="20"/>
      <c r="K86" s="20"/>
      <c r="L86" s="234" t="str">
        <f t="shared" si="3"/>
        <v/>
      </c>
      <c r="M86" s="158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31" t="str">
        <f>IF('Noon Position '!L90&lt;&gt;"",'Noon Position '!L90,"")</f>
        <v/>
      </c>
      <c r="D87" s="233"/>
      <c r="E87" s="20"/>
      <c r="F87" s="20"/>
      <c r="G87" s="234" t="str">
        <f t="shared" si="2"/>
        <v/>
      </c>
      <c r="H87" s="232"/>
      <c r="I87" s="20"/>
      <c r="J87" s="20"/>
      <c r="K87" s="20"/>
      <c r="L87" s="234" t="str">
        <f t="shared" si="3"/>
        <v/>
      </c>
      <c r="M87" s="158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31" t="str">
        <f>IF('Noon Position '!L91&lt;&gt;"",'Noon Position '!L91,"")</f>
        <v/>
      </c>
      <c r="D88" s="233"/>
      <c r="E88" s="20"/>
      <c r="F88" s="20"/>
      <c r="G88" s="234" t="str">
        <f t="shared" si="2"/>
        <v/>
      </c>
      <c r="H88" s="232"/>
      <c r="I88" s="20"/>
      <c r="J88" s="20"/>
      <c r="K88" s="20"/>
      <c r="L88" s="234" t="str">
        <f t="shared" si="3"/>
        <v/>
      </c>
      <c r="M88" s="158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31" t="str">
        <f>IF('Noon Position '!L92&lt;&gt;"",'Noon Position '!L92,"")</f>
        <v/>
      </c>
      <c r="D89" s="233"/>
      <c r="E89" s="20"/>
      <c r="F89" s="20"/>
      <c r="G89" s="234" t="str">
        <f t="shared" si="2"/>
        <v/>
      </c>
      <c r="H89" s="232"/>
      <c r="I89" s="20"/>
      <c r="J89" s="20"/>
      <c r="K89" s="20"/>
      <c r="L89" s="234" t="str">
        <f t="shared" si="3"/>
        <v/>
      </c>
      <c r="M89" s="158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31" t="str">
        <f>IF('Noon Position '!L93&lt;&gt;"",'Noon Position '!L93,"")</f>
        <v/>
      </c>
      <c r="D90" s="233"/>
      <c r="E90" s="20"/>
      <c r="F90" s="20"/>
      <c r="G90" s="234" t="str">
        <f t="shared" si="2"/>
        <v/>
      </c>
      <c r="H90" s="232"/>
      <c r="I90" s="20"/>
      <c r="J90" s="20"/>
      <c r="K90" s="20"/>
      <c r="L90" s="234" t="str">
        <f t="shared" si="3"/>
        <v/>
      </c>
      <c r="M90" s="158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31" t="str">
        <f>IF('Noon Position '!L94&lt;&gt;"",'Noon Position '!L94,"")</f>
        <v/>
      </c>
      <c r="D91" s="233"/>
      <c r="E91" s="20"/>
      <c r="F91" s="20"/>
      <c r="G91" s="234" t="str">
        <f t="shared" ref="G91:G107" si="4">IF(C91&lt;&gt;"",(D91-D90+E91+F91)/C91*24,IF(ISBLANK(D91),"",D91-D90+E91+F91))</f>
        <v/>
      </c>
      <c r="H91" s="232"/>
      <c r="I91" s="20"/>
      <c r="J91" s="20"/>
      <c r="K91" s="20"/>
      <c r="L91" s="234" t="str">
        <f t="shared" si="3"/>
        <v/>
      </c>
      <c r="M91" s="158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31" t="str">
        <f>IF('Noon Position '!L95&lt;&gt;"",'Noon Position '!L95,"")</f>
        <v/>
      </c>
      <c r="D92" s="233"/>
      <c r="E92" s="20"/>
      <c r="F92" s="20"/>
      <c r="G92" s="234" t="str">
        <f t="shared" si="4"/>
        <v/>
      </c>
      <c r="H92" s="232"/>
      <c r="I92" s="20"/>
      <c r="J92" s="20"/>
      <c r="K92" s="20"/>
      <c r="L92" s="234" t="str">
        <f t="shared" si="3"/>
        <v/>
      </c>
      <c r="M92" s="158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31" t="str">
        <f>IF('Noon Position '!L96&lt;&gt;"",'Noon Position '!L96,"")</f>
        <v/>
      </c>
      <c r="D93" s="233"/>
      <c r="E93" s="20"/>
      <c r="F93" s="20"/>
      <c r="G93" s="234" t="str">
        <f t="shared" si="4"/>
        <v/>
      </c>
      <c r="H93" s="232"/>
      <c r="I93" s="20"/>
      <c r="J93" s="20"/>
      <c r="K93" s="20"/>
      <c r="L93" s="234" t="str">
        <f t="shared" si="3"/>
        <v/>
      </c>
      <c r="M93" s="158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31" t="str">
        <f>IF('Noon Position '!L97&lt;&gt;"",'Noon Position '!L97,"")</f>
        <v/>
      </c>
      <c r="D94" s="233"/>
      <c r="E94" s="20"/>
      <c r="F94" s="20"/>
      <c r="G94" s="234" t="str">
        <f t="shared" si="4"/>
        <v/>
      </c>
      <c r="H94" s="232"/>
      <c r="I94" s="20"/>
      <c r="J94" s="20"/>
      <c r="K94" s="20"/>
      <c r="L94" s="234" t="str">
        <f t="shared" si="3"/>
        <v/>
      </c>
      <c r="M94" s="158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31" t="str">
        <f>IF('Noon Position '!L98&lt;&gt;"",'Noon Position '!L98,"")</f>
        <v/>
      </c>
      <c r="D95" s="233"/>
      <c r="E95" s="20"/>
      <c r="F95" s="20"/>
      <c r="G95" s="234" t="str">
        <f t="shared" si="4"/>
        <v/>
      </c>
      <c r="H95" s="232"/>
      <c r="I95" s="20"/>
      <c r="J95" s="20"/>
      <c r="K95" s="20"/>
      <c r="L95" s="234" t="str">
        <f t="shared" si="3"/>
        <v/>
      </c>
      <c r="M95" s="158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31" t="str">
        <f>IF('Noon Position '!L99&lt;&gt;"",'Noon Position '!L99,"")</f>
        <v/>
      </c>
      <c r="D96" s="233"/>
      <c r="E96" s="20"/>
      <c r="F96" s="20"/>
      <c r="G96" s="234" t="str">
        <f t="shared" si="4"/>
        <v/>
      </c>
      <c r="H96" s="232"/>
      <c r="I96" s="20"/>
      <c r="J96" s="20"/>
      <c r="K96" s="20"/>
      <c r="L96" s="234" t="str">
        <f t="shared" si="3"/>
        <v/>
      </c>
      <c r="M96" s="158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31" t="str">
        <f>IF('Noon Position '!L100&lt;&gt;"",'Noon Position '!L100,"")</f>
        <v/>
      </c>
      <c r="D97" s="233"/>
      <c r="E97" s="20"/>
      <c r="F97" s="20"/>
      <c r="G97" s="234" t="str">
        <f t="shared" si="4"/>
        <v/>
      </c>
      <c r="H97" s="232"/>
      <c r="I97" s="20"/>
      <c r="J97" s="20"/>
      <c r="K97" s="20"/>
      <c r="L97" s="234" t="str">
        <f t="shared" si="3"/>
        <v/>
      </c>
      <c r="M97" s="158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31" t="str">
        <f>IF('Noon Position '!L101&lt;&gt;"",'Noon Position '!L101,"")</f>
        <v/>
      </c>
      <c r="D98" s="233"/>
      <c r="E98" s="20"/>
      <c r="F98" s="20"/>
      <c r="G98" s="234" t="str">
        <f t="shared" si="4"/>
        <v/>
      </c>
      <c r="H98" s="232"/>
      <c r="I98" s="20"/>
      <c r="J98" s="20"/>
      <c r="K98" s="20"/>
      <c r="L98" s="234" t="str">
        <f t="shared" si="3"/>
        <v/>
      </c>
      <c r="M98" s="158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31" t="str">
        <f>IF('Noon Position '!L102&lt;&gt;"",'Noon Position '!L102,"")</f>
        <v/>
      </c>
      <c r="D99" s="233"/>
      <c r="E99" s="20"/>
      <c r="F99" s="20"/>
      <c r="G99" s="234" t="str">
        <f t="shared" si="4"/>
        <v/>
      </c>
      <c r="H99" s="232"/>
      <c r="I99" s="20"/>
      <c r="J99" s="20"/>
      <c r="K99" s="20"/>
      <c r="L99" s="234" t="str">
        <f t="shared" si="3"/>
        <v/>
      </c>
      <c r="M99" s="158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31" t="str">
        <f>IF('Noon Position '!L103&lt;&gt;"",'Noon Position '!L103,"")</f>
        <v/>
      </c>
      <c r="D100" s="233"/>
      <c r="E100" s="20"/>
      <c r="F100" s="20"/>
      <c r="G100" s="234" t="str">
        <f t="shared" si="4"/>
        <v/>
      </c>
      <c r="H100" s="232"/>
      <c r="I100" s="20"/>
      <c r="J100" s="20"/>
      <c r="K100" s="20"/>
      <c r="L100" s="234" t="str">
        <f t="shared" si="3"/>
        <v/>
      </c>
      <c r="M100" s="158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31" t="str">
        <f>IF('Noon Position '!L104&lt;&gt;"",'Noon Position '!L104,"")</f>
        <v/>
      </c>
      <c r="D101" s="233"/>
      <c r="E101" s="20"/>
      <c r="F101" s="20"/>
      <c r="G101" s="234" t="str">
        <f t="shared" si="4"/>
        <v/>
      </c>
      <c r="H101" s="232"/>
      <c r="I101" s="20"/>
      <c r="J101" s="20"/>
      <c r="K101" s="20"/>
      <c r="L101" s="234" t="str">
        <f t="shared" si="3"/>
        <v/>
      </c>
      <c r="M101" s="158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31" t="str">
        <f>IF('Noon Position '!L105&lt;&gt;"",'Noon Position '!L105,"")</f>
        <v/>
      </c>
      <c r="D102" s="233"/>
      <c r="E102" s="20"/>
      <c r="F102" s="20"/>
      <c r="G102" s="234" t="str">
        <f t="shared" si="4"/>
        <v/>
      </c>
      <c r="H102" s="232"/>
      <c r="I102" s="20"/>
      <c r="J102" s="20"/>
      <c r="K102" s="20"/>
      <c r="L102" s="234" t="str">
        <f t="shared" si="3"/>
        <v/>
      </c>
      <c r="M102" s="158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31" t="str">
        <f>IF('Noon Position '!L106&lt;&gt;"",'Noon Position '!L106,"")</f>
        <v/>
      </c>
      <c r="D103" s="233"/>
      <c r="E103" s="20"/>
      <c r="F103" s="20"/>
      <c r="G103" s="234" t="str">
        <f t="shared" si="4"/>
        <v/>
      </c>
      <c r="H103" s="232"/>
      <c r="I103" s="20"/>
      <c r="J103" s="20"/>
      <c r="K103" s="20"/>
      <c r="L103" s="234" t="str">
        <f t="shared" si="3"/>
        <v/>
      </c>
      <c r="M103" s="158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31" t="str">
        <f>IF('Noon Position '!L107&lt;&gt;"",'Noon Position '!L107,"")</f>
        <v/>
      </c>
      <c r="D104" s="233"/>
      <c r="E104" s="20"/>
      <c r="F104" s="20"/>
      <c r="G104" s="234" t="str">
        <f t="shared" si="4"/>
        <v/>
      </c>
      <c r="H104" s="232"/>
      <c r="I104" s="20"/>
      <c r="J104" s="20"/>
      <c r="K104" s="20"/>
      <c r="L104" s="234" t="str">
        <f t="shared" si="3"/>
        <v/>
      </c>
      <c r="M104" s="158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31" t="str">
        <f>IF('Noon Position '!L108&lt;&gt;"",'Noon Position '!L108,"")</f>
        <v/>
      </c>
      <c r="D105" s="233"/>
      <c r="E105" s="20"/>
      <c r="F105" s="20"/>
      <c r="G105" s="234" t="str">
        <f t="shared" si="4"/>
        <v/>
      </c>
      <c r="H105" s="232"/>
      <c r="I105" s="20"/>
      <c r="J105" s="20"/>
      <c r="K105" s="20"/>
      <c r="L105" s="234" t="str">
        <f t="shared" si="3"/>
        <v/>
      </c>
      <c r="M105" s="158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31" t="str">
        <f>IF('Noon Position '!L109&lt;&gt;"",'Noon Position '!L109,"")</f>
        <v/>
      </c>
      <c r="D106" s="233"/>
      <c r="E106" s="20"/>
      <c r="F106" s="20"/>
      <c r="G106" s="234" t="str">
        <f t="shared" si="4"/>
        <v/>
      </c>
      <c r="H106" s="232"/>
      <c r="I106" s="20"/>
      <c r="J106" s="20"/>
      <c r="K106" s="20"/>
      <c r="L106" s="234" t="str">
        <f t="shared" si="3"/>
        <v/>
      </c>
      <c r="M106" s="158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31" t="str">
        <f>IF('Noon Position '!L110&lt;&gt;"",'Noon Position '!L110,"")</f>
        <v/>
      </c>
      <c r="D107" s="235"/>
      <c r="E107" s="236"/>
      <c r="F107" s="236"/>
      <c r="G107" s="237" t="str">
        <f t="shared" si="4"/>
        <v/>
      </c>
      <c r="H107" s="239"/>
      <c r="I107" s="236"/>
      <c r="J107" s="236"/>
      <c r="K107" s="236"/>
      <c r="L107" s="237" t="str">
        <f t="shared" si="3"/>
        <v/>
      </c>
      <c r="M107" s="158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9" sqref="A9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62" t="s">
        <v>66</v>
      </c>
      <c r="D1" s="362"/>
      <c r="E1" s="363" t="str">
        <f>'Noon Position '!F1</f>
        <v>M/V MARTO</v>
      </c>
      <c r="F1" s="363"/>
      <c r="G1" s="363"/>
      <c r="H1" s="364" t="s">
        <v>23</v>
      </c>
      <c r="I1" s="364"/>
      <c r="J1" s="365" t="str">
        <f>'Noon Position '!K1</f>
        <v>PARANAGUA</v>
      </c>
      <c r="K1" s="359"/>
      <c r="L1" s="366" t="s">
        <v>24</v>
      </c>
      <c r="M1" s="367"/>
      <c r="N1" s="365" t="str">
        <f>'Noon Position '!O1</f>
        <v>DALIAN</v>
      </c>
      <c r="O1" s="359"/>
      <c r="P1" s="127"/>
      <c r="Q1" s="65"/>
      <c r="R1" s="65"/>
      <c r="S1" s="65"/>
      <c r="T1" s="65"/>
    </row>
    <row r="2" spans="1:20" x14ac:dyDescent="0.25">
      <c r="A2" s="44"/>
      <c r="B2" s="128"/>
      <c r="C2" s="368" t="s">
        <v>57</v>
      </c>
      <c r="D2" s="368"/>
      <c r="E2" s="369" t="str">
        <f>'Noon Position '!F2</f>
        <v>3L2015</v>
      </c>
      <c r="F2" s="369"/>
      <c r="G2" s="369"/>
      <c r="H2" s="368" t="s">
        <v>58</v>
      </c>
      <c r="I2" s="368"/>
      <c r="J2" s="360">
        <f>'Noon Position '!K2</f>
        <v>42165</v>
      </c>
      <c r="K2" s="361"/>
      <c r="L2" s="370" t="s">
        <v>27</v>
      </c>
      <c r="M2" s="371"/>
      <c r="N2" s="360">
        <f>'Noon Position '!O2</f>
        <v>0</v>
      </c>
      <c r="O2" s="361"/>
      <c r="P2" s="44"/>
    </row>
    <row r="3" spans="1:20" ht="18" customHeight="1" x14ac:dyDescent="0.25">
      <c r="A3" s="128"/>
      <c r="B3" s="129"/>
      <c r="C3" s="368" t="s">
        <v>40</v>
      </c>
      <c r="D3" s="368"/>
      <c r="E3" s="369" t="str">
        <f>'Noon Position '!F3</f>
        <v>LADEN</v>
      </c>
      <c r="F3" s="369"/>
      <c r="G3" s="369"/>
      <c r="H3" s="375" t="s">
        <v>28</v>
      </c>
      <c r="I3" s="272" t="s">
        <v>41</v>
      </c>
      <c r="J3" s="358">
        <f>'Noon Position '!K3</f>
        <v>44.4</v>
      </c>
      <c r="K3" s="359"/>
      <c r="L3" s="377" t="s">
        <v>39</v>
      </c>
      <c r="M3" s="272" t="s">
        <v>41</v>
      </c>
      <c r="N3" s="358">
        <f>'Noon Position '!O3</f>
        <v>0</v>
      </c>
      <c r="O3" s="359"/>
      <c r="P3" s="44"/>
    </row>
    <row r="4" spans="1:20" ht="18" x14ac:dyDescent="0.25">
      <c r="A4" s="128"/>
      <c r="B4" s="129"/>
      <c r="C4" s="376" t="s">
        <v>25</v>
      </c>
      <c r="D4" s="376"/>
      <c r="E4" s="369" t="str">
        <f>'Noon Position '!F4</f>
        <v>SOYABEANS</v>
      </c>
      <c r="F4" s="369"/>
      <c r="G4" s="369"/>
      <c r="H4" s="375"/>
      <c r="I4" s="272" t="s">
        <v>42</v>
      </c>
      <c r="J4" s="358">
        <f>'Noon Position '!K4</f>
        <v>55.5</v>
      </c>
      <c r="K4" s="359"/>
      <c r="L4" s="378"/>
      <c r="M4" s="272" t="s">
        <v>42</v>
      </c>
      <c r="N4" s="358">
        <f>'Noon Position '!O4</f>
        <v>0</v>
      </c>
      <c r="O4" s="359"/>
      <c r="P4" s="44"/>
    </row>
    <row r="5" spans="1:20" ht="18" x14ac:dyDescent="0.25">
      <c r="A5" s="44"/>
      <c r="B5" s="44"/>
      <c r="C5" s="376" t="s">
        <v>26</v>
      </c>
      <c r="D5" s="376"/>
      <c r="E5" s="374">
        <f>'Noon Position '!F5</f>
        <v>111000</v>
      </c>
      <c r="F5" s="374"/>
      <c r="G5" s="369"/>
      <c r="H5" s="375"/>
      <c r="I5" s="272" t="s">
        <v>43</v>
      </c>
      <c r="J5" s="358">
        <f>'Noon Position '!K5</f>
        <v>66.599999999999994</v>
      </c>
      <c r="K5" s="359"/>
      <c r="L5" s="379"/>
      <c r="M5" s="272" t="s">
        <v>43</v>
      </c>
      <c r="N5" s="358">
        <f>'Noon Position '!O5</f>
        <v>0</v>
      </c>
      <c r="O5" s="359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6" t="s">
        <v>130</v>
      </c>
      <c r="D7" s="316"/>
      <c r="E7" s="316"/>
      <c r="F7" s="316"/>
      <c r="G7" s="316"/>
      <c r="H7" s="316"/>
      <c r="I7" s="316"/>
      <c r="J7" s="316"/>
      <c r="K7" s="373" t="s">
        <v>121</v>
      </c>
      <c r="L7" s="373"/>
      <c r="M7" s="373"/>
      <c r="N7" s="373"/>
      <c r="O7" s="373"/>
      <c r="P7" s="373"/>
      <c r="Q7" s="373"/>
      <c r="R7" s="372" t="s">
        <v>112</v>
      </c>
      <c r="S7" s="372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141</v>
      </c>
      <c r="E8" s="76" t="s">
        <v>152</v>
      </c>
      <c r="F8" s="76" t="s">
        <v>119</v>
      </c>
      <c r="G8" s="76" t="s">
        <v>4</v>
      </c>
      <c r="H8" s="76" t="s">
        <v>111</v>
      </c>
      <c r="I8" s="76" t="s">
        <v>75</v>
      </c>
      <c r="J8" s="76" t="s">
        <v>97</v>
      </c>
      <c r="K8" s="75" t="s">
        <v>122</v>
      </c>
      <c r="L8" s="76" t="s">
        <v>125</v>
      </c>
      <c r="M8" s="76" t="s">
        <v>123</v>
      </c>
      <c r="N8" s="76" t="s">
        <v>120</v>
      </c>
      <c r="O8" s="76" t="s">
        <v>124</v>
      </c>
      <c r="P8" s="76" t="s">
        <v>126</v>
      </c>
      <c r="Q8" s="76" t="s">
        <v>127</v>
      </c>
      <c r="R8" s="76" t="s">
        <v>128</v>
      </c>
      <c r="S8" s="76" t="s">
        <v>129</v>
      </c>
      <c r="T8" s="76" t="s">
        <v>60</v>
      </c>
    </row>
    <row r="9" spans="1:20" x14ac:dyDescent="0.25">
      <c r="A9" s="31">
        <f>IF('Noon Position '!A9&lt;&gt;"",'Noon Position '!A9,"")</f>
        <v>42188</v>
      </c>
      <c r="B9" s="32" t="str">
        <f>IF('Noon Position '!B9&lt;&gt;"",'Noon Position '!B9,"")</f>
        <v/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61</v>
      </c>
    </row>
    <row r="10" spans="1:20" x14ac:dyDescent="0.25">
      <c r="A10" s="31">
        <f>IF('Noon Position '!A10&lt;&gt;"",'Noon Position '!A10,"")</f>
        <v>42189</v>
      </c>
      <c r="B10" s="32">
        <f>IF('Noon Position '!B10&lt;&gt;"",'Noon Position '!B10,"")</f>
        <v>0.5</v>
      </c>
      <c r="C10" s="22">
        <f>IF('Noon Position '!I10&lt;&gt;"",'Noon Position '!I10,"")</f>
        <v>75.8</v>
      </c>
      <c r="D10" s="22">
        <f>IF('Noon Position '!J10&lt;&gt;"",'Noon Position '!J10,"")</f>
        <v>57</v>
      </c>
      <c r="E10" s="23" t="str">
        <f>IF('Noon Position '!J10&lt;&gt;"",'Noon Position '!G10,"")</f>
        <v>Eco</v>
      </c>
      <c r="F10" s="23">
        <f>'Noon Position '!O10</f>
        <v>13.176470588235293</v>
      </c>
      <c r="G10" s="30">
        <f>'Noon Position '!P10</f>
        <v>-9.1086215294690631E-2</v>
      </c>
      <c r="H10" s="30" t="str">
        <f>'Weather Condition'!V4</f>
        <v/>
      </c>
      <c r="I10" s="23">
        <f>'Noon Position '!T10</f>
        <v>13.176470588235293</v>
      </c>
      <c r="J10" s="23" t="str">
        <f>'Noon Position '!U10</f>
        <v/>
      </c>
      <c r="K10" s="74">
        <f>'Bunkers &amp; Lubs'!O4</f>
        <v>15402.35294117647</v>
      </c>
      <c r="L10" s="69">
        <f>'Bunkers &amp; Lubs'!P4</f>
        <v>10.207058823529437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0</v>
      </c>
      <c r="Q10" s="69">
        <f>'Bunkers &amp; Lubs'!V4</f>
        <v>0.14117647058823729</v>
      </c>
      <c r="R10" s="73">
        <f>Environmental!G7</f>
        <v>0</v>
      </c>
      <c r="S10" s="71">
        <f>Environmental!L7</f>
        <v>0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 xml:space="preserve">Swell Low ~ </v>
      </c>
    </row>
    <row r="11" spans="1:20" x14ac:dyDescent="0.25">
      <c r="A11" s="31" t="str">
        <f>IF('Noon Position '!A11&lt;&gt;"",'Noon Position '!A11,"")</f>
        <v/>
      </c>
      <c r="B11" s="32" t="str">
        <f>IF('Noon Position '!B11&lt;&gt;"",'Noon Position '!B11,"")</f>
        <v/>
      </c>
      <c r="C11" s="22" t="str">
        <f>IF('Noon Position '!I11&lt;&gt;"",'Noon Position '!I11,"")</f>
        <v/>
      </c>
      <c r="D11" s="22" t="str">
        <f>IF('Noon Position '!J11&lt;&gt;"",'Noon Position '!J11,"")</f>
        <v/>
      </c>
      <c r="E11" s="23" t="str">
        <f>IF('Noon Position '!J11&lt;&gt;"",'Noon Position '!G11,"")</f>
        <v/>
      </c>
      <c r="F11" s="23" t="str">
        <f>'Noon Position '!O11</f>
        <v/>
      </c>
      <c r="G11" s="30" t="str">
        <f>'Noon Position '!P11</f>
        <v/>
      </c>
      <c r="H11" s="30" t="str">
        <f>'Weather Condition'!V5</f>
        <v/>
      </c>
      <c r="I11" s="23" t="str">
        <f>'Noon Position '!T11</f>
        <v/>
      </c>
      <c r="J11" s="23" t="str">
        <f>'Noon Position '!U11</f>
        <v/>
      </c>
      <c r="K11" s="74" t="str">
        <f>'Bunkers &amp; Lubs'!O5</f>
        <v/>
      </c>
      <c r="L11" s="69" t="str">
        <f>'Bunkers &amp; Lubs'!P5</f>
        <v/>
      </c>
      <c r="M11" s="69" t="str">
        <f>'Bunkers &amp; Lubs'!Q5</f>
        <v/>
      </c>
      <c r="N11" s="69" t="str">
        <f>'Bunkers &amp; Lubs'!S5</f>
        <v/>
      </c>
      <c r="O11" s="69" t="str">
        <f>'Bunkers &amp; Lubs'!T5</f>
        <v/>
      </c>
      <c r="P11" s="69" t="str">
        <f>'Bunkers &amp; Lubs'!U5</f>
        <v/>
      </c>
      <c r="Q11" s="69" t="str">
        <f>'Bunkers &amp; Lubs'!V5</f>
        <v/>
      </c>
      <c r="R11" s="73" t="str">
        <f>Environmental!G8</f>
        <v/>
      </c>
      <c r="S11" s="71" t="str">
        <f>Environmental!L8</f>
        <v/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/>
      </c>
    </row>
    <row r="12" spans="1:20" x14ac:dyDescent="0.25">
      <c r="A12" s="31" t="str">
        <f>IF('Noon Position '!A12&lt;&gt;"",'Noon Position '!A12,"")</f>
        <v/>
      </c>
      <c r="B12" s="32" t="str">
        <f>IF('Noon Position '!B12&lt;&gt;"",'Noon Position '!B12,"")</f>
        <v/>
      </c>
      <c r="C12" s="22" t="str">
        <f>IF('Noon Position '!I12&lt;&gt;"",'Noon Position '!I12,"")</f>
        <v/>
      </c>
      <c r="D12" s="22" t="str">
        <f>IF('Noon Position '!J12&lt;&gt;"",'Noon Position '!J12,"")</f>
        <v/>
      </c>
      <c r="E12" s="23" t="str">
        <f>IF('Noon Position '!J12&lt;&gt;"",'Noon Position '!G12,"")</f>
        <v/>
      </c>
      <c r="F12" s="23" t="str">
        <f>'Noon Position '!O12</f>
        <v/>
      </c>
      <c r="G12" s="30" t="str">
        <f>'Noon Position '!P12</f>
        <v/>
      </c>
      <c r="H12" s="30" t="str">
        <f>'Weather Condition'!V6</f>
        <v/>
      </c>
      <c r="I12" s="23" t="str">
        <f>'Noon Position '!T12</f>
        <v/>
      </c>
      <c r="J12" s="23" t="str">
        <f>'Noon Position '!U12</f>
        <v/>
      </c>
      <c r="K12" s="74" t="str">
        <f>'Bunkers &amp; Lubs'!O6</f>
        <v/>
      </c>
      <c r="L12" s="69" t="str">
        <f>'Bunkers &amp; Lubs'!P6</f>
        <v/>
      </c>
      <c r="M12" s="69" t="str">
        <f>'Bunkers &amp; Lubs'!Q6</f>
        <v/>
      </c>
      <c r="N12" s="69" t="str">
        <f>'Bunkers &amp; Lubs'!S6</f>
        <v/>
      </c>
      <c r="O12" s="69" t="str">
        <f>'Bunkers &amp; Lubs'!T6</f>
        <v/>
      </c>
      <c r="P12" s="69" t="str">
        <f>'Bunkers &amp; Lubs'!U6</f>
        <v/>
      </c>
      <c r="Q12" s="69" t="str">
        <f>'Bunkers &amp; Lubs'!V6</f>
        <v/>
      </c>
      <c r="R12" s="73" t="str">
        <f>Environmental!G9</f>
        <v/>
      </c>
      <c r="S12" s="71" t="str">
        <f>Environmental!L9</f>
        <v/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/>
      </c>
    </row>
    <row r="13" spans="1:20" x14ac:dyDescent="0.25">
      <c r="A13" s="31" t="str">
        <f>IF('Noon Position '!A13&lt;&gt;"",'Noon Position '!A13,"")</f>
        <v/>
      </c>
      <c r="B13" s="32" t="str">
        <f>IF('Noon Position '!B13&lt;&gt;"",'Noon Position '!B13,"")</f>
        <v/>
      </c>
      <c r="C13" s="22" t="str">
        <f>IF('Noon Position '!I13&lt;&gt;"",'Noon Position '!I13,"")</f>
        <v/>
      </c>
      <c r="D13" s="22" t="str">
        <f>IF('Noon Position '!J13&lt;&gt;"",'Noon Position '!J13,"")</f>
        <v/>
      </c>
      <c r="E13" s="23" t="str">
        <f>IF('Noon Position '!J13&lt;&gt;"",'Noon Position '!G13,"")</f>
        <v/>
      </c>
      <c r="F13" s="23" t="str">
        <f>'Noon Position '!O13</f>
        <v/>
      </c>
      <c r="G13" s="30" t="str">
        <f>'Noon Position '!P13</f>
        <v/>
      </c>
      <c r="H13" s="30" t="str">
        <f>'Weather Condition'!V7</f>
        <v/>
      </c>
      <c r="I13" s="23" t="str">
        <f>'Noon Position '!T13</f>
        <v/>
      </c>
      <c r="J13" s="23" t="str">
        <f>'Noon Position '!U13</f>
        <v/>
      </c>
      <c r="K13" s="74" t="str">
        <f>'Bunkers &amp; Lubs'!O7</f>
        <v/>
      </c>
      <c r="L13" s="69" t="str">
        <f>'Bunkers &amp; Lubs'!P7</f>
        <v/>
      </c>
      <c r="M13" s="69" t="str">
        <f>'Bunkers &amp; Lubs'!Q7</f>
        <v/>
      </c>
      <c r="N13" s="69" t="str">
        <f>'Bunkers &amp; Lubs'!S7</f>
        <v/>
      </c>
      <c r="O13" s="69" t="str">
        <f>'Bunkers &amp; Lubs'!T7</f>
        <v/>
      </c>
      <c r="P13" s="69" t="str">
        <f>'Bunkers &amp; Lubs'!U7</f>
        <v/>
      </c>
      <c r="Q13" s="69" t="str">
        <f>'Bunkers &amp; Lubs'!V7</f>
        <v/>
      </c>
      <c r="R13" s="73" t="str">
        <f>Environmental!G10</f>
        <v/>
      </c>
      <c r="S13" s="71" t="str">
        <f>Environmental!L10</f>
        <v/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/>
      </c>
    </row>
    <row r="14" spans="1:20" x14ac:dyDescent="0.25">
      <c r="A14" s="31" t="str">
        <f>IF('Noon Position '!A14&lt;&gt;"",'Noon Position '!A14,"")</f>
        <v/>
      </c>
      <c r="B14" s="32" t="str">
        <f>IF('Noon Position '!B14&lt;&gt;"",'Noon Position '!B14,"")</f>
        <v/>
      </c>
      <c r="C14" s="22" t="str">
        <f>IF('Noon Position '!I14&lt;&gt;"",'Noon Position '!I14,"")</f>
        <v/>
      </c>
      <c r="D14" s="22" t="str">
        <f>IF('Noon Position '!J14&lt;&gt;"",'Noon Position '!J14,"")</f>
        <v/>
      </c>
      <c r="E14" s="23" t="str">
        <f>IF('Noon Position '!J14&lt;&gt;"",'Noon Position '!G14,"")</f>
        <v/>
      </c>
      <c r="F14" s="23" t="str">
        <f>'Noon Position '!O14</f>
        <v/>
      </c>
      <c r="G14" s="30" t="str">
        <f>'Noon Position '!P14</f>
        <v/>
      </c>
      <c r="H14" s="30" t="str">
        <f>'Weather Condition'!V8</f>
        <v/>
      </c>
      <c r="I14" s="23" t="str">
        <f>'Noon Position '!T14</f>
        <v/>
      </c>
      <c r="J14" s="23" t="str">
        <f>'Noon Position '!U14</f>
        <v/>
      </c>
      <c r="K14" s="74" t="str">
        <f>'Bunkers &amp; Lubs'!O8</f>
        <v/>
      </c>
      <c r="L14" s="69" t="str">
        <f>'Bunkers &amp; Lubs'!P8</f>
        <v/>
      </c>
      <c r="M14" s="69" t="str">
        <f>'Bunkers &amp; Lubs'!Q8</f>
        <v/>
      </c>
      <c r="N14" s="69" t="str">
        <f>'Bunkers &amp; Lubs'!S8</f>
        <v/>
      </c>
      <c r="O14" s="69" t="str">
        <f>'Bunkers &amp; Lubs'!T8</f>
        <v/>
      </c>
      <c r="P14" s="69" t="str">
        <f>'Bunkers &amp; Lubs'!U8</f>
        <v/>
      </c>
      <c r="Q14" s="69" t="str">
        <f>'Bunkers &amp; Lubs'!V8</f>
        <v/>
      </c>
      <c r="R14" s="73" t="str">
        <f>Environmental!G11</f>
        <v/>
      </c>
      <c r="S14" s="71" t="str">
        <f>Environmental!L11</f>
        <v/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/>
      </c>
    </row>
    <row r="15" spans="1:20" x14ac:dyDescent="0.25">
      <c r="A15" s="31" t="str">
        <f>IF('Noon Position '!A15&lt;&gt;"",'Noon Position '!A15,"")</f>
        <v/>
      </c>
      <c r="B15" s="32" t="str">
        <f>IF('Noon Position '!B15&lt;&gt;"",'Noon Position '!B15,"")</f>
        <v/>
      </c>
      <c r="C15" s="22" t="str">
        <f>IF('Noon Position '!I15&lt;&gt;"",'Noon Position '!I15,"")</f>
        <v/>
      </c>
      <c r="D15" s="22" t="str">
        <f>IF('Noon Position '!J15&lt;&gt;"",'Noon Position '!J15,"")</f>
        <v/>
      </c>
      <c r="E15" s="23" t="str">
        <f>IF('Noon Position '!J15&lt;&gt;"",'Noon Position '!G15,"")</f>
        <v/>
      </c>
      <c r="F15" s="23" t="str">
        <f>'Noon Position '!O15</f>
        <v/>
      </c>
      <c r="G15" s="30" t="str">
        <f>'Noon Position '!P15</f>
        <v/>
      </c>
      <c r="H15" s="30" t="str">
        <f>'Weather Condition'!V9</f>
        <v/>
      </c>
      <c r="I15" s="23" t="str">
        <f>'Noon Position '!T15</f>
        <v/>
      </c>
      <c r="J15" s="23" t="str">
        <f>'Noon Position '!U15</f>
        <v/>
      </c>
      <c r="K15" s="74" t="str">
        <f>'Bunkers &amp; Lubs'!O9</f>
        <v/>
      </c>
      <c r="L15" s="69" t="str">
        <f>'Bunkers &amp; Lubs'!P9</f>
        <v/>
      </c>
      <c r="M15" s="69" t="str">
        <f>'Bunkers &amp; Lubs'!Q9</f>
        <v/>
      </c>
      <c r="N15" s="69" t="str">
        <f>'Bunkers &amp; Lubs'!S9</f>
        <v/>
      </c>
      <c r="O15" s="69" t="str">
        <f>'Bunkers &amp; Lubs'!T9</f>
        <v/>
      </c>
      <c r="P15" s="69" t="str">
        <f>'Bunkers &amp; Lubs'!U9</f>
        <v/>
      </c>
      <c r="Q15" s="69" t="str">
        <f>'Bunkers &amp; Lubs'!V9</f>
        <v/>
      </c>
      <c r="R15" s="73" t="str">
        <f>Environmental!G12</f>
        <v/>
      </c>
      <c r="S15" s="71" t="str">
        <f>Environmental!L12</f>
        <v/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/>
      </c>
    </row>
    <row r="16" spans="1:20" x14ac:dyDescent="0.25">
      <c r="A16" s="31" t="str">
        <f>IF('Noon Position '!A16&lt;&gt;"",'Noon Position '!A16,"")</f>
        <v/>
      </c>
      <c r="B16" s="32" t="str">
        <f>IF('Noon Position '!B16&lt;&gt;"",'Noon Position '!B16,"")</f>
        <v/>
      </c>
      <c r="C16" s="22" t="str">
        <f>IF('Noon Position '!I16&lt;&gt;"",'Noon Position '!I16,"")</f>
        <v/>
      </c>
      <c r="D16" s="22" t="str">
        <f>IF('Noon Position '!J16&lt;&gt;"",'Noon Position '!J16,"")</f>
        <v/>
      </c>
      <c r="E16" s="23" t="str">
        <f>IF('Noon Position '!J16&lt;&gt;"",'Noon Position '!G16,"")</f>
        <v/>
      </c>
      <c r="F16" s="23" t="str">
        <f>'Noon Position '!O16</f>
        <v/>
      </c>
      <c r="G16" s="30" t="str">
        <f>'Noon Position '!P16</f>
        <v/>
      </c>
      <c r="H16" s="30" t="str">
        <f>'Weather Condition'!V10</f>
        <v/>
      </c>
      <c r="I16" s="23" t="str">
        <f>'Noon Position '!T16</f>
        <v/>
      </c>
      <c r="J16" s="23" t="str">
        <f>'Noon Position '!U16</f>
        <v/>
      </c>
      <c r="K16" s="74" t="str">
        <f>'Bunkers &amp; Lubs'!O10</f>
        <v/>
      </c>
      <c r="L16" s="69" t="str">
        <f>'Bunkers &amp; Lubs'!P10</f>
        <v/>
      </c>
      <c r="M16" s="69" t="str">
        <f>'Bunkers &amp; Lubs'!Q10</f>
        <v/>
      </c>
      <c r="N16" s="69" t="str">
        <f>'Bunkers &amp; Lubs'!S10</f>
        <v/>
      </c>
      <c r="O16" s="69" t="str">
        <f>'Bunkers &amp; Lubs'!T10</f>
        <v/>
      </c>
      <c r="P16" s="69" t="str">
        <f>'Bunkers &amp; Lubs'!U10</f>
        <v/>
      </c>
      <c r="Q16" s="69" t="str">
        <f>'Bunkers &amp; Lubs'!V10</f>
        <v/>
      </c>
      <c r="R16" s="73" t="str">
        <f>Environmental!G13</f>
        <v/>
      </c>
      <c r="S16" s="71" t="str">
        <f>Environmental!L13</f>
        <v/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/>
      </c>
    </row>
    <row r="17" spans="1:20" x14ac:dyDescent="0.25">
      <c r="A17" s="31" t="str">
        <f>IF('Noon Position '!A17&lt;&gt;"",'Noon Position '!A17,"")</f>
        <v/>
      </c>
      <c r="B17" s="32" t="str">
        <f>IF('Noon Position '!B17&lt;&gt;"",'Noon Position '!B17,"")</f>
        <v/>
      </c>
      <c r="C17" s="22" t="str">
        <f>IF('Noon Position '!I17&lt;&gt;"",'Noon Position '!I17,"")</f>
        <v/>
      </c>
      <c r="D17" s="22" t="str">
        <f>IF('Noon Position '!J17&lt;&gt;"",'Noon Position '!J17,"")</f>
        <v/>
      </c>
      <c r="E17" s="23" t="str">
        <f>IF('Noon Position '!J17&lt;&gt;"",'Noon Position '!G17,"")</f>
        <v/>
      </c>
      <c r="F17" s="23" t="str">
        <f>'Noon Position '!O17</f>
        <v/>
      </c>
      <c r="G17" s="30" t="str">
        <f>'Noon Position '!P17</f>
        <v/>
      </c>
      <c r="H17" s="30" t="str">
        <f>'Weather Condition'!V11</f>
        <v/>
      </c>
      <c r="I17" s="23" t="str">
        <f>'Noon Position '!T17</f>
        <v/>
      </c>
      <c r="J17" s="23" t="str">
        <f>'Noon Position '!U17</f>
        <v/>
      </c>
      <c r="K17" s="74" t="str">
        <f>'Bunkers &amp; Lubs'!O11</f>
        <v/>
      </c>
      <c r="L17" s="69" t="str">
        <f>'Bunkers &amp; Lubs'!P11</f>
        <v/>
      </c>
      <c r="M17" s="69" t="str">
        <f>'Bunkers &amp; Lubs'!Q11</f>
        <v/>
      </c>
      <c r="N17" s="69" t="str">
        <f>'Bunkers &amp; Lubs'!S11</f>
        <v/>
      </c>
      <c r="O17" s="69" t="str">
        <f>'Bunkers &amp; Lubs'!T11</f>
        <v/>
      </c>
      <c r="P17" s="69" t="str">
        <f>'Bunkers &amp; Lubs'!U11</f>
        <v/>
      </c>
      <c r="Q17" s="69" t="str">
        <f>'Bunkers &amp; Lubs'!V11</f>
        <v/>
      </c>
      <c r="R17" s="73" t="str">
        <f>Environmental!G14</f>
        <v/>
      </c>
      <c r="S17" s="71" t="str">
        <f>Environmental!L14</f>
        <v/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/>
      </c>
    </row>
    <row r="18" spans="1:20" x14ac:dyDescent="0.25">
      <c r="A18" s="31" t="str">
        <f>IF('Noon Position '!A18&lt;&gt;"",'Noon Position '!A18,"")</f>
        <v/>
      </c>
      <c r="B18" s="32" t="str">
        <f>IF('Noon Position '!B18&lt;&gt;"",'Noon Position '!B18,"")</f>
        <v/>
      </c>
      <c r="C18" s="22" t="str">
        <f>IF('Noon Position '!I18&lt;&gt;"",'Noon Position '!I18,"")</f>
        <v/>
      </c>
      <c r="D18" s="22" t="str">
        <f>IF('Noon Position '!J18&lt;&gt;"",'Noon Position '!J18,"")</f>
        <v/>
      </c>
      <c r="E18" s="23" t="str">
        <f>IF('Noon Position '!J18&lt;&gt;"",'Noon Position '!G18,"")</f>
        <v/>
      </c>
      <c r="F18" s="23" t="str">
        <f>'Noon Position '!O18</f>
        <v/>
      </c>
      <c r="G18" s="30" t="str">
        <f>'Noon Position '!P18</f>
        <v/>
      </c>
      <c r="H18" s="30" t="str">
        <f>'Weather Condition'!V12</f>
        <v/>
      </c>
      <c r="I18" s="23" t="str">
        <f>'Noon Position '!T18</f>
        <v/>
      </c>
      <c r="J18" s="23" t="str">
        <f>'Noon Position '!U18</f>
        <v/>
      </c>
      <c r="K18" s="74" t="str">
        <f>'Bunkers &amp; Lubs'!O12</f>
        <v/>
      </c>
      <c r="L18" s="69" t="str">
        <f>'Bunkers &amp; Lubs'!P12</f>
        <v/>
      </c>
      <c r="M18" s="69" t="str">
        <f>'Bunkers &amp; Lubs'!Q12</f>
        <v/>
      </c>
      <c r="N18" s="69" t="str">
        <f>'Bunkers &amp; Lubs'!S12</f>
        <v/>
      </c>
      <c r="O18" s="69" t="str">
        <f>'Bunkers &amp; Lubs'!T12</f>
        <v/>
      </c>
      <c r="P18" s="69" t="str">
        <f>'Bunkers &amp; Lubs'!U12</f>
        <v/>
      </c>
      <c r="Q18" s="69" t="str">
        <f>'Bunkers &amp; Lubs'!V12</f>
        <v/>
      </c>
      <c r="R18" s="73" t="str">
        <f>Environmental!G15</f>
        <v/>
      </c>
      <c r="S18" s="71" t="str">
        <f>Environmental!L15</f>
        <v/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/>
      </c>
    </row>
    <row r="19" spans="1:20" x14ac:dyDescent="0.25">
      <c r="A19" s="31" t="str">
        <f>IF('Noon Position '!A19&lt;&gt;"",'Noon Position '!A19,"")</f>
        <v/>
      </c>
      <c r="B19" s="32" t="str">
        <f>IF('Noon Position '!B19&lt;&gt;"",'Noon Position '!B19,"")</f>
        <v/>
      </c>
      <c r="C19" s="22" t="str">
        <f>IF('Noon Position '!I19&lt;&gt;"",'Noon Position '!I19,"")</f>
        <v/>
      </c>
      <c r="D19" s="22" t="str">
        <f>IF('Noon Position '!J19&lt;&gt;"",'Noon Position '!J19,"")</f>
        <v/>
      </c>
      <c r="E19" s="23" t="str">
        <f>IF('Noon Position '!J19&lt;&gt;"",'Noon Position '!G19,"")</f>
        <v/>
      </c>
      <c r="F19" s="23" t="str">
        <f>'Noon Position '!O19</f>
        <v/>
      </c>
      <c r="G19" s="30" t="str">
        <f>'Noon Position '!P19</f>
        <v/>
      </c>
      <c r="H19" s="30" t="str">
        <f>'Weather Condition'!V13</f>
        <v/>
      </c>
      <c r="I19" s="23" t="str">
        <f>'Noon Position '!T19</f>
        <v/>
      </c>
      <c r="J19" s="23" t="str">
        <f>'Noon Position '!U19</f>
        <v/>
      </c>
      <c r="K19" s="74" t="str">
        <f>'Bunkers &amp; Lubs'!O13</f>
        <v/>
      </c>
      <c r="L19" s="69" t="str">
        <f>'Bunkers &amp; Lubs'!P13</f>
        <v/>
      </c>
      <c r="M19" s="69" t="str">
        <f>'Bunkers &amp; Lubs'!Q13</f>
        <v/>
      </c>
      <c r="N19" s="69" t="str">
        <f>'Bunkers &amp; Lubs'!S13</f>
        <v/>
      </c>
      <c r="O19" s="69" t="str">
        <f>'Bunkers &amp; Lubs'!T13</f>
        <v/>
      </c>
      <c r="P19" s="69" t="str">
        <f>'Bunkers &amp; Lubs'!U13</f>
        <v/>
      </c>
      <c r="Q19" s="69" t="str">
        <f>'Bunkers &amp; Lubs'!V13</f>
        <v/>
      </c>
      <c r="R19" s="73" t="str">
        <f>Environmental!G16</f>
        <v/>
      </c>
      <c r="S19" s="71" t="str">
        <f>Environmental!L16</f>
        <v/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 t="str">
        <f>IF('Noon Position '!A20&lt;&gt;"",'Noon Position '!A20,"")</f>
        <v/>
      </c>
      <c r="B20" s="32" t="str">
        <f>IF('Noon Position '!B20&lt;&gt;"",'Noon Position '!B20,"")</f>
        <v/>
      </c>
      <c r="C20" s="22" t="str">
        <f>IF('Noon Position '!I20&lt;&gt;"",'Noon Position '!I20,"")</f>
        <v/>
      </c>
      <c r="D20" s="22" t="str">
        <f>IF('Noon Position '!J20&lt;&gt;"",'Noon Position '!J20,"")</f>
        <v/>
      </c>
      <c r="E20" s="23" t="str">
        <f>IF('Noon Position '!J20&lt;&gt;"",'Noon Position '!G20,"")</f>
        <v/>
      </c>
      <c r="F20" s="23" t="str">
        <f>'Noon Position '!O20</f>
        <v/>
      </c>
      <c r="G20" s="30" t="str">
        <f>'Noon Position '!P20</f>
        <v/>
      </c>
      <c r="H20" s="30" t="str">
        <f>'Weather Condition'!V14</f>
        <v/>
      </c>
      <c r="I20" s="23" t="str">
        <f>'Noon Position '!T20</f>
        <v/>
      </c>
      <c r="J20" s="23" t="str">
        <f>'Noon Position '!U20</f>
        <v/>
      </c>
      <c r="K20" s="74" t="str">
        <f>'Bunkers &amp; Lubs'!O14</f>
        <v/>
      </c>
      <c r="L20" s="69" t="str">
        <f>'Bunkers &amp; Lubs'!P14</f>
        <v/>
      </c>
      <c r="M20" s="69" t="str">
        <f>'Bunkers &amp; Lubs'!Q14</f>
        <v/>
      </c>
      <c r="N20" s="69" t="str">
        <f>'Bunkers &amp; Lubs'!S14</f>
        <v/>
      </c>
      <c r="O20" s="69" t="str">
        <f>'Bunkers &amp; Lubs'!T14</f>
        <v/>
      </c>
      <c r="P20" s="69" t="str">
        <f>'Bunkers &amp; Lubs'!U14</f>
        <v/>
      </c>
      <c r="Q20" s="69" t="str">
        <f>'Bunkers &amp; Lubs'!V14</f>
        <v/>
      </c>
      <c r="R20" s="73" t="str">
        <f>Environmental!G17</f>
        <v/>
      </c>
      <c r="S20" s="71" t="str">
        <f>Environmental!L17</f>
        <v/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 t="str">
        <f>IF('Noon Position '!A21&lt;&gt;"",'Noon Position '!A21,"")</f>
        <v/>
      </c>
      <c r="B21" s="32" t="str">
        <f>IF('Noon Position '!B21&lt;&gt;"",'Noon Position '!B21,"")</f>
        <v/>
      </c>
      <c r="C21" s="22" t="str">
        <f>IF('Noon Position '!I21&lt;&gt;"",'Noon Position '!I21,"")</f>
        <v/>
      </c>
      <c r="D21" s="22" t="str">
        <f>IF('Noon Position '!J21&lt;&gt;"",'Noon Position '!J21,"")</f>
        <v/>
      </c>
      <c r="E21" s="23" t="str">
        <f>IF('Noon Position '!J21&lt;&gt;"",'Noon Position '!G21,"")</f>
        <v/>
      </c>
      <c r="F21" s="23" t="str">
        <f>'Noon Position '!O21</f>
        <v/>
      </c>
      <c r="G21" s="30" t="str">
        <f>'Noon Position '!P21</f>
        <v/>
      </c>
      <c r="H21" s="30" t="str">
        <f>'Weather Condition'!V15</f>
        <v/>
      </c>
      <c r="I21" s="23" t="str">
        <f>'Noon Position '!T21</f>
        <v/>
      </c>
      <c r="J21" s="23" t="str">
        <f>'Noon Position '!U21</f>
        <v/>
      </c>
      <c r="K21" s="74" t="str">
        <f>'Bunkers &amp; Lubs'!O15</f>
        <v/>
      </c>
      <c r="L21" s="69" t="str">
        <f>'Bunkers &amp; Lubs'!P15</f>
        <v/>
      </c>
      <c r="M21" s="69" t="str">
        <f>'Bunkers &amp; Lubs'!Q15</f>
        <v/>
      </c>
      <c r="N21" s="69" t="str">
        <f>'Bunkers &amp; Lubs'!S15</f>
        <v/>
      </c>
      <c r="O21" s="69" t="str">
        <f>'Bunkers &amp; Lubs'!T15</f>
        <v/>
      </c>
      <c r="P21" s="69" t="str">
        <f>'Bunkers &amp; Lubs'!U15</f>
        <v/>
      </c>
      <c r="Q21" s="69" t="str">
        <f>'Bunkers &amp; Lubs'!V15</f>
        <v/>
      </c>
      <c r="R21" s="73" t="str">
        <f>Environmental!G18</f>
        <v/>
      </c>
      <c r="S21" s="71" t="str">
        <f>Environmental!L18</f>
        <v/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 t="str">
        <f>IF('Noon Position '!A22&lt;&gt;"",'Noon Position '!A22,"")</f>
        <v/>
      </c>
      <c r="B22" s="32" t="str">
        <f>IF('Noon Position '!B22&lt;&gt;"",'Noon Position '!B22,"")</f>
        <v/>
      </c>
      <c r="C22" s="22" t="str">
        <f>IF('Noon Position '!I22&lt;&gt;"",'Noon Position '!I22,"")</f>
        <v/>
      </c>
      <c r="D22" s="22" t="str">
        <f>IF('Noon Position '!J22&lt;&gt;"",'Noon Position '!J22,"")</f>
        <v/>
      </c>
      <c r="E22" s="23" t="str">
        <f>IF('Noon Position '!J22&lt;&gt;"",'Noon Position '!G22,"")</f>
        <v/>
      </c>
      <c r="F22" s="23" t="str">
        <f>'Noon Position '!O22</f>
        <v/>
      </c>
      <c r="G22" s="30" t="str">
        <f>'Noon Position '!P22</f>
        <v/>
      </c>
      <c r="H22" s="30" t="str">
        <f>'Weather Condition'!V16</f>
        <v/>
      </c>
      <c r="I22" s="23" t="str">
        <f>'Noon Position '!T22</f>
        <v/>
      </c>
      <c r="J22" s="23" t="str">
        <f>'Noon Position '!U22</f>
        <v/>
      </c>
      <c r="K22" s="74" t="str">
        <f>'Bunkers &amp; Lubs'!O16</f>
        <v/>
      </c>
      <c r="L22" s="69" t="str">
        <f>'Bunkers &amp; Lubs'!P16</f>
        <v/>
      </c>
      <c r="M22" s="69" t="str">
        <f>'Bunkers &amp; Lubs'!Q16</f>
        <v/>
      </c>
      <c r="N22" s="69" t="str">
        <f>'Bunkers &amp; Lubs'!S16</f>
        <v/>
      </c>
      <c r="O22" s="69" t="str">
        <f>'Bunkers &amp; Lubs'!T16</f>
        <v/>
      </c>
      <c r="P22" s="69" t="str">
        <f>'Bunkers &amp; Lubs'!U16</f>
        <v/>
      </c>
      <c r="Q22" s="69" t="str">
        <f>'Bunkers &amp; Lubs'!V16</f>
        <v/>
      </c>
      <c r="R22" s="73" t="str">
        <f>Environmental!G19</f>
        <v/>
      </c>
      <c r="S22" s="71" t="str">
        <f>Environmental!L19</f>
        <v/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 t="str">
        <f>IF('Noon Position '!A23&lt;&gt;"",'Noon Position '!A23,"")</f>
        <v/>
      </c>
      <c r="B23" s="32" t="str">
        <f>IF('Noon Position '!B23&lt;&gt;"",'Noon Position '!B23,"")</f>
        <v/>
      </c>
      <c r="C23" s="22" t="str">
        <f>IF('Noon Position '!I23&lt;&gt;"",'Noon Position '!I23,"")</f>
        <v/>
      </c>
      <c r="D23" s="22" t="str">
        <f>IF('Noon Position '!J23&lt;&gt;"",'Noon Position '!J23,"")</f>
        <v/>
      </c>
      <c r="E23" s="23" t="str">
        <f>IF('Noon Position '!J23&lt;&gt;"",'Noon Position '!G23,"")</f>
        <v/>
      </c>
      <c r="F23" s="23" t="str">
        <f>'Noon Position '!O23</f>
        <v/>
      </c>
      <c r="G23" s="30" t="str">
        <f>'Noon Position '!P23</f>
        <v/>
      </c>
      <c r="H23" s="30" t="str">
        <f>'Weather Condition'!V17</f>
        <v/>
      </c>
      <c r="I23" s="23" t="str">
        <f>'Noon Position '!T23</f>
        <v/>
      </c>
      <c r="J23" s="23" t="str">
        <f>'Noon Position '!U23</f>
        <v/>
      </c>
      <c r="K23" s="74" t="str">
        <f>'Bunkers &amp; Lubs'!O17</f>
        <v/>
      </c>
      <c r="L23" s="69" t="str">
        <f>'Bunkers &amp; Lubs'!P17</f>
        <v/>
      </c>
      <c r="M23" s="69" t="str">
        <f>'Bunkers &amp; Lubs'!Q17</f>
        <v/>
      </c>
      <c r="N23" s="69" t="str">
        <f>'Bunkers &amp; Lubs'!S17</f>
        <v/>
      </c>
      <c r="O23" s="69" t="str">
        <f>'Bunkers &amp; Lubs'!T17</f>
        <v/>
      </c>
      <c r="P23" s="69" t="str">
        <f>'Bunkers &amp; Lubs'!U17</f>
        <v/>
      </c>
      <c r="Q23" s="69" t="str">
        <f>'Bunkers &amp; Lubs'!V17</f>
        <v/>
      </c>
      <c r="R23" s="73" t="str">
        <f>Environmental!G20</f>
        <v/>
      </c>
      <c r="S23" s="71" t="str">
        <f>Environmental!L20</f>
        <v/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/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operation3</cp:lastModifiedBy>
  <cp:lastPrinted>2015-07-13T08:42:47Z</cp:lastPrinted>
  <dcterms:created xsi:type="dcterms:W3CDTF">2015-07-03T07:49:53Z</dcterms:created>
  <dcterms:modified xsi:type="dcterms:W3CDTF">2015-07-17T10:32:55Z</dcterms:modified>
</cp:coreProperties>
</file>