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45" windowWidth="12285" windowHeight="9675" tabRatio="646" activeTab="2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</sheets>
  <calcPr calcId="145621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T11" i="7" l="1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0" i="7"/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0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0" i="7"/>
  <c r="N5" i="7"/>
  <c r="N4" i="7"/>
  <c r="N3" i="7"/>
  <c r="N2" i="7"/>
  <c r="N1" i="7"/>
  <c r="J5" i="7"/>
  <c r="J4" i="7"/>
  <c r="J3" i="7"/>
  <c r="J2" i="7"/>
  <c r="J1" i="7"/>
  <c r="E5" i="7"/>
  <c r="E4" i="7"/>
  <c r="E3" i="7"/>
  <c r="E2" i="7"/>
  <c r="E1" i="7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D11" i="7" l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0" i="7"/>
  <c r="I19" i="6"/>
  <c r="G19" i="6"/>
  <c r="E19" i="6"/>
  <c r="C19" i="6"/>
  <c r="M12" i="6"/>
  <c r="K12" i="6"/>
  <c r="I12" i="6"/>
  <c r="I7" i="6"/>
  <c r="C12" i="6"/>
  <c r="C7" i="6"/>
  <c r="G12" i="6"/>
  <c r="E12" i="6"/>
  <c r="K7" i="6"/>
  <c r="G7" i="6"/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0" i="7"/>
  <c r="M7" i="6" l="1"/>
  <c r="E7" i="6"/>
  <c r="R4" i="3" l="1"/>
  <c r="U110" i="2" l="1"/>
  <c r="U7" i="3" l="1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9" i="3"/>
  <c r="U103" i="3"/>
  <c r="U9" i="3"/>
  <c r="U13" i="3"/>
  <c r="U21" i="3"/>
  <c r="U25" i="3"/>
  <c r="U29" i="3"/>
  <c r="U33" i="3"/>
  <c r="U37" i="3"/>
  <c r="U41" i="3"/>
  <c r="U45" i="3"/>
  <c r="U49" i="3"/>
  <c r="U53" i="3"/>
  <c r="U57" i="3"/>
  <c r="U5" i="3" l="1"/>
  <c r="U17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6" i="3"/>
  <c r="U101" i="3"/>
  <c r="U97" i="3"/>
  <c r="U8" i="3"/>
  <c r="U4" i="3"/>
  <c r="D104" i="3"/>
  <c r="V104" i="3" s="1"/>
  <c r="E104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B6" i="5"/>
  <c r="A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D4" i="3"/>
  <c r="V4" i="3" s="1"/>
  <c r="H10" i="7" s="1"/>
  <c r="D5" i="3"/>
  <c r="V5" i="3" s="1"/>
  <c r="H11" i="7" s="1"/>
  <c r="D6" i="3"/>
  <c r="V6" i="3" s="1"/>
  <c r="H12" i="7" s="1"/>
  <c r="D7" i="3"/>
  <c r="V7" i="3" s="1"/>
  <c r="H13" i="7" s="1"/>
  <c r="D8" i="3"/>
  <c r="V8" i="3" s="1"/>
  <c r="H14" i="7" s="1"/>
  <c r="D9" i="3"/>
  <c r="V9" i="3" s="1"/>
  <c r="H15" i="7" s="1"/>
  <c r="D10" i="3"/>
  <c r="V10" i="3" s="1"/>
  <c r="H16" i="7" s="1"/>
  <c r="D11" i="3"/>
  <c r="V11" i="3" s="1"/>
  <c r="H17" i="7" s="1"/>
  <c r="D12" i="3"/>
  <c r="V12" i="3" s="1"/>
  <c r="H18" i="7" s="1"/>
  <c r="D13" i="3"/>
  <c r="V13" i="3" s="1"/>
  <c r="H19" i="7" s="1"/>
  <c r="D14" i="3"/>
  <c r="V14" i="3" s="1"/>
  <c r="H20" i="7" s="1"/>
  <c r="D15" i="3"/>
  <c r="V15" i="3" s="1"/>
  <c r="H21" i="7" s="1"/>
  <c r="D16" i="3"/>
  <c r="V16" i="3" s="1"/>
  <c r="H22" i="7" s="1"/>
  <c r="D17" i="3"/>
  <c r="V17" i="3" s="1"/>
  <c r="H23" i="7" s="1"/>
  <c r="D18" i="3"/>
  <c r="V18" i="3" s="1"/>
  <c r="H24" i="7" s="1"/>
  <c r="D19" i="3"/>
  <c r="V19" i="3" s="1"/>
  <c r="H25" i="7" s="1"/>
  <c r="D20" i="3"/>
  <c r="V20" i="3" s="1"/>
  <c r="H26" i="7" s="1"/>
  <c r="D21" i="3"/>
  <c r="V21" i="3" s="1"/>
  <c r="H27" i="7" s="1"/>
  <c r="D22" i="3"/>
  <c r="V22" i="3" s="1"/>
  <c r="H28" i="7" s="1"/>
  <c r="D23" i="3"/>
  <c r="V23" i="3" s="1"/>
  <c r="H29" i="7" s="1"/>
  <c r="D24" i="3"/>
  <c r="V24" i="3" s="1"/>
  <c r="H30" i="7" s="1"/>
  <c r="D25" i="3"/>
  <c r="V25" i="3" s="1"/>
  <c r="H31" i="7" s="1"/>
  <c r="D26" i="3"/>
  <c r="V26" i="3" s="1"/>
  <c r="H32" i="7" s="1"/>
  <c r="D27" i="3"/>
  <c r="V27" i="3" s="1"/>
  <c r="H33" i="7" s="1"/>
  <c r="D28" i="3"/>
  <c r="V28" i="3" s="1"/>
  <c r="H34" i="7" s="1"/>
  <c r="D29" i="3"/>
  <c r="V29" i="3" s="1"/>
  <c r="H35" i="7" s="1"/>
  <c r="D30" i="3"/>
  <c r="V30" i="3" s="1"/>
  <c r="H36" i="7" s="1"/>
  <c r="D31" i="3"/>
  <c r="V31" i="3" s="1"/>
  <c r="H37" i="7" s="1"/>
  <c r="D32" i="3"/>
  <c r="V32" i="3" s="1"/>
  <c r="H38" i="7" s="1"/>
  <c r="D33" i="3"/>
  <c r="V33" i="3" s="1"/>
  <c r="H39" i="7" s="1"/>
  <c r="D34" i="3"/>
  <c r="V34" i="3" s="1"/>
  <c r="H40" i="7" s="1"/>
  <c r="D35" i="3"/>
  <c r="V35" i="3" s="1"/>
  <c r="H41" i="7" s="1"/>
  <c r="D36" i="3"/>
  <c r="V36" i="3" s="1"/>
  <c r="H42" i="7" s="1"/>
  <c r="D37" i="3"/>
  <c r="V37" i="3" s="1"/>
  <c r="H43" i="7" s="1"/>
  <c r="D38" i="3"/>
  <c r="V38" i="3" s="1"/>
  <c r="H44" i="7" s="1"/>
  <c r="D39" i="3"/>
  <c r="V39" i="3" s="1"/>
  <c r="H45" i="7" s="1"/>
  <c r="D40" i="3"/>
  <c r="V40" i="3" s="1"/>
  <c r="H46" i="7" s="1"/>
  <c r="D41" i="3"/>
  <c r="V41" i="3" s="1"/>
  <c r="H47" i="7" s="1"/>
  <c r="D42" i="3"/>
  <c r="V42" i="3" s="1"/>
  <c r="H48" i="7" s="1"/>
  <c r="D43" i="3"/>
  <c r="V43" i="3" s="1"/>
  <c r="H49" i="7" s="1"/>
  <c r="D44" i="3"/>
  <c r="V44" i="3" s="1"/>
  <c r="H50" i="7" s="1"/>
  <c r="D45" i="3"/>
  <c r="V45" i="3" s="1"/>
  <c r="H51" i="7" s="1"/>
  <c r="D46" i="3"/>
  <c r="V46" i="3" s="1"/>
  <c r="H52" i="7" s="1"/>
  <c r="D47" i="3"/>
  <c r="V47" i="3" s="1"/>
  <c r="H53" i="7" s="1"/>
  <c r="D48" i="3"/>
  <c r="V48" i="3" s="1"/>
  <c r="H54" i="7" s="1"/>
  <c r="D49" i="3"/>
  <c r="V49" i="3" s="1"/>
  <c r="H55" i="7" s="1"/>
  <c r="D50" i="3"/>
  <c r="V50" i="3" s="1"/>
  <c r="H56" i="7" s="1"/>
  <c r="D51" i="3"/>
  <c r="V51" i="3" s="1"/>
  <c r="H57" i="7" s="1"/>
  <c r="D52" i="3"/>
  <c r="V52" i="3" s="1"/>
  <c r="H58" i="7" s="1"/>
  <c r="D53" i="3"/>
  <c r="V53" i="3" s="1"/>
  <c r="H59" i="7" s="1"/>
  <c r="D54" i="3"/>
  <c r="V54" i="3" s="1"/>
  <c r="H60" i="7" s="1"/>
  <c r="D55" i="3"/>
  <c r="V55" i="3" s="1"/>
  <c r="H61" i="7" s="1"/>
  <c r="D56" i="3"/>
  <c r="V56" i="3" s="1"/>
  <c r="H62" i="7" s="1"/>
  <c r="D57" i="3"/>
  <c r="V57" i="3" s="1"/>
  <c r="H63" i="7" s="1"/>
  <c r="D58" i="3"/>
  <c r="V58" i="3" s="1"/>
  <c r="H64" i="7" s="1"/>
  <c r="D59" i="3"/>
  <c r="V59" i="3" s="1"/>
  <c r="H65" i="7" s="1"/>
  <c r="D60" i="3"/>
  <c r="V60" i="3" s="1"/>
  <c r="H66" i="7" s="1"/>
  <c r="D61" i="3"/>
  <c r="V61" i="3" s="1"/>
  <c r="H67" i="7" s="1"/>
  <c r="D62" i="3"/>
  <c r="V62" i="3" s="1"/>
  <c r="H68" i="7" s="1"/>
  <c r="D63" i="3"/>
  <c r="V63" i="3" s="1"/>
  <c r="H69" i="7" s="1"/>
  <c r="D64" i="3"/>
  <c r="V64" i="3" s="1"/>
  <c r="H70" i="7" s="1"/>
  <c r="D65" i="3"/>
  <c r="V65" i="3" s="1"/>
  <c r="H71" i="7" s="1"/>
  <c r="D66" i="3"/>
  <c r="V66" i="3" s="1"/>
  <c r="H72" i="7" s="1"/>
  <c r="D67" i="3"/>
  <c r="V67" i="3" s="1"/>
  <c r="H73" i="7" s="1"/>
  <c r="D68" i="3"/>
  <c r="V68" i="3" s="1"/>
  <c r="H74" i="7" s="1"/>
  <c r="D69" i="3"/>
  <c r="V69" i="3" s="1"/>
  <c r="H75" i="7" s="1"/>
  <c r="D70" i="3"/>
  <c r="V70" i="3" s="1"/>
  <c r="H76" i="7" s="1"/>
  <c r="D71" i="3"/>
  <c r="V71" i="3" s="1"/>
  <c r="H77" i="7" s="1"/>
  <c r="D72" i="3"/>
  <c r="V72" i="3" s="1"/>
  <c r="H78" i="7" s="1"/>
  <c r="D73" i="3"/>
  <c r="V73" i="3" s="1"/>
  <c r="H79" i="7" s="1"/>
  <c r="D74" i="3"/>
  <c r="V74" i="3" s="1"/>
  <c r="H80" i="7" s="1"/>
  <c r="D75" i="3"/>
  <c r="V75" i="3" s="1"/>
  <c r="H81" i="7" s="1"/>
  <c r="D76" i="3"/>
  <c r="V76" i="3" s="1"/>
  <c r="H82" i="7" s="1"/>
  <c r="D77" i="3"/>
  <c r="V77" i="3" s="1"/>
  <c r="H83" i="7" s="1"/>
  <c r="D78" i="3"/>
  <c r="V78" i="3" s="1"/>
  <c r="H84" i="7" s="1"/>
  <c r="D79" i="3"/>
  <c r="V79" i="3" s="1"/>
  <c r="H85" i="7" s="1"/>
  <c r="D80" i="3"/>
  <c r="V80" i="3" s="1"/>
  <c r="H86" i="7" s="1"/>
  <c r="D81" i="3"/>
  <c r="V81" i="3" s="1"/>
  <c r="H87" i="7" s="1"/>
  <c r="D82" i="3"/>
  <c r="V82" i="3" s="1"/>
  <c r="H88" i="7" s="1"/>
  <c r="D83" i="3"/>
  <c r="V83" i="3" s="1"/>
  <c r="H89" i="7" s="1"/>
  <c r="D84" i="3"/>
  <c r="V84" i="3" s="1"/>
  <c r="H90" i="7" s="1"/>
  <c r="D85" i="3"/>
  <c r="V85" i="3" s="1"/>
  <c r="H91" i="7" s="1"/>
  <c r="D86" i="3"/>
  <c r="V86" i="3" s="1"/>
  <c r="H92" i="7" s="1"/>
  <c r="D87" i="3"/>
  <c r="V87" i="3" s="1"/>
  <c r="H93" i="7" s="1"/>
  <c r="D88" i="3"/>
  <c r="V88" i="3" s="1"/>
  <c r="H94" i="7" s="1"/>
  <c r="D89" i="3"/>
  <c r="V89" i="3" s="1"/>
  <c r="H95" i="7" s="1"/>
  <c r="D90" i="3"/>
  <c r="V90" i="3" s="1"/>
  <c r="H96" i="7" s="1"/>
  <c r="D91" i="3"/>
  <c r="V91" i="3" s="1"/>
  <c r="H97" i="7" s="1"/>
  <c r="D92" i="3"/>
  <c r="V92" i="3" s="1"/>
  <c r="H98" i="7" s="1"/>
  <c r="D93" i="3"/>
  <c r="V93" i="3" s="1"/>
  <c r="H99" i="7" s="1"/>
  <c r="D94" i="3"/>
  <c r="V94" i="3" s="1"/>
  <c r="H100" i="7" s="1"/>
  <c r="D95" i="3"/>
  <c r="V95" i="3" s="1"/>
  <c r="H101" i="7" s="1"/>
  <c r="D96" i="3"/>
  <c r="V96" i="3" s="1"/>
  <c r="H102" i="7" s="1"/>
  <c r="D97" i="3"/>
  <c r="V97" i="3" s="1"/>
  <c r="H103" i="7" s="1"/>
  <c r="D98" i="3"/>
  <c r="V98" i="3" s="1"/>
  <c r="H104" i="7" s="1"/>
  <c r="D99" i="3"/>
  <c r="V99" i="3" s="1"/>
  <c r="H105" i="7" s="1"/>
  <c r="D100" i="3"/>
  <c r="V100" i="3" s="1"/>
  <c r="H106" i="7" s="1"/>
  <c r="D101" i="3"/>
  <c r="V101" i="3" s="1"/>
  <c r="H107" i="7" s="1"/>
  <c r="D102" i="3"/>
  <c r="V102" i="3" s="1"/>
  <c r="H108" i="7" s="1"/>
  <c r="D103" i="3"/>
  <c r="V103" i="3" s="1"/>
  <c r="H109" i="7" s="1"/>
  <c r="D3" i="3"/>
  <c r="L8" i="5" l="1"/>
  <c r="S11" i="7" s="1"/>
  <c r="L9" i="5"/>
  <c r="S12" i="7" s="1"/>
  <c r="L10" i="5"/>
  <c r="S13" i="7" s="1"/>
  <c r="L11" i="5"/>
  <c r="S14" i="7" s="1"/>
  <c r="L12" i="5"/>
  <c r="S15" i="7" s="1"/>
  <c r="L13" i="5"/>
  <c r="S16" i="7" s="1"/>
  <c r="L14" i="5"/>
  <c r="S17" i="7" s="1"/>
  <c r="L15" i="5"/>
  <c r="S18" i="7" s="1"/>
  <c r="L16" i="5"/>
  <c r="S19" i="7" s="1"/>
  <c r="L17" i="5"/>
  <c r="S20" i="7" s="1"/>
  <c r="L18" i="5"/>
  <c r="S21" i="7" s="1"/>
  <c r="L19" i="5"/>
  <c r="S22" i="7" s="1"/>
  <c r="L20" i="5"/>
  <c r="S23" i="7" s="1"/>
  <c r="L21" i="5"/>
  <c r="S24" i="7" s="1"/>
  <c r="L22" i="5"/>
  <c r="S25" i="7" s="1"/>
  <c r="L23" i="5"/>
  <c r="S26" i="7" s="1"/>
  <c r="L24" i="5"/>
  <c r="S27" i="7" s="1"/>
  <c r="L25" i="5"/>
  <c r="S28" i="7" s="1"/>
  <c r="L26" i="5"/>
  <c r="S29" i="7" s="1"/>
  <c r="L27" i="5"/>
  <c r="S30" i="7" s="1"/>
  <c r="L28" i="5"/>
  <c r="S31" i="7" s="1"/>
  <c r="L29" i="5"/>
  <c r="S32" i="7" s="1"/>
  <c r="L30" i="5"/>
  <c r="S33" i="7" s="1"/>
  <c r="L31" i="5"/>
  <c r="S34" i="7" s="1"/>
  <c r="L32" i="5"/>
  <c r="S35" i="7" s="1"/>
  <c r="L33" i="5"/>
  <c r="S36" i="7" s="1"/>
  <c r="L34" i="5"/>
  <c r="S37" i="7" s="1"/>
  <c r="L35" i="5"/>
  <c r="S38" i="7" s="1"/>
  <c r="L36" i="5"/>
  <c r="S39" i="7" s="1"/>
  <c r="L37" i="5"/>
  <c r="S40" i="7" s="1"/>
  <c r="L38" i="5"/>
  <c r="S41" i="7" s="1"/>
  <c r="L39" i="5"/>
  <c r="S42" i="7" s="1"/>
  <c r="L40" i="5"/>
  <c r="S43" i="7" s="1"/>
  <c r="L41" i="5"/>
  <c r="S44" i="7" s="1"/>
  <c r="L42" i="5"/>
  <c r="S45" i="7" s="1"/>
  <c r="L43" i="5"/>
  <c r="S46" i="7" s="1"/>
  <c r="L44" i="5"/>
  <c r="S47" i="7" s="1"/>
  <c r="L45" i="5"/>
  <c r="S48" i="7" s="1"/>
  <c r="L46" i="5"/>
  <c r="S49" i="7" s="1"/>
  <c r="L47" i="5"/>
  <c r="S50" i="7" s="1"/>
  <c r="L48" i="5"/>
  <c r="S51" i="7" s="1"/>
  <c r="L49" i="5"/>
  <c r="S52" i="7" s="1"/>
  <c r="L50" i="5"/>
  <c r="S53" i="7" s="1"/>
  <c r="L51" i="5"/>
  <c r="S54" i="7" s="1"/>
  <c r="L52" i="5"/>
  <c r="S55" i="7" s="1"/>
  <c r="L53" i="5"/>
  <c r="S56" i="7" s="1"/>
  <c r="L54" i="5"/>
  <c r="S57" i="7" s="1"/>
  <c r="L55" i="5"/>
  <c r="S58" i="7" s="1"/>
  <c r="L56" i="5"/>
  <c r="S59" i="7" s="1"/>
  <c r="L57" i="5"/>
  <c r="S60" i="7" s="1"/>
  <c r="L58" i="5"/>
  <c r="S61" i="7" s="1"/>
  <c r="L59" i="5"/>
  <c r="S62" i="7" s="1"/>
  <c r="L60" i="5"/>
  <c r="S63" i="7" s="1"/>
  <c r="L61" i="5"/>
  <c r="S64" i="7" s="1"/>
  <c r="L62" i="5"/>
  <c r="S65" i="7" s="1"/>
  <c r="L63" i="5"/>
  <c r="S66" i="7" s="1"/>
  <c r="L64" i="5"/>
  <c r="S67" i="7" s="1"/>
  <c r="L65" i="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G27" i="5" l="1"/>
  <c r="R30" i="7" s="1"/>
  <c r="G28" i="5"/>
  <c r="R31" i="7" s="1"/>
  <c r="G29" i="5"/>
  <c r="R32" i="7" s="1"/>
  <c r="G30" i="5"/>
  <c r="R33" i="7" s="1"/>
  <c r="G31" i="5"/>
  <c r="R34" i="7" s="1"/>
  <c r="G32" i="5"/>
  <c r="R35" i="7" s="1"/>
  <c r="G33" i="5"/>
  <c r="R36" i="7" s="1"/>
  <c r="G34" i="5"/>
  <c r="R37" i="7" s="1"/>
  <c r="G35" i="5"/>
  <c r="R38" i="7" s="1"/>
  <c r="G36" i="5"/>
  <c r="R39" i="7" s="1"/>
  <c r="G37" i="5"/>
  <c r="R40" i="7" s="1"/>
  <c r="G38" i="5"/>
  <c r="R41" i="7" s="1"/>
  <c r="G39" i="5"/>
  <c r="R42" i="7" s="1"/>
  <c r="G40" i="5"/>
  <c r="R43" i="7" s="1"/>
  <c r="G41" i="5"/>
  <c r="R44" i="7" s="1"/>
  <c r="G42" i="5"/>
  <c r="R45" i="7" s="1"/>
  <c r="G43" i="5"/>
  <c r="R46" i="7" s="1"/>
  <c r="G44" i="5"/>
  <c r="R47" i="7" s="1"/>
  <c r="G45" i="5"/>
  <c r="R48" i="7" s="1"/>
  <c r="G46" i="5"/>
  <c r="R49" i="7" s="1"/>
  <c r="G47" i="5"/>
  <c r="R50" i="7" s="1"/>
  <c r="G48" i="5"/>
  <c r="R51" i="7" s="1"/>
  <c r="G49" i="5"/>
  <c r="R52" i="7" s="1"/>
  <c r="G50" i="5"/>
  <c r="R53" i="7" s="1"/>
  <c r="G51" i="5"/>
  <c r="R54" i="7" s="1"/>
  <c r="G52" i="5"/>
  <c r="R55" i="7" s="1"/>
  <c r="G53" i="5"/>
  <c r="R56" i="7" s="1"/>
  <c r="G54" i="5"/>
  <c r="R57" i="7" s="1"/>
  <c r="G55" i="5"/>
  <c r="R58" i="7" s="1"/>
  <c r="G56" i="5"/>
  <c r="R59" i="7" s="1"/>
  <c r="G57" i="5"/>
  <c r="R60" i="7" s="1"/>
  <c r="G58" i="5"/>
  <c r="R61" i="7" s="1"/>
  <c r="G59" i="5"/>
  <c r="R62" i="7" s="1"/>
  <c r="G60" i="5"/>
  <c r="R63" i="7" s="1"/>
  <c r="G61" i="5"/>
  <c r="R64" i="7" s="1"/>
  <c r="G62" i="5"/>
  <c r="R65" i="7" s="1"/>
  <c r="G63" i="5"/>
  <c r="R66" i="7" s="1"/>
  <c r="G64" i="5"/>
  <c r="R67" i="7" s="1"/>
  <c r="G65" i="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S109" i="2"/>
  <c r="R109" i="2"/>
  <c r="V109" i="2" s="1"/>
  <c r="Q109" i="2"/>
  <c r="T109" i="2" s="1"/>
  <c r="I109" i="7" s="1"/>
  <c r="S108" i="2"/>
  <c r="R108" i="2"/>
  <c r="V108" i="2" s="1"/>
  <c r="Q108" i="2"/>
  <c r="T108" i="2" s="1"/>
  <c r="I108" i="7" s="1"/>
  <c r="S107" i="2"/>
  <c r="R107" i="2"/>
  <c r="V107" i="2" s="1"/>
  <c r="Q107" i="2"/>
  <c r="T107" i="2" s="1"/>
  <c r="I107" i="7" s="1"/>
  <c r="S106" i="2"/>
  <c r="R106" i="2"/>
  <c r="V106" i="2" s="1"/>
  <c r="Q106" i="2"/>
  <c r="T106" i="2" s="1"/>
  <c r="I106" i="7" s="1"/>
  <c r="S105" i="2"/>
  <c r="R105" i="2"/>
  <c r="V105" i="2" s="1"/>
  <c r="Q105" i="2"/>
  <c r="T105" i="2" s="1"/>
  <c r="I105" i="7" s="1"/>
  <c r="S104" i="2"/>
  <c r="R104" i="2"/>
  <c r="V104" i="2" s="1"/>
  <c r="Q104" i="2"/>
  <c r="T104" i="2" s="1"/>
  <c r="I104" i="7" s="1"/>
  <c r="S103" i="2"/>
  <c r="R103" i="2"/>
  <c r="V103" i="2" s="1"/>
  <c r="Q103" i="2"/>
  <c r="T103" i="2" s="1"/>
  <c r="I103" i="7" s="1"/>
  <c r="S102" i="2"/>
  <c r="R102" i="2"/>
  <c r="V102" i="2" s="1"/>
  <c r="Q102" i="2"/>
  <c r="T102" i="2" s="1"/>
  <c r="I102" i="7" s="1"/>
  <c r="S101" i="2"/>
  <c r="R101" i="2"/>
  <c r="V101" i="2" s="1"/>
  <c r="Q101" i="2"/>
  <c r="T101" i="2" s="1"/>
  <c r="I101" i="7" s="1"/>
  <c r="S100" i="2"/>
  <c r="R100" i="2"/>
  <c r="V100" i="2" s="1"/>
  <c r="Q100" i="2"/>
  <c r="T100" i="2" s="1"/>
  <c r="I100" i="7" s="1"/>
  <c r="S99" i="2"/>
  <c r="R99" i="2"/>
  <c r="V99" i="2" s="1"/>
  <c r="Q99" i="2"/>
  <c r="T99" i="2" s="1"/>
  <c r="I99" i="7" s="1"/>
  <c r="S98" i="2"/>
  <c r="R98" i="2"/>
  <c r="V98" i="2" s="1"/>
  <c r="Q98" i="2"/>
  <c r="T98" i="2" s="1"/>
  <c r="I98" i="7" s="1"/>
  <c r="S97" i="2"/>
  <c r="R97" i="2"/>
  <c r="V97" i="2" s="1"/>
  <c r="Q97" i="2"/>
  <c r="T97" i="2" s="1"/>
  <c r="I97" i="7" s="1"/>
  <c r="S96" i="2"/>
  <c r="R96" i="2"/>
  <c r="V96" i="2" s="1"/>
  <c r="Q96" i="2"/>
  <c r="T96" i="2" s="1"/>
  <c r="I96" i="7" s="1"/>
  <c r="S95" i="2"/>
  <c r="R95" i="2"/>
  <c r="V95" i="2" s="1"/>
  <c r="Q95" i="2"/>
  <c r="T95" i="2" s="1"/>
  <c r="I95" i="7" s="1"/>
  <c r="S94" i="2"/>
  <c r="R94" i="2"/>
  <c r="V94" i="2" s="1"/>
  <c r="Q94" i="2"/>
  <c r="T94" i="2" s="1"/>
  <c r="I94" i="7" s="1"/>
  <c r="S93" i="2"/>
  <c r="R93" i="2"/>
  <c r="V93" i="2" s="1"/>
  <c r="Q93" i="2"/>
  <c r="T93" i="2" s="1"/>
  <c r="I93" i="7" s="1"/>
  <c r="S92" i="2"/>
  <c r="R92" i="2"/>
  <c r="V92" i="2" s="1"/>
  <c r="Q92" i="2"/>
  <c r="T92" i="2" s="1"/>
  <c r="I92" i="7" s="1"/>
  <c r="S91" i="2"/>
  <c r="R91" i="2"/>
  <c r="V91" i="2" s="1"/>
  <c r="Q91" i="2"/>
  <c r="T91" i="2" s="1"/>
  <c r="I91" i="7" s="1"/>
  <c r="S90" i="2"/>
  <c r="R90" i="2"/>
  <c r="V90" i="2" s="1"/>
  <c r="Q90" i="2"/>
  <c r="T90" i="2" s="1"/>
  <c r="I90" i="7" s="1"/>
  <c r="S89" i="2"/>
  <c r="R89" i="2"/>
  <c r="V89" i="2" s="1"/>
  <c r="Q89" i="2"/>
  <c r="T89" i="2" s="1"/>
  <c r="I89" i="7" s="1"/>
  <c r="S88" i="2"/>
  <c r="R88" i="2"/>
  <c r="V88" i="2" s="1"/>
  <c r="Q88" i="2"/>
  <c r="T88" i="2" s="1"/>
  <c r="I88" i="7" s="1"/>
  <c r="S87" i="2"/>
  <c r="R87" i="2"/>
  <c r="V87" i="2" s="1"/>
  <c r="Q87" i="2"/>
  <c r="T87" i="2" s="1"/>
  <c r="I87" i="7" s="1"/>
  <c r="S86" i="2"/>
  <c r="R86" i="2"/>
  <c r="V86" i="2" s="1"/>
  <c r="Q86" i="2"/>
  <c r="T86" i="2" s="1"/>
  <c r="I86" i="7" s="1"/>
  <c r="S85" i="2"/>
  <c r="R85" i="2"/>
  <c r="V85" i="2" s="1"/>
  <c r="Q85" i="2"/>
  <c r="T85" i="2" s="1"/>
  <c r="I85" i="7" s="1"/>
  <c r="S84" i="2"/>
  <c r="R84" i="2"/>
  <c r="V84" i="2" s="1"/>
  <c r="Q84" i="2"/>
  <c r="T84" i="2" s="1"/>
  <c r="I84" i="7" s="1"/>
  <c r="S83" i="2"/>
  <c r="R83" i="2"/>
  <c r="V83" i="2" s="1"/>
  <c r="Q83" i="2"/>
  <c r="T83" i="2" s="1"/>
  <c r="I83" i="7" s="1"/>
  <c r="S82" i="2"/>
  <c r="R82" i="2"/>
  <c r="V82" i="2" s="1"/>
  <c r="Q82" i="2"/>
  <c r="T82" i="2" s="1"/>
  <c r="I82" i="7" s="1"/>
  <c r="S81" i="2"/>
  <c r="R81" i="2"/>
  <c r="V81" i="2" s="1"/>
  <c r="Q81" i="2"/>
  <c r="T81" i="2" s="1"/>
  <c r="I81" i="7" s="1"/>
  <c r="S80" i="2"/>
  <c r="R80" i="2"/>
  <c r="V80" i="2" s="1"/>
  <c r="Q80" i="2"/>
  <c r="T80" i="2" s="1"/>
  <c r="I80" i="7" s="1"/>
  <c r="S79" i="2"/>
  <c r="R79" i="2"/>
  <c r="V79" i="2" s="1"/>
  <c r="Q79" i="2"/>
  <c r="T79" i="2" s="1"/>
  <c r="I79" i="7" s="1"/>
  <c r="S78" i="2"/>
  <c r="R78" i="2"/>
  <c r="V78" i="2" s="1"/>
  <c r="Q78" i="2"/>
  <c r="T78" i="2" s="1"/>
  <c r="I78" i="7" s="1"/>
  <c r="S77" i="2"/>
  <c r="R77" i="2"/>
  <c r="V77" i="2" s="1"/>
  <c r="Q77" i="2"/>
  <c r="T77" i="2" s="1"/>
  <c r="I77" i="7" s="1"/>
  <c r="S76" i="2"/>
  <c r="R76" i="2"/>
  <c r="V76" i="2" s="1"/>
  <c r="Q76" i="2"/>
  <c r="T76" i="2" s="1"/>
  <c r="I76" i="7" s="1"/>
  <c r="S75" i="2"/>
  <c r="R75" i="2"/>
  <c r="V75" i="2" s="1"/>
  <c r="Q75" i="2"/>
  <c r="T75" i="2" s="1"/>
  <c r="I75" i="7" s="1"/>
  <c r="S74" i="2"/>
  <c r="R74" i="2"/>
  <c r="V74" i="2" s="1"/>
  <c r="Q74" i="2"/>
  <c r="T74" i="2" s="1"/>
  <c r="I74" i="7" s="1"/>
  <c r="S73" i="2"/>
  <c r="R73" i="2"/>
  <c r="V73" i="2" s="1"/>
  <c r="Q73" i="2"/>
  <c r="T73" i="2" s="1"/>
  <c r="I73" i="7" s="1"/>
  <c r="S72" i="2"/>
  <c r="R72" i="2"/>
  <c r="V72" i="2" s="1"/>
  <c r="Q72" i="2"/>
  <c r="T72" i="2" s="1"/>
  <c r="I72" i="7" s="1"/>
  <c r="S71" i="2"/>
  <c r="R71" i="2"/>
  <c r="V71" i="2" s="1"/>
  <c r="Q71" i="2"/>
  <c r="T71" i="2" s="1"/>
  <c r="I71" i="7" s="1"/>
  <c r="S70" i="2"/>
  <c r="R70" i="2"/>
  <c r="V70" i="2" s="1"/>
  <c r="Q70" i="2"/>
  <c r="T70" i="2" s="1"/>
  <c r="I70" i="7" s="1"/>
  <c r="S69" i="2"/>
  <c r="R69" i="2"/>
  <c r="V69" i="2" s="1"/>
  <c r="Q69" i="2"/>
  <c r="T69" i="2" s="1"/>
  <c r="I69" i="7" s="1"/>
  <c r="S68" i="2"/>
  <c r="R68" i="2"/>
  <c r="V68" i="2" s="1"/>
  <c r="Q68" i="2"/>
  <c r="T68" i="2" s="1"/>
  <c r="I68" i="7" s="1"/>
  <c r="S67" i="2"/>
  <c r="R67" i="2"/>
  <c r="V67" i="2" s="1"/>
  <c r="Q67" i="2"/>
  <c r="T67" i="2" s="1"/>
  <c r="I67" i="7" s="1"/>
  <c r="S66" i="2"/>
  <c r="R66" i="2"/>
  <c r="V66" i="2" s="1"/>
  <c r="Q66" i="2"/>
  <c r="T66" i="2" s="1"/>
  <c r="I66" i="7" s="1"/>
  <c r="S65" i="2"/>
  <c r="R65" i="2"/>
  <c r="V65" i="2" s="1"/>
  <c r="Q65" i="2"/>
  <c r="T65" i="2" s="1"/>
  <c r="I65" i="7" s="1"/>
  <c r="S64" i="2"/>
  <c r="R64" i="2"/>
  <c r="V64" i="2" s="1"/>
  <c r="Q64" i="2"/>
  <c r="T64" i="2" s="1"/>
  <c r="I64" i="7" s="1"/>
  <c r="S63" i="2"/>
  <c r="R63" i="2"/>
  <c r="V63" i="2" s="1"/>
  <c r="Q63" i="2"/>
  <c r="T63" i="2" s="1"/>
  <c r="I63" i="7" s="1"/>
  <c r="S62" i="2"/>
  <c r="R62" i="2"/>
  <c r="V62" i="2" s="1"/>
  <c r="Q62" i="2"/>
  <c r="T62" i="2" s="1"/>
  <c r="I62" i="7" s="1"/>
  <c r="S61" i="2"/>
  <c r="R61" i="2"/>
  <c r="V61" i="2" s="1"/>
  <c r="Q61" i="2"/>
  <c r="T61" i="2" s="1"/>
  <c r="I61" i="7" s="1"/>
  <c r="S60" i="2"/>
  <c r="R60" i="2"/>
  <c r="V60" i="2" s="1"/>
  <c r="Q60" i="2"/>
  <c r="T60" i="2" s="1"/>
  <c r="I60" i="7" s="1"/>
  <c r="S59" i="2"/>
  <c r="R59" i="2"/>
  <c r="V59" i="2" s="1"/>
  <c r="Q59" i="2"/>
  <c r="T59" i="2" s="1"/>
  <c r="I59" i="7" s="1"/>
  <c r="S58" i="2"/>
  <c r="R58" i="2"/>
  <c r="V58" i="2" s="1"/>
  <c r="Q58" i="2"/>
  <c r="T58" i="2" s="1"/>
  <c r="I58" i="7" s="1"/>
  <c r="S57" i="2"/>
  <c r="R57" i="2"/>
  <c r="V57" i="2" s="1"/>
  <c r="Q57" i="2"/>
  <c r="T57" i="2" s="1"/>
  <c r="I57" i="7" s="1"/>
  <c r="S56" i="2"/>
  <c r="R56" i="2"/>
  <c r="V56" i="2" s="1"/>
  <c r="Q56" i="2"/>
  <c r="T56" i="2" s="1"/>
  <c r="I56" i="7" s="1"/>
  <c r="S55" i="2"/>
  <c r="R55" i="2"/>
  <c r="V55" i="2" s="1"/>
  <c r="Q55" i="2"/>
  <c r="T55" i="2" s="1"/>
  <c r="I55" i="7" s="1"/>
  <c r="S54" i="2"/>
  <c r="R54" i="2"/>
  <c r="V54" i="2" s="1"/>
  <c r="Q54" i="2"/>
  <c r="T54" i="2" s="1"/>
  <c r="I54" i="7" s="1"/>
  <c r="S53" i="2"/>
  <c r="R53" i="2"/>
  <c r="V53" i="2" s="1"/>
  <c r="Q53" i="2"/>
  <c r="T53" i="2" s="1"/>
  <c r="I53" i="7" s="1"/>
  <c r="S52" i="2"/>
  <c r="R52" i="2"/>
  <c r="V52" i="2" s="1"/>
  <c r="Q52" i="2"/>
  <c r="T52" i="2" s="1"/>
  <c r="I52" i="7" s="1"/>
  <c r="S51" i="2"/>
  <c r="R51" i="2"/>
  <c r="V51" i="2" s="1"/>
  <c r="Q51" i="2"/>
  <c r="T51" i="2" s="1"/>
  <c r="I51" i="7" s="1"/>
  <c r="S50" i="2"/>
  <c r="R50" i="2"/>
  <c r="V50" i="2" s="1"/>
  <c r="Q50" i="2"/>
  <c r="T50" i="2" s="1"/>
  <c r="I50" i="7" s="1"/>
  <c r="S49" i="2"/>
  <c r="R49" i="2"/>
  <c r="V49" i="2" s="1"/>
  <c r="Q49" i="2"/>
  <c r="T49" i="2" s="1"/>
  <c r="I49" i="7" s="1"/>
  <c r="S48" i="2"/>
  <c r="R48" i="2"/>
  <c r="V48" i="2" s="1"/>
  <c r="Q48" i="2"/>
  <c r="T48" i="2" s="1"/>
  <c r="I48" i="7" s="1"/>
  <c r="S47" i="2"/>
  <c r="R47" i="2"/>
  <c r="V47" i="2" s="1"/>
  <c r="Q47" i="2"/>
  <c r="T47" i="2" s="1"/>
  <c r="I47" i="7" s="1"/>
  <c r="S46" i="2"/>
  <c r="R46" i="2"/>
  <c r="V46" i="2" s="1"/>
  <c r="Q46" i="2"/>
  <c r="T46" i="2" s="1"/>
  <c r="I46" i="7" s="1"/>
  <c r="S45" i="2"/>
  <c r="R45" i="2"/>
  <c r="V45" i="2" s="1"/>
  <c r="Q45" i="2"/>
  <c r="T45" i="2" s="1"/>
  <c r="I45" i="7" s="1"/>
  <c r="S44" i="2"/>
  <c r="R44" i="2"/>
  <c r="V44" i="2" s="1"/>
  <c r="Q44" i="2"/>
  <c r="T44" i="2" s="1"/>
  <c r="I44" i="7" s="1"/>
  <c r="S43" i="2"/>
  <c r="R43" i="2"/>
  <c r="V43" i="2" s="1"/>
  <c r="Q43" i="2"/>
  <c r="T43" i="2" s="1"/>
  <c r="I43" i="7" s="1"/>
  <c r="S42" i="2"/>
  <c r="R42" i="2"/>
  <c r="V42" i="2" s="1"/>
  <c r="Q42" i="2"/>
  <c r="T42" i="2" s="1"/>
  <c r="I42" i="7" s="1"/>
  <c r="S41" i="2"/>
  <c r="R41" i="2"/>
  <c r="V41" i="2" s="1"/>
  <c r="Q41" i="2"/>
  <c r="T41" i="2" s="1"/>
  <c r="I41" i="7" s="1"/>
  <c r="S40" i="2"/>
  <c r="R40" i="2"/>
  <c r="V40" i="2" s="1"/>
  <c r="Q40" i="2"/>
  <c r="T40" i="2" s="1"/>
  <c r="I40" i="7" s="1"/>
  <c r="S39" i="2"/>
  <c r="R39" i="2"/>
  <c r="V39" i="2" s="1"/>
  <c r="Q39" i="2"/>
  <c r="T39" i="2" s="1"/>
  <c r="I39" i="7" s="1"/>
  <c r="S38" i="2"/>
  <c r="R38" i="2"/>
  <c r="V38" i="2" s="1"/>
  <c r="Q38" i="2"/>
  <c r="T38" i="2" s="1"/>
  <c r="I38" i="7" s="1"/>
  <c r="S37" i="2"/>
  <c r="R37" i="2"/>
  <c r="V37" i="2" s="1"/>
  <c r="Q37" i="2"/>
  <c r="T37" i="2" s="1"/>
  <c r="I37" i="7" s="1"/>
  <c r="S36" i="2"/>
  <c r="R36" i="2"/>
  <c r="V36" i="2" s="1"/>
  <c r="Q36" i="2"/>
  <c r="T36" i="2" s="1"/>
  <c r="I36" i="7" s="1"/>
  <c r="S35" i="2"/>
  <c r="R35" i="2"/>
  <c r="V35" i="2" s="1"/>
  <c r="Q35" i="2"/>
  <c r="T35" i="2" s="1"/>
  <c r="I35" i="7" s="1"/>
  <c r="S34" i="2"/>
  <c r="R34" i="2"/>
  <c r="V34" i="2" s="1"/>
  <c r="Q34" i="2"/>
  <c r="T34" i="2" s="1"/>
  <c r="I34" i="7" s="1"/>
  <c r="S33" i="2"/>
  <c r="R33" i="2"/>
  <c r="V33" i="2" s="1"/>
  <c r="Q33" i="2"/>
  <c r="T33" i="2" s="1"/>
  <c r="I33" i="7" s="1"/>
  <c r="S32" i="2"/>
  <c r="R32" i="2"/>
  <c r="V32" i="2" s="1"/>
  <c r="Q32" i="2"/>
  <c r="T32" i="2" s="1"/>
  <c r="I32" i="7" s="1"/>
  <c r="S31" i="2"/>
  <c r="R31" i="2"/>
  <c r="V31" i="2" s="1"/>
  <c r="Q31" i="2"/>
  <c r="T31" i="2" s="1"/>
  <c r="I31" i="7" s="1"/>
  <c r="S30" i="2"/>
  <c r="R30" i="2"/>
  <c r="V30" i="2" s="1"/>
  <c r="Q30" i="2"/>
  <c r="T30" i="2" s="1"/>
  <c r="I30" i="7" s="1"/>
  <c r="S29" i="2"/>
  <c r="R29" i="2"/>
  <c r="V29" i="2" s="1"/>
  <c r="Q29" i="2"/>
  <c r="T29" i="2" s="1"/>
  <c r="I29" i="7" s="1"/>
  <c r="S28" i="2"/>
  <c r="R28" i="2"/>
  <c r="V28" i="2" s="1"/>
  <c r="Q28" i="2"/>
  <c r="T28" i="2" s="1"/>
  <c r="I28" i="7" s="1"/>
  <c r="S27" i="2"/>
  <c r="R27" i="2"/>
  <c r="V27" i="2" s="1"/>
  <c r="Q27" i="2"/>
  <c r="T27" i="2" s="1"/>
  <c r="I27" i="7" s="1"/>
  <c r="S26" i="2"/>
  <c r="R26" i="2"/>
  <c r="V26" i="2" s="1"/>
  <c r="Q26" i="2"/>
  <c r="T26" i="2" s="1"/>
  <c r="I26" i="7" s="1"/>
  <c r="S25" i="2"/>
  <c r="R25" i="2"/>
  <c r="V25" i="2" s="1"/>
  <c r="Q25" i="2"/>
  <c r="T25" i="2" s="1"/>
  <c r="I25" i="7" s="1"/>
  <c r="S24" i="2"/>
  <c r="R24" i="2"/>
  <c r="V24" i="2" s="1"/>
  <c r="Q24" i="2"/>
  <c r="T24" i="2" s="1"/>
  <c r="I24" i="7" s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R10" i="2"/>
  <c r="Q10" i="2"/>
  <c r="Q11" i="2" s="1"/>
  <c r="Q12" i="2" s="1"/>
  <c r="Q13" i="2" s="1"/>
  <c r="Q14" i="2" s="1"/>
  <c r="Q15" i="2" s="1"/>
  <c r="Q16" i="2" s="1"/>
  <c r="Q17" i="2" s="1"/>
  <c r="Q18" i="2" l="1"/>
  <c r="V10" i="2"/>
  <c r="T10" i="2"/>
  <c r="I10" i="7" s="1"/>
  <c r="R11" i="2"/>
  <c r="G10" i="5"/>
  <c r="R13" i="7" s="1"/>
  <c r="G13" i="5"/>
  <c r="R16" i="7" s="1"/>
  <c r="G15" i="5"/>
  <c r="R18" i="7" s="1"/>
  <c r="G18" i="5"/>
  <c r="R21" i="7" s="1"/>
  <c r="G21" i="5"/>
  <c r="R24" i="7" s="1"/>
  <c r="G26" i="5"/>
  <c r="R29" i="7" s="1"/>
  <c r="L7" i="5"/>
  <c r="S10" i="7" s="1"/>
  <c r="O6" i="4"/>
  <c r="K12" i="7" s="1"/>
  <c r="O9" i="4"/>
  <c r="K15" i="7" s="1"/>
  <c r="O10" i="4"/>
  <c r="K16" i="7" s="1"/>
  <c r="O11" i="4"/>
  <c r="K17" i="7" s="1"/>
  <c r="O13" i="4"/>
  <c r="K19" i="7" s="1"/>
  <c r="O14" i="4"/>
  <c r="K20" i="7" s="1"/>
  <c r="O16" i="4"/>
  <c r="K22" i="7" s="1"/>
  <c r="O17" i="4"/>
  <c r="K23" i="7" s="1"/>
  <c r="O18" i="4"/>
  <c r="K24" i="7" s="1"/>
  <c r="O19" i="4"/>
  <c r="K25" i="7" s="1"/>
  <c r="O20" i="4"/>
  <c r="K26" i="7" s="1"/>
  <c r="O21" i="4"/>
  <c r="K27" i="7" s="1"/>
  <c r="O22" i="4"/>
  <c r="K28" i="7" s="1"/>
  <c r="L23" i="4"/>
  <c r="L24" i="4"/>
  <c r="L25" i="4"/>
  <c r="O25" i="4" s="1"/>
  <c r="K31" i="7" s="1"/>
  <c r="L26" i="4"/>
  <c r="O26" i="4" s="1"/>
  <c r="K32" i="7" s="1"/>
  <c r="L27" i="4"/>
  <c r="O27" i="4" s="1"/>
  <c r="K33" i="7" s="1"/>
  <c r="L28" i="4"/>
  <c r="L29" i="4"/>
  <c r="O29" i="4" s="1"/>
  <c r="K35" i="7" s="1"/>
  <c r="L30" i="4"/>
  <c r="O30" i="4" s="1"/>
  <c r="K36" i="7" s="1"/>
  <c r="L31" i="4"/>
  <c r="L32" i="4"/>
  <c r="O32" i="4" s="1"/>
  <c r="K38" i="7" s="1"/>
  <c r="L33" i="4"/>
  <c r="O33" i="4" s="1"/>
  <c r="K39" i="7" s="1"/>
  <c r="L34" i="4"/>
  <c r="O34" i="4" s="1"/>
  <c r="K40" i="7" s="1"/>
  <c r="L35" i="4"/>
  <c r="L36" i="4"/>
  <c r="O36" i="4" s="1"/>
  <c r="K42" i="7" s="1"/>
  <c r="L37" i="4"/>
  <c r="O37" i="4" s="1"/>
  <c r="K43" i="7" s="1"/>
  <c r="L38" i="4"/>
  <c r="O38" i="4" s="1"/>
  <c r="K44" i="7" s="1"/>
  <c r="L39" i="4"/>
  <c r="L40" i="4"/>
  <c r="L41" i="4"/>
  <c r="O41" i="4" s="1"/>
  <c r="K47" i="7" s="1"/>
  <c r="L42" i="4"/>
  <c r="O42" i="4" s="1"/>
  <c r="K48" i="7" s="1"/>
  <c r="L43" i="4"/>
  <c r="O43" i="4" s="1"/>
  <c r="K49" i="7" s="1"/>
  <c r="L44" i="4"/>
  <c r="L45" i="4"/>
  <c r="L46" i="4"/>
  <c r="O46" i="4" s="1"/>
  <c r="K52" i="7" s="1"/>
  <c r="L47" i="4"/>
  <c r="O47" i="4" s="1"/>
  <c r="K53" i="7" s="1"/>
  <c r="L48" i="4"/>
  <c r="L49" i="4"/>
  <c r="L50" i="4"/>
  <c r="O50" i="4" s="1"/>
  <c r="K56" i="7" s="1"/>
  <c r="L51" i="4"/>
  <c r="O51" i="4" s="1"/>
  <c r="K57" i="7" s="1"/>
  <c r="L52" i="4"/>
  <c r="L53" i="4"/>
  <c r="O53" i="4" s="1"/>
  <c r="K59" i="7" s="1"/>
  <c r="L54" i="4"/>
  <c r="O54" i="4" s="1"/>
  <c r="K60" i="7" s="1"/>
  <c r="L55" i="4"/>
  <c r="O55" i="4" s="1"/>
  <c r="K61" i="7" s="1"/>
  <c r="L56" i="4"/>
  <c r="L57" i="4"/>
  <c r="O57" i="4" s="1"/>
  <c r="K63" i="7" s="1"/>
  <c r="L58" i="4"/>
  <c r="O58" i="4" s="1"/>
  <c r="K64" i="7" s="1"/>
  <c r="L59" i="4"/>
  <c r="L60" i="4"/>
  <c r="L61" i="4"/>
  <c r="O61" i="4" s="1"/>
  <c r="K67" i="7" s="1"/>
  <c r="L62" i="4"/>
  <c r="O62" i="4" s="1"/>
  <c r="K68" i="7" s="1"/>
  <c r="L63" i="4"/>
  <c r="L64" i="4"/>
  <c r="O64" i="4" s="1"/>
  <c r="K70" i="7" s="1"/>
  <c r="L65" i="4"/>
  <c r="L66" i="4"/>
  <c r="O66" i="4" s="1"/>
  <c r="K72" i="7" s="1"/>
  <c r="L67" i="4"/>
  <c r="O67" i="4" s="1"/>
  <c r="K73" i="7" s="1"/>
  <c r="L68" i="4"/>
  <c r="O68" i="4" s="1"/>
  <c r="K74" i="7" s="1"/>
  <c r="L69" i="4"/>
  <c r="L70" i="4"/>
  <c r="O70" i="4" s="1"/>
  <c r="K76" i="7" s="1"/>
  <c r="L71" i="4"/>
  <c r="L72" i="4"/>
  <c r="L73" i="4"/>
  <c r="L74" i="4"/>
  <c r="O74" i="4" s="1"/>
  <c r="K80" i="7" s="1"/>
  <c r="L75" i="4"/>
  <c r="O75" i="4" s="1"/>
  <c r="K81" i="7" s="1"/>
  <c r="L76" i="4"/>
  <c r="L77" i="4"/>
  <c r="L78" i="4"/>
  <c r="O78" i="4" s="1"/>
  <c r="K84" i="7" s="1"/>
  <c r="L79" i="4"/>
  <c r="L80" i="4"/>
  <c r="O80" i="4" s="1"/>
  <c r="K86" i="7" s="1"/>
  <c r="L81" i="4"/>
  <c r="L82" i="4"/>
  <c r="O82" i="4" s="1"/>
  <c r="K88" i="7" s="1"/>
  <c r="L83" i="4"/>
  <c r="O83" i="4" s="1"/>
  <c r="K89" i="7" s="1"/>
  <c r="L84" i="4"/>
  <c r="O84" i="4" s="1"/>
  <c r="K90" i="7" s="1"/>
  <c r="L85" i="4"/>
  <c r="L86" i="4"/>
  <c r="O86" i="4" s="1"/>
  <c r="K92" i="7" s="1"/>
  <c r="L87" i="4"/>
  <c r="L88" i="4"/>
  <c r="L89" i="4"/>
  <c r="L90" i="4"/>
  <c r="O90" i="4" s="1"/>
  <c r="K96" i="7" s="1"/>
  <c r="L91" i="4"/>
  <c r="O91" i="4" s="1"/>
  <c r="K97" i="7" s="1"/>
  <c r="L92" i="4"/>
  <c r="L93" i="4"/>
  <c r="L94" i="4"/>
  <c r="O94" i="4" s="1"/>
  <c r="K100" i="7" s="1"/>
  <c r="L95" i="4"/>
  <c r="L96" i="4"/>
  <c r="O96" i="4" s="1"/>
  <c r="K102" i="7" s="1"/>
  <c r="L97" i="4"/>
  <c r="L98" i="4"/>
  <c r="O98" i="4" s="1"/>
  <c r="K104" i="7" s="1"/>
  <c r="L99" i="4"/>
  <c r="O99" i="4" s="1"/>
  <c r="K105" i="7" s="1"/>
  <c r="L100" i="4"/>
  <c r="O100" i="4" s="1"/>
  <c r="K106" i="7" s="1"/>
  <c r="L101" i="4"/>
  <c r="L102" i="4"/>
  <c r="O102" i="4" s="1"/>
  <c r="K108" i="7" s="1"/>
  <c r="L103" i="4"/>
  <c r="L104" i="4"/>
  <c r="P10" i="2"/>
  <c r="G10" i="7" s="1"/>
  <c r="P11" i="2"/>
  <c r="G11" i="7" s="1"/>
  <c r="P12" i="2"/>
  <c r="G12" i="7" s="1"/>
  <c r="P13" i="2"/>
  <c r="G13" i="7" s="1"/>
  <c r="P14" i="2"/>
  <c r="G14" i="7" s="1"/>
  <c r="P15" i="2"/>
  <c r="G15" i="7" s="1"/>
  <c r="P16" i="2"/>
  <c r="G16" i="7" s="1"/>
  <c r="P17" i="2"/>
  <c r="G17" i="7" s="1"/>
  <c r="P18" i="2"/>
  <c r="G18" i="7" s="1"/>
  <c r="P19" i="2"/>
  <c r="G19" i="7" s="1"/>
  <c r="P20" i="2"/>
  <c r="G20" i="7" s="1"/>
  <c r="P21" i="2"/>
  <c r="G21" i="7" s="1"/>
  <c r="P22" i="2"/>
  <c r="G22" i="7" s="1"/>
  <c r="P23" i="2"/>
  <c r="G23" i="7" s="1"/>
  <c r="P24" i="2"/>
  <c r="G24" i="7" s="1"/>
  <c r="P25" i="2"/>
  <c r="G25" i="7" s="1"/>
  <c r="P26" i="2"/>
  <c r="G26" i="7" s="1"/>
  <c r="P27" i="2"/>
  <c r="G27" i="7" s="1"/>
  <c r="P28" i="2"/>
  <c r="G28" i="7" s="1"/>
  <c r="P29" i="2"/>
  <c r="G29" i="7" s="1"/>
  <c r="P30" i="2"/>
  <c r="G30" i="7" s="1"/>
  <c r="P31" i="2"/>
  <c r="G31" i="7" s="1"/>
  <c r="P32" i="2"/>
  <c r="G32" i="7" s="1"/>
  <c r="P33" i="2"/>
  <c r="G33" i="7" s="1"/>
  <c r="P34" i="2"/>
  <c r="G34" i="7" s="1"/>
  <c r="P35" i="2"/>
  <c r="G35" i="7" s="1"/>
  <c r="P36" i="2"/>
  <c r="G36" i="7" s="1"/>
  <c r="P37" i="2"/>
  <c r="G37" i="7" s="1"/>
  <c r="P38" i="2"/>
  <c r="G38" i="7" s="1"/>
  <c r="P39" i="2"/>
  <c r="G39" i="7" s="1"/>
  <c r="P40" i="2"/>
  <c r="G40" i="7" s="1"/>
  <c r="P41" i="2"/>
  <c r="G41" i="7" s="1"/>
  <c r="P42" i="2"/>
  <c r="G42" i="7" s="1"/>
  <c r="P43" i="2"/>
  <c r="G43" i="7" s="1"/>
  <c r="P44" i="2"/>
  <c r="G44" i="7" s="1"/>
  <c r="P45" i="2"/>
  <c r="G45" i="7" s="1"/>
  <c r="P46" i="2"/>
  <c r="G46" i="7" s="1"/>
  <c r="P47" i="2"/>
  <c r="G47" i="7" s="1"/>
  <c r="P48" i="2"/>
  <c r="G48" i="7" s="1"/>
  <c r="P49" i="2"/>
  <c r="G49" i="7" s="1"/>
  <c r="P50" i="2"/>
  <c r="G50" i="7" s="1"/>
  <c r="P51" i="2"/>
  <c r="G51" i="7" s="1"/>
  <c r="P52" i="2"/>
  <c r="G52" i="7" s="1"/>
  <c r="P53" i="2"/>
  <c r="G53" i="7" s="1"/>
  <c r="P54" i="2"/>
  <c r="G54" i="7" s="1"/>
  <c r="P55" i="2"/>
  <c r="G55" i="7" s="1"/>
  <c r="P56" i="2"/>
  <c r="G56" i="7" s="1"/>
  <c r="P57" i="2"/>
  <c r="G57" i="7" s="1"/>
  <c r="P58" i="2"/>
  <c r="G58" i="7" s="1"/>
  <c r="P59" i="2"/>
  <c r="G59" i="7" s="1"/>
  <c r="P60" i="2"/>
  <c r="G60" i="7" s="1"/>
  <c r="P61" i="2"/>
  <c r="G61" i="7" s="1"/>
  <c r="P62" i="2"/>
  <c r="G62" i="7" s="1"/>
  <c r="P63" i="2"/>
  <c r="G63" i="7" s="1"/>
  <c r="P64" i="2"/>
  <c r="G64" i="7" s="1"/>
  <c r="P65" i="2"/>
  <c r="G65" i="7" s="1"/>
  <c r="P66" i="2"/>
  <c r="G66" i="7" s="1"/>
  <c r="P67" i="2"/>
  <c r="G67" i="7" s="1"/>
  <c r="P68" i="2"/>
  <c r="G68" i="7" s="1"/>
  <c r="P69" i="2"/>
  <c r="G69" i="7" s="1"/>
  <c r="P70" i="2"/>
  <c r="G70" i="7" s="1"/>
  <c r="P71" i="2"/>
  <c r="G71" i="7" s="1"/>
  <c r="P72" i="2"/>
  <c r="G72" i="7" s="1"/>
  <c r="P73" i="2"/>
  <c r="G73" i="7" s="1"/>
  <c r="P74" i="2"/>
  <c r="G74" i="7" s="1"/>
  <c r="P75" i="2"/>
  <c r="G75" i="7" s="1"/>
  <c r="P76" i="2"/>
  <c r="G76" i="7" s="1"/>
  <c r="P77" i="2"/>
  <c r="G77" i="7" s="1"/>
  <c r="P78" i="2"/>
  <c r="G78" i="7" s="1"/>
  <c r="P79" i="2"/>
  <c r="G79" i="7" s="1"/>
  <c r="P80" i="2"/>
  <c r="G80" i="7" s="1"/>
  <c r="P81" i="2"/>
  <c r="G81" i="7" s="1"/>
  <c r="P82" i="2"/>
  <c r="G82" i="7" s="1"/>
  <c r="P83" i="2"/>
  <c r="G83" i="7" s="1"/>
  <c r="P84" i="2"/>
  <c r="G84" i="7" s="1"/>
  <c r="P85" i="2"/>
  <c r="G85" i="7" s="1"/>
  <c r="P86" i="2"/>
  <c r="G86" i="7" s="1"/>
  <c r="P87" i="2"/>
  <c r="G87" i="7" s="1"/>
  <c r="P88" i="2"/>
  <c r="G88" i="7" s="1"/>
  <c r="P89" i="2"/>
  <c r="G89" i="7" s="1"/>
  <c r="P90" i="2"/>
  <c r="G90" i="7" s="1"/>
  <c r="P91" i="2"/>
  <c r="G91" i="7" s="1"/>
  <c r="P92" i="2"/>
  <c r="G92" i="7" s="1"/>
  <c r="P93" i="2"/>
  <c r="G93" i="7" s="1"/>
  <c r="P94" i="2"/>
  <c r="G94" i="7" s="1"/>
  <c r="P95" i="2"/>
  <c r="G95" i="7" s="1"/>
  <c r="P96" i="2"/>
  <c r="G96" i="7" s="1"/>
  <c r="P97" i="2"/>
  <c r="G97" i="7" s="1"/>
  <c r="P98" i="2"/>
  <c r="G98" i="7" s="1"/>
  <c r="P99" i="2"/>
  <c r="G99" i="7" s="1"/>
  <c r="P100" i="2"/>
  <c r="G100" i="7" s="1"/>
  <c r="P101" i="2"/>
  <c r="G101" i="7" s="1"/>
  <c r="P102" i="2"/>
  <c r="G102" i="7" s="1"/>
  <c r="P103" i="2"/>
  <c r="G103" i="7" s="1"/>
  <c r="P104" i="2"/>
  <c r="G104" i="7" s="1"/>
  <c r="P105" i="2"/>
  <c r="G105" i="7" s="1"/>
  <c r="P106" i="2"/>
  <c r="G106" i="7" s="1"/>
  <c r="P107" i="2"/>
  <c r="G107" i="7" s="1"/>
  <c r="P108" i="2"/>
  <c r="G108" i="7" s="1"/>
  <c r="P109" i="2"/>
  <c r="G109" i="7" s="1"/>
  <c r="O10" i="2"/>
  <c r="O11" i="2"/>
  <c r="F11" i="7" s="1"/>
  <c r="O12" i="2"/>
  <c r="F12" i="7" s="1"/>
  <c r="O13" i="2"/>
  <c r="F13" i="7" s="1"/>
  <c r="O14" i="2"/>
  <c r="F14" i="7" s="1"/>
  <c r="O15" i="2"/>
  <c r="F15" i="7" s="1"/>
  <c r="O16" i="2"/>
  <c r="F16" i="7" s="1"/>
  <c r="O17" i="2"/>
  <c r="F17" i="7" s="1"/>
  <c r="Q19" i="2" l="1"/>
  <c r="Q20" i="2" s="1"/>
  <c r="S103" i="4"/>
  <c r="N109" i="7" s="1"/>
  <c r="O103" i="4"/>
  <c r="K109" i="7" s="1"/>
  <c r="S95" i="4"/>
  <c r="N101" i="7" s="1"/>
  <c r="O95" i="4"/>
  <c r="K101" i="7" s="1"/>
  <c r="S87" i="4"/>
  <c r="N93" i="7" s="1"/>
  <c r="O87" i="4"/>
  <c r="K93" i="7" s="1"/>
  <c r="S79" i="4"/>
  <c r="N85" i="7" s="1"/>
  <c r="O79" i="4"/>
  <c r="K85" i="7" s="1"/>
  <c r="S71" i="4"/>
  <c r="N77" i="7" s="1"/>
  <c r="O71" i="4"/>
  <c r="K77" i="7" s="1"/>
  <c r="S63" i="4"/>
  <c r="N69" i="7" s="1"/>
  <c r="O63" i="4"/>
  <c r="K69" i="7" s="1"/>
  <c r="S59" i="4"/>
  <c r="N65" i="7" s="1"/>
  <c r="O59" i="4"/>
  <c r="K65" i="7" s="1"/>
  <c r="S39" i="4"/>
  <c r="N45" i="7" s="1"/>
  <c r="O39" i="4"/>
  <c r="K45" i="7" s="1"/>
  <c r="S35" i="4"/>
  <c r="N41" i="7" s="1"/>
  <c r="O35" i="4"/>
  <c r="K41" i="7" s="1"/>
  <c r="S31" i="4"/>
  <c r="N37" i="7" s="1"/>
  <c r="O31" i="4"/>
  <c r="K37" i="7" s="1"/>
  <c r="S23" i="4"/>
  <c r="N29" i="7" s="1"/>
  <c r="O23" i="4"/>
  <c r="K29" i="7" s="1"/>
  <c r="O15" i="4"/>
  <c r="K21" i="7" s="1"/>
  <c r="O7" i="4"/>
  <c r="K13" i="7" s="1"/>
  <c r="S101" i="4"/>
  <c r="N107" i="7" s="1"/>
  <c r="O101" i="4"/>
  <c r="K107" i="7" s="1"/>
  <c r="S97" i="4"/>
  <c r="N103" i="7" s="1"/>
  <c r="O97" i="4"/>
  <c r="K103" i="7" s="1"/>
  <c r="S93" i="4"/>
  <c r="N99" i="7" s="1"/>
  <c r="O93" i="4"/>
  <c r="K99" i="7" s="1"/>
  <c r="S89" i="4"/>
  <c r="N95" i="7" s="1"/>
  <c r="O89" i="4"/>
  <c r="K95" i="7" s="1"/>
  <c r="S85" i="4"/>
  <c r="N91" i="7" s="1"/>
  <c r="O85" i="4"/>
  <c r="K91" i="7" s="1"/>
  <c r="S81" i="4"/>
  <c r="N87" i="7" s="1"/>
  <c r="O81" i="4"/>
  <c r="K87" i="7" s="1"/>
  <c r="S77" i="4"/>
  <c r="N83" i="7" s="1"/>
  <c r="O77" i="4"/>
  <c r="K83" i="7" s="1"/>
  <c r="S73" i="4"/>
  <c r="N79" i="7" s="1"/>
  <c r="O73" i="4"/>
  <c r="K79" i="7" s="1"/>
  <c r="S69" i="4"/>
  <c r="N75" i="7" s="1"/>
  <c r="O69" i="4"/>
  <c r="K75" i="7" s="1"/>
  <c r="S65" i="4"/>
  <c r="N71" i="7" s="1"/>
  <c r="O65" i="4"/>
  <c r="K71" i="7" s="1"/>
  <c r="S49" i="4"/>
  <c r="N55" i="7" s="1"/>
  <c r="O49" i="4"/>
  <c r="K55" i="7" s="1"/>
  <c r="S45" i="4"/>
  <c r="N51" i="7" s="1"/>
  <c r="O45" i="4"/>
  <c r="K51" i="7" s="1"/>
  <c r="S104" i="4"/>
  <c r="O104" i="4"/>
  <c r="S92" i="4"/>
  <c r="N98" i="7" s="1"/>
  <c r="O92" i="4"/>
  <c r="K98" i="7" s="1"/>
  <c r="S88" i="4"/>
  <c r="N94" i="7" s="1"/>
  <c r="O88" i="4"/>
  <c r="K94" i="7" s="1"/>
  <c r="S76" i="4"/>
  <c r="N82" i="7" s="1"/>
  <c r="O76" i="4"/>
  <c r="K82" i="7" s="1"/>
  <c r="S72" i="4"/>
  <c r="N78" i="7" s="1"/>
  <c r="O72" i="4"/>
  <c r="K78" i="7" s="1"/>
  <c r="S60" i="4"/>
  <c r="N66" i="7" s="1"/>
  <c r="O60" i="4"/>
  <c r="K66" i="7" s="1"/>
  <c r="S56" i="4"/>
  <c r="N62" i="7" s="1"/>
  <c r="O56" i="4"/>
  <c r="K62" i="7" s="1"/>
  <c r="S52" i="4"/>
  <c r="N58" i="7" s="1"/>
  <c r="O52" i="4"/>
  <c r="K58" i="7" s="1"/>
  <c r="S48" i="4"/>
  <c r="N54" i="7" s="1"/>
  <c r="O48" i="4"/>
  <c r="K54" i="7" s="1"/>
  <c r="S44" i="4"/>
  <c r="N50" i="7" s="1"/>
  <c r="O44" i="4"/>
  <c r="K50" i="7" s="1"/>
  <c r="S40" i="4"/>
  <c r="N46" i="7" s="1"/>
  <c r="O40" i="4"/>
  <c r="K46" i="7" s="1"/>
  <c r="S28" i="4"/>
  <c r="N34" i="7" s="1"/>
  <c r="O28" i="4"/>
  <c r="K34" i="7" s="1"/>
  <c r="S24" i="4"/>
  <c r="N30" i="7" s="1"/>
  <c r="O24" i="4"/>
  <c r="K30" i="7" s="1"/>
  <c r="O12" i="4"/>
  <c r="K18" i="7" s="1"/>
  <c r="O8" i="4"/>
  <c r="K14" i="7" s="1"/>
  <c r="M99" i="4"/>
  <c r="S99" i="4"/>
  <c r="N105" i="7" s="1"/>
  <c r="M91" i="4"/>
  <c r="S91" i="4"/>
  <c r="N97" i="7" s="1"/>
  <c r="M83" i="4"/>
  <c r="S83" i="4"/>
  <c r="N89" i="7" s="1"/>
  <c r="M75" i="4"/>
  <c r="S75" i="4"/>
  <c r="N81" i="7" s="1"/>
  <c r="M67" i="4"/>
  <c r="S67" i="4"/>
  <c r="N73" i="7" s="1"/>
  <c r="M61" i="4"/>
  <c r="S61" i="4"/>
  <c r="N67" i="7" s="1"/>
  <c r="M57" i="4"/>
  <c r="S57" i="4"/>
  <c r="N63" i="7" s="1"/>
  <c r="M55" i="4"/>
  <c r="S55" i="4"/>
  <c r="N61" i="7" s="1"/>
  <c r="M53" i="4"/>
  <c r="S53" i="4"/>
  <c r="N59" i="7" s="1"/>
  <c r="M51" i="4"/>
  <c r="S51" i="4"/>
  <c r="N57" i="7" s="1"/>
  <c r="M47" i="4"/>
  <c r="S47" i="4"/>
  <c r="N53" i="7" s="1"/>
  <c r="M43" i="4"/>
  <c r="S43" i="4"/>
  <c r="N49" i="7" s="1"/>
  <c r="M41" i="4"/>
  <c r="S41" i="4"/>
  <c r="N47" i="7" s="1"/>
  <c r="M37" i="4"/>
  <c r="S37" i="4"/>
  <c r="N43" i="7" s="1"/>
  <c r="M33" i="4"/>
  <c r="S33" i="4"/>
  <c r="N39" i="7" s="1"/>
  <c r="M29" i="4"/>
  <c r="S29" i="4"/>
  <c r="N35" i="7" s="1"/>
  <c r="M27" i="4"/>
  <c r="S27" i="4"/>
  <c r="N33" i="7" s="1"/>
  <c r="M25" i="4"/>
  <c r="S25" i="4"/>
  <c r="N31" i="7" s="1"/>
  <c r="S21" i="4"/>
  <c r="N27" i="7" s="1"/>
  <c r="S19" i="4"/>
  <c r="N25" i="7" s="1"/>
  <c r="M102" i="4"/>
  <c r="S102" i="4"/>
  <c r="N108" i="7" s="1"/>
  <c r="M100" i="4"/>
  <c r="S100" i="4"/>
  <c r="N106" i="7" s="1"/>
  <c r="M98" i="4"/>
  <c r="S98" i="4"/>
  <c r="N104" i="7" s="1"/>
  <c r="M96" i="4"/>
  <c r="S96" i="4"/>
  <c r="N102" i="7" s="1"/>
  <c r="M94" i="4"/>
  <c r="S94" i="4"/>
  <c r="N100" i="7" s="1"/>
  <c r="M90" i="4"/>
  <c r="S90" i="4"/>
  <c r="N96" i="7" s="1"/>
  <c r="M86" i="4"/>
  <c r="S86" i="4"/>
  <c r="N92" i="7" s="1"/>
  <c r="M84" i="4"/>
  <c r="S84" i="4"/>
  <c r="N90" i="7" s="1"/>
  <c r="M82" i="4"/>
  <c r="S82" i="4"/>
  <c r="N88" i="7" s="1"/>
  <c r="M80" i="4"/>
  <c r="S80" i="4"/>
  <c r="N86" i="7" s="1"/>
  <c r="M78" i="4"/>
  <c r="S78" i="4"/>
  <c r="N84" i="7" s="1"/>
  <c r="M74" i="4"/>
  <c r="S74" i="4"/>
  <c r="N80" i="7" s="1"/>
  <c r="M70" i="4"/>
  <c r="S70" i="4"/>
  <c r="N76" i="7" s="1"/>
  <c r="M68" i="4"/>
  <c r="S68" i="4"/>
  <c r="N74" i="7" s="1"/>
  <c r="M66" i="4"/>
  <c r="S66" i="4"/>
  <c r="N72" i="7" s="1"/>
  <c r="M64" i="4"/>
  <c r="S64" i="4"/>
  <c r="N70" i="7" s="1"/>
  <c r="M62" i="4"/>
  <c r="S62" i="4"/>
  <c r="N68" i="7" s="1"/>
  <c r="M58" i="4"/>
  <c r="S58" i="4"/>
  <c r="N64" i="7" s="1"/>
  <c r="M54" i="4"/>
  <c r="S54" i="4"/>
  <c r="N60" i="7" s="1"/>
  <c r="M50" i="4"/>
  <c r="S50" i="4"/>
  <c r="N56" i="7" s="1"/>
  <c r="M46" i="4"/>
  <c r="S46" i="4"/>
  <c r="N52" i="7" s="1"/>
  <c r="M42" i="4"/>
  <c r="S42" i="4"/>
  <c r="N48" i="7" s="1"/>
  <c r="M38" i="4"/>
  <c r="S38" i="4"/>
  <c r="N44" i="7" s="1"/>
  <c r="M36" i="4"/>
  <c r="S36" i="4"/>
  <c r="N42" i="7" s="1"/>
  <c r="M34" i="4"/>
  <c r="S34" i="4"/>
  <c r="N40" i="7" s="1"/>
  <c r="M32" i="4"/>
  <c r="S32" i="4"/>
  <c r="N38" i="7" s="1"/>
  <c r="M30" i="4"/>
  <c r="S30" i="4"/>
  <c r="N36" i="7" s="1"/>
  <c r="M26" i="4"/>
  <c r="S26" i="4"/>
  <c r="N32" i="7" s="1"/>
  <c r="S22" i="4"/>
  <c r="N28" i="7" s="1"/>
  <c r="S20" i="4"/>
  <c r="N26" i="7" s="1"/>
  <c r="S18" i="4"/>
  <c r="N24" i="7" s="1"/>
  <c r="P103" i="4"/>
  <c r="L109" i="7" s="1"/>
  <c r="M103" i="4"/>
  <c r="X101" i="4"/>
  <c r="M101" i="4"/>
  <c r="X97" i="4"/>
  <c r="M97" i="4"/>
  <c r="P95" i="4"/>
  <c r="L101" i="7" s="1"/>
  <c r="M95" i="4"/>
  <c r="X93" i="4"/>
  <c r="M93" i="4"/>
  <c r="X89" i="4"/>
  <c r="M89" i="4"/>
  <c r="P87" i="4"/>
  <c r="L93" i="7" s="1"/>
  <c r="M87" i="4"/>
  <c r="X85" i="4"/>
  <c r="M85" i="4"/>
  <c r="X81" i="4"/>
  <c r="M81" i="4"/>
  <c r="P79" i="4"/>
  <c r="L85" i="7" s="1"/>
  <c r="M79" i="4"/>
  <c r="X77" i="4"/>
  <c r="M77" i="4"/>
  <c r="X73" i="4"/>
  <c r="M73" i="4"/>
  <c r="P71" i="4"/>
  <c r="L77" i="7" s="1"/>
  <c r="M71" i="4"/>
  <c r="X69" i="4"/>
  <c r="M69" i="4"/>
  <c r="X65" i="4"/>
  <c r="M65" i="4"/>
  <c r="P63" i="4"/>
  <c r="L69" i="7" s="1"/>
  <c r="M63" i="4"/>
  <c r="P59" i="4"/>
  <c r="L65" i="7" s="1"/>
  <c r="M59" i="4"/>
  <c r="Q49" i="4"/>
  <c r="M49" i="4"/>
  <c r="Q45" i="4"/>
  <c r="M45" i="4"/>
  <c r="P39" i="4"/>
  <c r="L45" i="7" s="1"/>
  <c r="M39" i="4"/>
  <c r="P35" i="4"/>
  <c r="L41" i="7" s="1"/>
  <c r="M35" i="4"/>
  <c r="X31" i="4"/>
  <c r="M31" i="4"/>
  <c r="P23" i="4"/>
  <c r="L29" i="7" s="1"/>
  <c r="M23" i="4"/>
  <c r="X15" i="4"/>
  <c r="P7" i="4"/>
  <c r="L13" i="7" s="1"/>
  <c r="T104" i="4"/>
  <c r="M104" i="4"/>
  <c r="T92" i="4"/>
  <c r="O98" i="7" s="1"/>
  <c r="M92" i="4"/>
  <c r="T88" i="4"/>
  <c r="O94" i="7" s="1"/>
  <c r="M88" i="4"/>
  <c r="T76" i="4"/>
  <c r="O82" i="7" s="1"/>
  <c r="M76" i="4"/>
  <c r="T72" i="4"/>
  <c r="O78" i="7" s="1"/>
  <c r="M72" i="4"/>
  <c r="P60" i="4"/>
  <c r="L66" i="7" s="1"/>
  <c r="M60" i="4"/>
  <c r="Q56" i="4"/>
  <c r="M56" i="4"/>
  <c r="P52" i="4"/>
  <c r="L58" i="7" s="1"/>
  <c r="M52" i="4"/>
  <c r="P48" i="4"/>
  <c r="L54" i="7" s="1"/>
  <c r="M48" i="4"/>
  <c r="P44" i="4"/>
  <c r="L50" i="7" s="1"/>
  <c r="M44" i="4"/>
  <c r="P40" i="4"/>
  <c r="L46" i="7" s="1"/>
  <c r="M40" i="4"/>
  <c r="P28" i="4"/>
  <c r="L34" i="7" s="1"/>
  <c r="M28" i="4"/>
  <c r="P24" i="4"/>
  <c r="L30" i="7" s="1"/>
  <c r="M24" i="4"/>
  <c r="P12" i="4"/>
  <c r="L18" i="7" s="1"/>
  <c r="P8" i="4"/>
  <c r="L14" i="7" s="1"/>
  <c r="T11" i="2"/>
  <c r="I11" i="7" s="1"/>
  <c r="R12" i="2"/>
  <c r="R13" i="2" s="1"/>
  <c r="V11" i="2"/>
  <c r="X95" i="4"/>
  <c r="X79" i="4"/>
  <c r="X35" i="4"/>
  <c r="V63" i="4"/>
  <c r="Q69" i="7" s="1"/>
  <c r="G25" i="5"/>
  <c r="R28" i="7" s="1"/>
  <c r="T100" i="4"/>
  <c r="O106" i="7" s="1"/>
  <c r="P100" i="4"/>
  <c r="L106" i="7" s="1"/>
  <c r="T96" i="4"/>
  <c r="O102" i="7" s="1"/>
  <c r="P96" i="4"/>
  <c r="L102" i="7" s="1"/>
  <c r="T80" i="4"/>
  <c r="O86" i="7" s="1"/>
  <c r="P80" i="4"/>
  <c r="L86" i="7" s="1"/>
  <c r="P88" i="4"/>
  <c r="L94" i="7" s="1"/>
  <c r="T84" i="4"/>
  <c r="O90" i="7" s="1"/>
  <c r="P84" i="4"/>
  <c r="L90" i="7" s="1"/>
  <c r="T68" i="4"/>
  <c r="O74" i="7" s="1"/>
  <c r="P68" i="4"/>
  <c r="L74" i="7" s="1"/>
  <c r="Q64" i="4"/>
  <c r="P64" i="4"/>
  <c r="L70" i="7" s="1"/>
  <c r="Z36" i="4"/>
  <c r="P36" i="4"/>
  <c r="L42" i="7" s="1"/>
  <c r="Z32" i="4"/>
  <c r="P32" i="4"/>
  <c r="L38" i="7" s="1"/>
  <c r="Z20" i="4"/>
  <c r="P20" i="4"/>
  <c r="L26" i="7" s="1"/>
  <c r="Z16" i="4"/>
  <c r="P16" i="4"/>
  <c r="L22" i="7" s="1"/>
  <c r="P56" i="4"/>
  <c r="L62" i="7" s="1"/>
  <c r="P99" i="4"/>
  <c r="L105" i="7" s="1"/>
  <c r="X99" i="4"/>
  <c r="P91" i="4"/>
  <c r="L97" i="7" s="1"/>
  <c r="X91" i="4"/>
  <c r="P83" i="4"/>
  <c r="L89" i="7" s="1"/>
  <c r="X83" i="4"/>
  <c r="P75" i="4"/>
  <c r="L81" i="7" s="1"/>
  <c r="X75" i="4"/>
  <c r="P67" i="4"/>
  <c r="L73" i="7" s="1"/>
  <c r="X67" i="4"/>
  <c r="P55" i="4"/>
  <c r="L61" i="7" s="1"/>
  <c r="V55" i="4"/>
  <c r="Q61" i="7" s="1"/>
  <c r="P51" i="4"/>
  <c r="L57" i="7" s="1"/>
  <c r="Q51" i="4"/>
  <c r="P47" i="4"/>
  <c r="L53" i="7" s="1"/>
  <c r="Q47" i="4"/>
  <c r="P43" i="4"/>
  <c r="L49" i="7" s="1"/>
  <c r="Q43" i="4"/>
  <c r="P27" i="4"/>
  <c r="L33" i="7" s="1"/>
  <c r="X27" i="4"/>
  <c r="P19" i="4"/>
  <c r="L25" i="7" s="1"/>
  <c r="X19" i="4"/>
  <c r="P11" i="4"/>
  <c r="L17" i="7" s="1"/>
  <c r="X11" i="4"/>
  <c r="P76" i="4"/>
  <c r="L82" i="7" s="1"/>
  <c r="V59" i="4"/>
  <c r="Q65" i="7" s="1"/>
  <c r="G23" i="5"/>
  <c r="R26" i="7" s="1"/>
  <c r="G19" i="5"/>
  <c r="R22" i="7" s="1"/>
  <c r="P104" i="4"/>
  <c r="P72" i="4"/>
  <c r="L78" i="7" s="1"/>
  <c r="X103" i="4"/>
  <c r="X87" i="4"/>
  <c r="X71" i="4"/>
  <c r="P92" i="4"/>
  <c r="L98" i="7" s="1"/>
  <c r="G22" i="5"/>
  <c r="R25" i="7" s="1"/>
  <c r="G14" i="5"/>
  <c r="R17" i="7" s="1"/>
  <c r="G9" i="5"/>
  <c r="R12" i="7" s="1"/>
  <c r="Q102" i="4"/>
  <c r="W102" i="4"/>
  <c r="U102" i="4"/>
  <c r="P108" i="7" s="1"/>
  <c r="Y102" i="4"/>
  <c r="V102" i="4"/>
  <c r="Q108" i="7" s="1"/>
  <c r="Z102" i="4"/>
  <c r="Q98" i="4"/>
  <c r="W98" i="4"/>
  <c r="U98" i="4"/>
  <c r="P104" i="7" s="1"/>
  <c r="Y98" i="4"/>
  <c r="V98" i="4"/>
  <c r="Q104" i="7" s="1"/>
  <c r="Z98" i="4"/>
  <c r="Q94" i="4"/>
  <c r="W94" i="4"/>
  <c r="U94" i="4"/>
  <c r="P100" i="7" s="1"/>
  <c r="Y94" i="4"/>
  <c r="V94" i="4"/>
  <c r="Q100" i="7" s="1"/>
  <c r="Z94" i="4"/>
  <c r="Q90" i="4"/>
  <c r="W90" i="4"/>
  <c r="U90" i="4"/>
  <c r="P96" i="7" s="1"/>
  <c r="Y90" i="4"/>
  <c r="V90" i="4"/>
  <c r="Q96" i="7" s="1"/>
  <c r="Z90" i="4"/>
  <c r="Q86" i="4"/>
  <c r="W86" i="4"/>
  <c r="U86" i="4"/>
  <c r="P92" i="7" s="1"/>
  <c r="Y86" i="4"/>
  <c r="V86" i="4"/>
  <c r="Q92" i="7" s="1"/>
  <c r="Z86" i="4"/>
  <c r="Q82" i="4"/>
  <c r="W82" i="4"/>
  <c r="U82" i="4"/>
  <c r="P88" i="7" s="1"/>
  <c r="Y82" i="4"/>
  <c r="V82" i="4"/>
  <c r="Q88" i="7" s="1"/>
  <c r="Z82" i="4"/>
  <c r="Q78" i="4"/>
  <c r="W78" i="4"/>
  <c r="U78" i="4"/>
  <c r="P84" i="7" s="1"/>
  <c r="Y78" i="4"/>
  <c r="V78" i="4"/>
  <c r="Q84" i="7" s="1"/>
  <c r="Z78" i="4"/>
  <c r="Q74" i="4"/>
  <c r="W74" i="4"/>
  <c r="U74" i="4"/>
  <c r="P80" i="7" s="1"/>
  <c r="Y74" i="4"/>
  <c r="V74" i="4"/>
  <c r="Q80" i="7" s="1"/>
  <c r="Z74" i="4"/>
  <c r="Q70" i="4"/>
  <c r="W70" i="4"/>
  <c r="U70" i="4"/>
  <c r="P76" i="7" s="1"/>
  <c r="Y70" i="4"/>
  <c r="V70" i="4"/>
  <c r="Q76" i="7" s="1"/>
  <c r="Z70" i="4"/>
  <c r="Q66" i="4"/>
  <c r="W66" i="4"/>
  <c r="U66" i="4"/>
  <c r="P72" i="7" s="1"/>
  <c r="Y66" i="4"/>
  <c r="V66" i="4"/>
  <c r="Q72" i="7" s="1"/>
  <c r="Z66" i="4"/>
  <c r="T62" i="4"/>
  <c r="O68" i="7" s="1"/>
  <c r="X62" i="4"/>
  <c r="W62" i="4"/>
  <c r="U62" i="4"/>
  <c r="P68" i="7" s="1"/>
  <c r="Z62" i="4"/>
  <c r="V62" i="4"/>
  <c r="Q68" i="7" s="1"/>
  <c r="T58" i="4"/>
  <c r="O64" i="7" s="1"/>
  <c r="X58" i="4"/>
  <c r="W58" i="4"/>
  <c r="U58" i="4"/>
  <c r="P64" i="7" s="1"/>
  <c r="Z58" i="4"/>
  <c r="V58" i="4"/>
  <c r="Q64" i="7" s="1"/>
  <c r="T54" i="4"/>
  <c r="O60" i="7" s="1"/>
  <c r="X54" i="4"/>
  <c r="W54" i="4"/>
  <c r="U54" i="4"/>
  <c r="P60" i="7" s="1"/>
  <c r="Z54" i="4"/>
  <c r="V54" i="4"/>
  <c r="Q60" i="7" s="1"/>
  <c r="T50" i="4"/>
  <c r="O56" i="7" s="1"/>
  <c r="X50" i="4"/>
  <c r="V50" i="4"/>
  <c r="Q56" i="7" s="1"/>
  <c r="Z50" i="4"/>
  <c r="Y50" i="4"/>
  <c r="U50" i="4"/>
  <c r="P56" i="7" s="1"/>
  <c r="W50" i="4"/>
  <c r="T46" i="4"/>
  <c r="O52" i="7" s="1"/>
  <c r="X46" i="4"/>
  <c r="V46" i="4"/>
  <c r="Q52" i="7" s="1"/>
  <c r="Z46" i="4"/>
  <c r="Y46" i="4"/>
  <c r="U46" i="4"/>
  <c r="P52" i="7" s="1"/>
  <c r="W46" i="4"/>
  <c r="T42" i="4"/>
  <c r="O48" i="7" s="1"/>
  <c r="X42" i="4"/>
  <c r="V42" i="4"/>
  <c r="Q48" i="7" s="1"/>
  <c r="Z42" i="4"/>
  <c r="Y42" i="4"/>
  <c r="U42" i="4"/>
  <c r="P48" i="7" s="1"/>
  <c r="W42" i="4"/>
  <c r="Q38" i="4"/>
  <c r="W38" i="4"/>
  <c r="V38" i="4"/>
  <c r="Q44" i="7" s="1"/>
  <c r="T38" i="4"/>
  <c r="O44" i="7" s="1"/>
  <c r="Y38" i="4"/>
  <c r="X38" i="4"/>
  <c r="Z38" i="4"/>
  <c r="Q34" i="4"/>
  <c r="W34" i="4"/>
  <c r="V34" i="4"/>
  <c r="Q40" i="7" s="1"/>
  <c r="T34" i="4"/>
  <c r="O40" i="7" s="1"/>
  <c r="Y34" i="4"/>
  <c r="X34" i="4"/>
  <c r="Z34" i="4"/>
  <c r="Q30" i="4"/>
  <c r="W30" i="4"/>
  <c r="V30" i="4"/>
  <c r="Q36" i="7" s="1"/>
  <c r="T30" i="4"/>
  <c r="O36" i="7" s="1"/>
  <c r="Y30" i="4"/>
  <c r="X30" i="4"/>
  <c r="Z30" i="4"/>
  <c r="Q26" i="4"/>
  <c r="W26" i="4"/>
  <c r="V26" i="4"/>
  <c r="Q32" i="7" s="1"/>
  <c r="T26" i="4"/>
  <c r="O32" i="7" s="1"/>
  <c r="Y26" i="4"/>
  <c r="X26" i="4"/>
  <c r="Z26" i="4"/>
  <c r="Q22" i="4"/>
  <c r="W22" i="4"/>
  <c r="V22" i="4"/>
  <c r="Q28" i="7" s="1"/>
  <c r="T22" i="4"/>
  <c r="O28" i="7" s="1"/>
  <c r="Y22" i="4"/>
  <c r="X22" i="4"/>
  <c r="Z22" i="4"/>
  <c r="Q18" i="4"/>
  <c r="W18" i="4"/>
  <c r="V18" i="4"/>
  <c r="Q24" i="7" s="1"/>
  <c r="T18" i="4"/>
  <c r="O24" i="7" s="1"/>
  <c r="Y18" i="4"/>
  <c r="X18" i="4"/>
  <c r="Z18" i="4"/>
  <c r="Q14" i="4"/>
  <c r="W14" i="4"/>
  <c r="V14" i="4"/>
  <c r="Q20" i="7" s="1"/>
  <c r="T14" i="4"/>
  <c r="O20" i="7" s="1"/>
  <c r="Y14" i="4"/>
  <c r="X14" i="4"/>
  <c r="Z14" i="4"/>
  <c r="Q10" i="4"/>
  <c r="W10" i="4"/>
  <c r="V10" i="4"/>
  <c r="Q16" i="7" s="1"/>
  <c r="T10" i="4"/>
  <c r="O16" i="7" s="1"/>
  <c r="Y10" i="4"/>
  <c r="X10" i="4"/>
  <c r="Z10" i="4"/>
  <c r="Q6" i="4"/>
  <c r="M12" i="7" s="1"/>
  <c r="W6" i="4"/>
  <c r="V6" i="4"/>
  <c r="Q12" i="7" s="1"/>
  <c r="T6" i="4"/>
  <c r="O12" i="7" s="1"/>
  <c r="Y6" i="4"/>
  <c r="X6" i="4"/>
  <c r="Z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Q62" i="4"/>
  <c r="Y56" i="4"/>
  <c r="Q54" i="4"/>
  <c r="U38" i="4"/>
  <c r="P44" i="7" s="1"/>
  <c r="U22" i="4"/>
  <c r="P28" i="7" s="1"/>
  <c r="U6" i="4"/>
  <c r="P12" i="7" s="1"/>
  <c r="Q101" i="4"/>
  <c r="W101" i="4"/>
  <c r="U101" i="4"/>
  <c r="P107" i="7" s="1"/>
  <c r="Y101" i="4"/>
  <c r="V101" i="4"/>
  <c r="Q107" i="7" s="1"/>
  <c r="Z101" i="4"/>
  <c r="Q97" i="4"/>
  <c r="W97" i="4"/>
  <c r="U97" i="4"/>
  <c r="P103" i="7" s="1"/>
  <c r="Y97" i="4"/>
  <c r="V97" i="4"/>
  <c r="Q103" i="7" s="1"/>
  <c r="Z97" i="4"/>
  <c r="Q93" i="4"/>
  <c r="W93" i="4"/>
  <c r="U93" i="4"/>
  <c r="P99" i="7" s="1"/>
  <c r="Y93" i="4"/>
  <c r="V93" i="4"/>
  <c r="Q99" i="7" s="1"/>
  <c r="Z93" i="4"/>
  <c r="Q89" i="4"/>
  <c r="W89" i="4"/>
  <c r="U89" i="4"/>
  <c r="P95" i="7" s="1"/>
  <c r="Y89" i="4"/>
  <c r="V89" i="4"/>
  <c r="Q95" i="7" s="1"/>
  <c r="Z89" i="4"/>
  <c r="Q85" i="4"/>
  <c r="W85" i="4"/>
  <c r="U85" i="4"/>
  <c r="P91" i="7" s="1"/>
  <c r="Y85" i="4"/>
  <c r="V85" i="4"/>
  <c r="Q91" i="7" s="1"/>
  <c r="Z85" i="4"/>
  <c r="Q81" i="4"/>
  <c r="W81" i="4"/>
  <c r="U81" i="4"/>
  <c r="P87" i="7" s="1"/>
  <c r="Y81" i="4"/>
  <c r="V81" i="4"/>
  <c r="Q87" i="7" s="1"/>
  <c r="Z81" i="4"/>
  <c r="Q77" i="4"/>
  <c r="W77" i="4"/>
  <c r="U77" i="4"/>
  <c r="P83" i="7" s="1"/>
  <c r="Y77" i="4"/>
  <c r="V77" i="4"/>
  <c r="Q83" i="7" s="1"/>
  <c r="Z77" i="4"/>
  <c r="Q73" i="4"/>
  <c r="W73" i="4"/>
  <c r="U73" i="4"/>
  <c r="P79" i="7" s="1"/>
  <c r="Y73" i="4"/>
  <c r="V73" i="4"/>
  <c r="Q79" i="7" s="1"/>
  <c r="Z73" i="4"/>
  <c r="Q69" i="4"/>
  <c r="W69" i="4"/>
  <c r="U69" i="4"/>
  <c r="P75" i="7" s="1"/>
  <c r="Y69" i="4"/>
  <c r="V69" i="4"/>
  <c r="Q75" i="7" s="1"/>
  <c r="Z69" i="4"/>
  <c r="Q65" i="4"/>
  <c r="W65" i="4"/>
  <c r="U65" i="4"/>
  <c r="P71" i="7" s="1"/>
  <c r="Y65" i="4"/>
  <c r="V65" i="4"/>
  <c r="Q71" i="7" s="1"/>
  <c r="Z65" i="4"/>
  <c r="T61" i="4"/>
  <c r="O67" i="7" s="1"/>
  <c r="X61" i="4"/>
  <c r="U61" i="4"/>
  <c r="P67" i="7" s="1"/>
  <c r="Z61" i="4"/>
  <c r="W61" i="4"/>
  <c r="Y61" i="4"/>
  <c r="Q61" i="4"/>
  <c r="T57" i="4"/>
  <c r="O63" i="7" s="1"/>
  <c r="X57" i="4"/>
  <c r="U57" i="4"/>
  <c r="P63" i="7" s="1"/>
  <c r="Z57" i="4"/>
  <c r="W57" i="4"/>
  <c r="Y57" i="4"/>
  <c r="Q57" i="4"/>
  <c r="T53" i="4"/>
  <c r="O59" i="7" s="1"/>
  <c r="X53" i="4"/>
  <c r="U53" i="4"/>
  <c r="P59" i="7" s="1"/>
  <c r="Z53" i="4"/>
  <c r="W53" i="4"/>
  <c r="Y53" i="4"/>
  <c r="Q53" i="4"/>
  <c r="T49" i="4"/>
  <c r="O55" i="7" s="1"/>
  <c r="X49" i="4"/>
  <c r="V49" i="4"/>
  <c r="Q55" i="7" s="1"/>
  <c r="Z49" i="4"/>
  <c r="Y49" i="4"/>
  <c r="U49" i="4"/>
  <c r="P55" i="7" s="1"/>
  <c r="W49" i="4"/>
  <c r="T45" i="4"/>
  <c r="O51" i="7" s="1"/>
  <c r="X45" i="4"/>
  <c r="V45" i="4"/>
  <c r="Q51" i="7" s="1"/>
  <c r="Z45" i="4"/>
  <c r="Y45" i="4"/>
  <c r="U45" i="4"/>
  <c r="P51" i="7" s="1"/>
  <c r="W45" i="4"/>
  <c r="Q41" i="4"/>
  <c r="T41" i="4"/>
  <c r="O47" i="7" s="1"/>
  <c r="X41" i="4"/>
  <c r="V41" i="4"/>
  <c r="Q47" i="7" s="1"/>
  <c r="Z41" i="4"/>
  <c r="Y41" i="4"/>
  <c r="U41" i="4"/>
  <c r="P47" i="7" s="1"/>
  <c r="W41" i="4"/>
  <c r="Q37" i="4"/>
  <c r="W37" i="4"/>
  <c r="T37" i="4"/>
  <c r="O43" i="7" s="1"/>
  <c r="Y37" i="4"/>
  <c r="V37" i="4"/>
  <c r="Q43" i="7" s="1"/>
  <c r="Z37" i="4"/>
  <c r="U37" i="4"/>
  <c r="P43" i="7" s="1"/>
  <c r="X37" i="4"/>
  <c r="Q33" i="4"/>
  <c r="W33" i="4"/>
  <c r="T33" i="4"/>
  <c r="O39" i="7" s="1"/>
  <c r="Y33" i="4"/>
  <c r="V33" i="4"/>
  <c r="Q39" i="7" s="1"/>
  <c r="Z33" i="4"/>
  <c r="U33" i="4"/>
  <c r="P39" i="7" s="1"/>
  <c r="X33" i="4"/>
  <c r="Q29" i="4"/>
  <c r="W29" i="4"/>
  <c r="T29" i="4"/>
  <c r="O35" i="7" s="1"/>
  <c r="Y29" i="4"/>
  <c r="V29" i="4"/>
  <c r="Q35" i="7" s="1"/>
  <c r="Z29" i="4"/>
  <c r="U29" i="4"/>
  <c r="P35" i="7" s="1"/>
  <c r="X29" i="4"/>
  <c r="Q25" i="4"/>
  <c r="W25" i="4"/>
  <c r="T25" i="4"/>
  <c r="O31" i="7" s="1"/>
  <c r="Y25" i="4"/>
  <c r="V25" i="4"/>
  <c r="Q31" i="7" s="1"/>
  <c r="Z25" i="4"/>
  <c r="U25" i="4"/>
  <c r="P31" i="7" s="1"/>
  <c r="X25" i="4"/>
  <c r="Q21" i="4"/>
  <c r="W21" i="4"/>
  <c r="T21" i="4"/>
  <c r="O27" i="7" s="1"/>
  <c r="Y21" i="4"/>
  <c r="V21" i="4"/>
  <c r="Q27" i="7" s="1"/>
  <c r="Z21" i="4"/>
  <c r="U21" i="4"/>
  <c r="P27" i="7" s="1"/>
  <c r="X21" i="4"/>
  <c r="Q17" i="4"/>
  <c r="W17" i="4"/>
  <c r="T17" i="4"/>
  <c r="O23" i="7" s="1"/>
  <c r="Y17" i="4"/>
  <c r="V17" i="4"/>
  <c r="Q23" i="7" s="1"/>
  <c r="Z17" i="4"/>
  <c r="U17" i="4"/>
  <c r="P23" i="7" s="1"/>
  <c r="X17" i="4"/>
  <c r="Q13" i="4"/>
  <c r="W13" i="4"/>
  <c r="T13" i="4"/>
  <c r="O19" i="7" s="1"/>
  <c r="Y13" i="4"/>
  <c r="V13" i="4"/>
  <c r="Q19" i="7" s="1"/>
  <c r="Z13" i="4"/>
  <c r="U13" i="4"/>
  <c r="P19" i="7" s="1"/>
  <c r="X13" i="4"/>
  <c r="Q9" i="4"/>
  <c r="W9" i="4"/>
  <c r="T9" i="4"/>
  <c r="O15" i="7" s="1"/>
  <c r="Y9" i="4"/>
  <c r="V9" i="4"/>
  <c r="Q15" i="7" s="1"/>
  <c r="Z9" i="4"/>
  <c r="U9" i="4"/>
  <c r="P15" i="7" s="1"/>
  <c r="X9" i="4"/>
  <c r="P31" i="4"/>
  <c r="L37" i="7" s="1"/>
  <c r="P15" i="4"/>
  <c r="L21" i="7" s="1"/>
  <c r="T102" i="4"/>
  <c r="O108" i="7" s="1"/>
  <c r="T98" i="4"/>
  <c r="O104" i="7" s="1"/>
  <c r="T94" i="4"/>
  <c r="O100" i="7" s="1"/>
  <c r="T90" i="4"/>
  <c r="O96" i="7" s="1"/>
  <c r="T86" i="4"/>
  <c r="O92" i="7" s="1"/>
  <c r="T82" i="4"/>
  <c r="O88" i="7" s="1"/>
  <c r="T78" i="4"/>
  <c r="O84" i="7" s="1"/>
  <c r="T74" i="4"/>
  <c r="O80" i="7" s="1"/>
  <c r="T70" i="4"/>
  <c r="O76" i="7" s="1"/>
  <c r="T66" i="4"/>
  <c r="O72" i="7" s="1"/>
  <c r="V61" i="4"/>
  <c r="Q67" i="7" s="1"/>
  <c r="Y58" i="4"/>
  <c r="V53" i="4"/>
  <c r="Q59" i="7" s="1"/>
  <c r="Q50" i="4"/>
  <c r="Q46" i="4"/>
  <c r="Q42" i="4"/>
  <c r="U26" i="4"/>
  <c r="P32" i="7" s="1"/>
  <c r="U10" i="4"/>
  <c r="P16" i="7" s="1"/>
  <c r="Q104" i="4"/>
  <c r="R104" i="4" s="1"/>
  <c r="W104" i="4"/>
  <c r="U104" i="4"/>
  <c r="Y104" i="4"/>
  <c r="V104" i="4"/>
  <c r="Z104" i="4"/>
  <c r="Q100" i="4"/>
  <c r="W100" i="4"/>
  <c r="U100" i="4"/>
  <c r="P106" i="7" s="1"/>
  <c r="Y100" i="4"/>
  <c r="V100" i="4"/>
  <c r="Q106" i="7" s="1"/>
  <c r="Z100" i="4"/>
  <c r="Q96" i="4"/>
  <c r="W96" i="4"/>
  <c r="U96" i="4"/>
  <c r="P102" i="7" s="1"/>
  <c r="Y96" i="4"/>
  <c r="V96" i="4"/>
  <c r="Q102" i="7" s="1"/>
  <c r="Z96" i="4"/>
  <c r="Q92" i="4"/>
  <c r="W92" i="4"/>
  <c r="U92" i="4"/>
  <c r="P98" i="7" s="1"/>
  <c r="Y92" i="4"/>
  <c r="V92" i="4"/>
  <c r="Q98" i="7" s="1"/>
  <c r="Z92" i="4"/>
  <c r="Q88" i="4"/>
  <c r="W88" i="4"/>
  <c r="U88" i="4"/>
  <c r="P94" i="7" s="1"/>
  <c r="Y88" i="4"/>
  <c r="V88" i="4"/>
  <c r="Q94" i="7" s="1"/>
  <c r="Z88" i="4"/>
  <c r="Q84" i="4"/>
  <c r="W84" i="4"/>
  <c r="U84" i="4"/>
  <c r="P90" i="7" s="1"/>
  <c r="Y84" i="4"/>
  <c r="V84" i="4"/>
  <c r="Q90" i="7" s="1"/>
  <c r="Z84" i="4"/>
  <c r="Q80" i="4"/>
  <c r="W80" i="4"/>
  <c r="U80" i="4"/>
  <c r="P86" i="7" s="1"/>
  <c r="Y80" i="4"/>
  <c r="V80" i="4"/>
  <c r="Q86" i="7" s="1"/>
  <c r="Z80" i="4"/>
  <c r="Q76" i="4"/>
  <c r="W76" i="4"/>
  <c r="U76" i="4"/>
  <c r="P82" i="7" s="1"/>
  <c r="Y76" i="4"/>
  <c r="V76" i="4"/>
  <c r="Q82" i="7" s="1"/>
  <c r="Z76" i="4"/>
  <c r="Q72" i="4"/>
  <c r="W72" i="4"/>
  <c r="U72" i="4"/>
  <c r="P78" i="7" s="1"/>
  <c r="Y72" i="4"/>
  <c r="V72" i="4"/>
  <c r="Q78" i="7" s="1"/>
  <c r="Z72" i="4"/>
  <c r="Q68" i="4"/>
  <c r="W68" i="4"/>
  <c r="U68" i="4"/>
  <c r="P74" i="7" s="1"/>
  <c r="Y68" i="4"/>
  <c r="V68" i="4"/>
  <c r="Q74" i="7" s="1"/>
  <c r="Z68" i="4"/>
  <c r="T64" i="4"/>
  <c r="O70" i="7" s="1"/>
  <c r="W64" i="4"/>
  <c r="U64" i="4"/>
  <c r="P70" i="7" s="1"/>
  <c r="Y64" i="4"/>
  <c r="V64" i="4"/>
  <c r="Q70" i="7" s="1"/>
  <c r="Z64" i="4"/>
  <c r="T60" i="4"/>
  <c r="O66" i="7" s="1"/>
  <c r="X60" i="4"/>
  <c r="W60" i="4"/>
  <c r="U60" i="4"/>
  <c r="P66" i="7" s="1"/>
  <c r="Z60" i="4"/>
  <c r="V60" i="4"/>
  <c r="Q66" i="7" s="1"/>
  <c r="T56" i="4"/>
  <c r="O62" i="7" s="1"/>
  <c r="X56" i="4"/>
  <c r="W56" i="4"/>
  <c r="U56" i="4"/>
  <c r="P62" i="7" s="1"/>
  <c r="Z56" i="4"/>
  <c r="V56" i="4"/>
  <c r="Q62" i="7" s="1"/>
  <c r="T52" i="4"/>
  <c r="O58" i="7" s="1"/>
  <c r="X52" i="4"/>
  <c r="W52" i="4"/>
  <c r="U52" i="4"/>
  <c r="P58" i="7" s="1"/>
  <c r="Z52" i="4"/>
  <c r="V52" i="4"/>
  <c r="Q58" i="7" s="1"/>
  <c r="T48" i="4"/>
  <c r="O54" i="7" s="1"/>
  <c r="X48" i="4"/>
  <c r="V48" i="4"/>
  <c r="Q54" i="7" s="1"/>
  <c r="Z48" i="4"/>
  <c r="Y48" i="4"/>
  <c r="U48" i="4"/>
  <c r="P54" i="7" s="1"/>
  <c r="W48" i="4"/>
  <c r="T44" i="4"/>
  <c r="O50" i="7" s="1"/>
  <c r="X44" i="4"/>
  <c r="V44" i="4"/>
  <c r="Q50" i="7" s="1"/>
  <c r="Z44" i="4"/>
  <c r="Y44" i="4"/>
  <c r="U44" i="4"/>
  <c r="P50" i="7" s="1"/>
  <c r="W44" i="4"/>
  <c r="Q40" i="4"/>
  <c r="W40" i="4"/>
  <c r="V40" i="4"/>
  <c r="Q46" i="7" s="1"/>
  <c r="T40" i="4"/>
  <c r="O46" i="7" s="1"/>
  <c r="Y40" i="4"/>
  <c r="X40" i="4"/>
  <c r="U40" i="4"/>
  <c r="P46" i="7" s="1"/>
  <c r="Q36" i="4"/>
  <c r="W36" i="4"/>
  <c r="V36" i="4"/>
  <c r="Q42" i="7" s="1"/>
  <c r="T36" i="4"/>
  <c r="O42" i="7" s="1"/>
  <c r="Y36" i="4"/>
  <c r="X36" i="4"/>
  <c r="U36" i="4"/>
  <c r="P42" i="7" s="1"/>
  <c r="Q32" i="4"/>
  <c r="W32" i="4"/>
  <c r="V32" i="4"/>
  <c r="Q38" i="7" s="1"/>
  <c r="T32" i="4"/>
  <c r="O38" i="7" s="1"/>
  <c r="Y32" i="4"/>
  <c r="X32" i="4"/>
  <c r="U32" i="4"/>
  <c r="P38" i="7" s="1"/>
  <c r="Q28" i="4"/>
  <c r="W28" i="4"/>
  <c r="V28" i="4"/>
  <c r="Q34" i="7" s="1"/>
  <c r="T28" i="4"/>
  <c r="O34" i="7" s="1"/>
  <c r="Y28" i="4"/>
  <c r="X28" i="4"/>
  <c r="U28" i="4"/>
  <c r="P34" i="7" s="1"/>
  <c r="Q24" i="4"/>
  <c r="W24" i="4"/>
  <c r="V24" i="4"/>
  <c r="Q30" i="7" s="1"/>
  <c r="T24" i="4"/>
  <c r="O30" i="7" s="1"/>
  <c r="Y24" i="4"/>
  <c r="X24" i="4"/>
  <c r="U24" i="4"/>
  <c r="P30" i="7" s="1"/>
  <c r="Q20" i="4"/>
  <c r="W20" i="4"/>
  <c r="V20" i="4"/>
  <c r="Q26" i="7" s="1"/>
  <c r="T20" i="4"/>
  <c r="O26" i="7" s="1"/>
  <c r="Y20" i="4"/>
  <c r="X20" i="4"/>
  <c r="U20" i="4"/>
  <c r="P26" i="7" s="1"/>
  <c r="Q16" i="4"/>
  <c r="W16" i="4"/>
  <c r="V16" i="4"/>
  <c r="Q22" i="7" s="1"/>
  <c r="T16" i="4"/>
  <c r="O22" i="7" s="1"/>
  <c r="Y16" i="4"/>
  <c r="X16" i="4"/>
  <c r="U16" i="4"/>
  <c r="P22" i="7" s="1"/>
  <c r="Q12" i="4"/>
  <c r="W12" i="4"/>
  <c r="V12" i="4"/>
  <c r="Q18" i="7" s="1"/>
  <c r="T12" i="4"/>
  <c r="O18" i="7" s="1"/>
  <c r="Y12" i="4"/>
  <c r="X12" i="4"/>
  <c r="U12" i="4"/>
  <c r="P18" i="7" s="1"/>
  <c r="Q8" i="4"/>
  <c r="W8" i="4"/>
  <c r="V8" i="4"/>
  <c r="Q14" i="7" s="1"/>
  <c r="T8" i="4"/>
  <c r="O14" i="7" s="1"/>
  <c r="Y8" i="4"/>
  <c r="X8" i="4"/>
  <c r="U8" i="4"/>
  <c r="P14" i="7" s="1"/>
  <c r="P102" i="4"/>
  <c r="L108" i="7" s="1"/>
  <c r="P98" i="4"/>
  <c r="L104" i="7" s="1"/>
  <c r="P94" i="4"/>
  <c r="L100" i="7" s="1"/>
  <c r="P90" i="4"/>
  <c r="L96" i="7" s="1"/>
  <c r="P86" i="4"/>
  <c r="L92" i="7" s="1"/>
  <c r="P82" i="4"/>
  <c r="L88" i="7" s="1"/>
  <c r="P78" i="4"/>
  <c r="L84" i="7" s="1"/>
  <c r="P74" i="4"/>
  <c r="L80" i="7" s="1"/>
  <c r="P70" i="4"/>
  <c r="L76" i="7" s="1"/>
  <c r="P66" i="4"/>
  <c r="L72" i="7" s="1"/>
  <c r="P62" i="4"/>
  <c r="L68" i="7" s="1"/>
  <c r="P58" i="4"/>
  <c r="L64" i="7" s="1"/>
  <c r="P54" i="4"/>
  <c r="L60" i="7" s="1"/>
  <c r="P50" i="4"/>
  <c r="L56" i="7" s="1"/>
  <c r="P46" i="4"/>
  <c r="L52" i="7" s="1"/>
  <c r="P42" i="4"/>
  <c r="L48" i="7" s="1"/>
  <c r="P38" i="4"/>
  <c r="L44" i="7" s="1"/>
  <c r="P34" i="4"/>
  <c r="L40" i="7" s="1"/>
  <c r="P30" i="4"/>
  <c r="L36" i="7" s="1"/>
  <c r="P26" i="4"/>
  <c r="L32" i="7" s="1"/>
  <c r="P22" i="4"/>
  <c r="L28" i="7" s="1"/>
  <c r="P18" i="4"/>
  <c r="L24" i="7" s="1"/>
  <c r="P14" i="4"/>
  <c r="L20" i="7" s="1"/>
  <c r="P10" i="4"/>
  <c r="L16" i="7" s="1"/>
  <c r="P6" i="4"/>
  <c r="L12" i="7" s="1"/>
  <c r="Y60" i="4"/>
  <c r="Q58" i="4"/>
  <c r="Y52" i="4"/>
  <c r="Z40" i="4"/>
  <c r="U30" i="4"/>
  <c r="P36" i="7" s="1"/>
  <c r="Z24" i="4"/>
  <c r="U14" i="4"/>
  <c r="P20" i="7" s="1"/>
  <c r="Z8" i="4"/>
  <c r="Q103" i="4"/>
  <c r="W103" i="4"/>
  <c r="U103" i="4"/>
  <c r="P109" i="7" s="1"/>
  <c r="Y103" i="4"/>
  <c r="V103" i="4"/>
  <c r="Q109" i="7" s="1"/>
  <c r="Z103" i="4"/>
  <c r="Q99" i="4"/>
  <c r="W99" i="4"/>
  <c r="U99" i="4"/>
  <c r="P105" i="7" s="1"/>
  <c r="Y99" i="4"/>
  <c r="V99" i="4"/>
  <c r="Q105" i="7" s="1"/>
  <c r="Z99" i="4"/>
  <c r="Q95" i="4"/>
  <c r="W95" i="4"/>
  <c r="U95" i="4"/>
  <c r="P101" i="7" s="1"/>
  <c r="Y95" i="4"/>
  <c r="V95" i="4"/>
  <c r="Q101" i="7" s="1"/>
  <c r="Z95" i="4"/>
  <c r="Q91" i="4"/>
  <c r="W91" i="4"/>
  <c r="U91" i="4"/>
  <c r="P97" i="7" s="1"/>
  <c r="Y91" i="4"/>
  <c r="V91" i="4"/>
  <c r="Q97" i="7" s="1"/>
  <c r="Z91" i="4"/>
  <c r="Q87" i="4"/>
  <c r="W87" i="4"/>
  <c r="U87" i="4"/>
  <c r="P93" i="7" s="1"/>
  <c r="Y87" i="4"/>
  <c r="V87" i="4"/>
  <c r="Q93" i="7" s="1"/>
  <c r="Z87" i="4"/>
  <c r="Q83" i="4"/>
  <c r="W83" i="4"/>
  <c r="U83" i="4"/>
  <c r="P89" i="7" s="1"/>
  <c r="Y83" i="4"/>
  <c r="V83" i="4"/>
  <c r="Q89" i="7" s="1"/>
  <c r="Z83" i="4"/>
  <c r="Q79" i="4"/>
  <c r="W79" i="4"/>
  <c r="U79" i="4"/>
  <c r="P85" i="7" s="1"/>
  <c r="Y79" i="4"/>
  <c r="V79" i="4"/>
  <c r="Q85" i="7" s="1"/>
  <c r="Z79" i="4"/>
  <c r="Q75" i="4"/>
  <c r="W75" i="4"/>
  <c r="U75" i="4"/>
  <c r="P81" i="7" s="1"/>
  <c r="Y75" i="4"/>
  <c r="V75" i="4"/>
  <c r="Q81" i="7" s="1"/>
  <c r="Z75" i="4"/>
  <c r="Q71" i="4"/>
  <c r="W71" i="4"/>
  <c r="U71" i="4"/>
  <c r="P77" i="7" s="1"/>
  <c r="Y71" i="4"/>
  <c r="V71" i="4"/>
  <c r="Q77" i="7" s="1"/>
  <c r="Z71" i="4"/>
  <c r="Q67" i="4"/>
  <c r="W67" i="4"/>
  <c r="U67" i="4"/>
  <c r="P73" i="7" s="1"/>
  <c r="Y67" i="4"/>
  <c r="V67" i="4"/>
  <c r="Q73" i="7" s="1"/>
  <c r="Z67" i="4"/>
  <c r="T63" i="4"/>
  <c r="O69" i="7" s="1"/>
  <c r="X63" i="4"/>
  <c r="U63" i="4"/>
  <c r="P69" i="7" s="1"/>
  <c r="Z63" i="4"/>
  <c r="W63" i="4"/>
  <c r="Q63" i="4"/>
  <c r="Y63" i="4"/>
  <c r="T59" i="4"/>
  <c r="O65" i="7" s="1"/>
  <c r="X59" i="4"/>
  <c r="U59" i="4"/>
  <c r="P65" i="7" s="1"/>
  <c r="Z59" i="4"/>
  <c r="W59" i="4"/>
  <c r="Q59" i="4"/>
  <c r="Y59" i="4"/>
  <c r="T55" i="4"/>
  <c r="O61" i="7" s="1"/>
  <c r="X55" i="4"/>
  <c r="U55" i="4"/>
  <c r="P61" i="7" s="1"/>
  <c r="Z55" i="4"/>
  <c r="W55" i="4"/>
  <c r="Q55" i="4"/>
  <c r="Y55" i="4"/>
  <c r="T51" i="4"/>
  <c r="O57" i="7" s="1"/>
  <c r="X51" i="4"/>
  <c r="V51" i="4"/>
  <c r="Q57" i="7" s="1"/>
  <c r="Z51" i="4"/>
  <c r="Y51" i="4"/>
  <c r="U51" i="4"/>
  <c r="P57" i="7" s="1"/>
  <c r="W51" i="4"/>
  <c r="T47" i="4"/>
  <c r="O53" i="7" s="1"/>
  <c r="X47" i="4"/>
  <c r="V47" i="4"/>
  <c r="Q53" i="7" s="1"/>
  <c r="Z47" i="4"/>
  <c r="Y47" i="4"/>
  <c r="U47" i="4"/>
  <c r="P53" i="7" s="1"/>
  <c r="W47" i="4"/>
  <c r="T43" i="4"/>
  <c r="O49" i="7" s="1"/>
  <c r="X43" i="4"/>
  <c r="V43" i="4"/>
  <c r="Q49" i="7" s="1"/>
  <c r="Z43" i="4"/>
  <c r="Y43" i="4"/>
  <c r="U43" i="4"/>
  <c r="P49" i="7" s="1"/>
  <c r="W43" i="4"/>
  <c r="Q39" i="4"/>
  <c r="W39" i="4"/>
  <c r="T39" i="4"/>
  <c r="O45" i="7" s="1"/>
  <c r="Y39" i="4"/>
  <c r="V39" i="4"/>
  <c r="Q45" i="7" s="1"/>
  <c r="U39" i="4"/>
  <c r="P45" i="7" s="1"/>
  <c r="Z39" i="4"/>
  <c r="Q35" i="4"/>
  <c r="W35" i="4"/>
  <c r="T35" i="4"/>
  <c r="O41" i="7" s="1"/>
  <c r="Y35" i="4"/>
  <c r="V35" i="4"/>
  <c r="Q41" i="7" s="1"/>
  <c r="U35" i="4"/>
  <c r="P41" i="7" s="1"/>
  <c r="Z35" i="4"/>
  <c r="Q31" i="4"/>
  <c r="W31" i="4"/>
  <c r="T31" i="4"/>
  <c r="O37" i="7" s="1"/>
  <c r="Y31" i="4"/>
  <c r="V31" i="4"/>
  <c r="Q37" i="7" s="1"/>
  <c r="U31" i="4"/>
  <c r="P37" i="7" s="1"/>
  <c r="Z31" i="4"/>
  <c r="Q27" i="4"/>
  <c r="W27" i="4"/>
  <c r="T27" i="4"/>
  <c r="O33" i="7" s="1"/>
  <c r="Y27" i="4"/>
  <c r="V27" i="4"/>
  <c r="Q33" i="7" s="1"/>
  <c r="U27" i="4"/>
  <c r="P33" i="7" s="1"/>
  <c r="Z27" i="4"/>
  <c r="Q23" i="4"/>
  <c r="W23" i="4"/>
  <c r="T23" i="4"/>
  <c r="O29" i="7" s="1"/>
  <c r="Y23" i="4"/>
  <c r="V23" i="4"/>
  <c r="Q29" i="7" s="1"/>
  <c r="U23" i="4"/>
  <c r="P29" i="7" s="1"/>
  <c r="Z23" i="4"/>
  <c r="Q19" i="4"/>
  <c r="W19" i="4"/>
  <c r="T19" i="4"/>
  <c r="O25" i="7" s="1"/>
  <c r="Y19" i="4"/>
  <c r="V19" i="4"/>
  <c r="Q25" i="7" s="1"/>
  <c r="U19" i="4"/>
  <c r="P25" i="7" s="1"/>
  <c r="Z19" i="4"/>
  <c r="Q15" i="4"/>
  <c r="W15" i="4"/>
  <c r="T15" i="4"/>
  <c r="O21" i="7" s="1"/>
  <c r="Y15" i="4"/>
  <c r="V15" i="4"/>
  <c r="Q21" i="7" s="1"/>
  <c r="U15" i="4"/>
  <c r="P21" i="7" s="1"/>
  <c r="Z15" i="4"/>
  <c r="Q11" i="4"/>
  <c r="W11" i="4"/>
  <c r="T11" i="4"/>
  <c r="O17" i="7" s="1"/>
  <c r="Y11" i="4"/>
  <c r="V11" i="4"/>
  <c r="Q17" i="7" s="1"/>
  <c r="U11" i="4"/>
  <c r="P17" i="7" s="1"/>
  <c r="Z11" i="4"/>
  <c r="Q7" i="4"/>
  <c r="W7" i="4"/>
  <c r="T7" i="4"/>
  <c r="O13" i="7" s="1"/>
  <c r="Y7" i="4"/>
  <c r="V7" i="4"/>
  <c r="Q13" i="7" s="1"/>
  <c r="U7" i="4"/>
  <c r="P13" i="7" s="1"/>
  <c r="Z7" i="4"/>
  <c r="P101" i="4"/>
  <c r="L107" i="7" s="1"/>
  <c r="P97" i="4"/>
  <c r="L103" i="7" s="1"/>
  <c r="P93" i="4"/>
  <c r="L99" i="7" s="1"/>
  <c r="P89" i="4"/>
  <c r="L95" i="7" s="1"/>
  <c r="P85" i="4"/>
  <c r="L91" i="7" s="1"/>
  <c r="P81" i="4"/>
  <c r="L87" i="7" s="1"/>
  <c r="P77" i="4"/>
  <c r="L83" i="7" s="1"/>
  <c r="P73" i="4"/>
  <c r="L79" i="7" s="1"/>
  <c r="P69" i="4"/>
  <c r="L75" i="7" s="1"/>
  <c r="P65" i="4"/>
  <c r="L71" i="7" s="1"/>
  <c r="P61" i="4"/>
  <c r="L67" i="7" s="1"/>
  <c r="P57" i="4"/>
  <c r="L63" i="7" s="1"/>
  <c r="P53" i="4"/>
  <c r="L59" i="7" s="1"/>
  <c r="P49" i="4"/>
  <c r="L55" i="7" s="1"/>
  <c r="P45" i="4"/>
  <c r="L51" i="7" s="1"/>
  <c r="P41" i="4"/>
  <c r="L47" i="7" s="1"/>
  <c r="P37" i="4"/>
  <c r="L43" i="7" s="1"/>
  <c r="P33" i="4"/>
  <c r="L39" i="7" s="1"/>
  <c r="P29" i="4"/>
  <c r="L35" i="7" s="1"/>
  <c r="P25" i="4"/>
  <c r="L31" i="7" s="1"/>
  <c r="P21" i="4"/>
  <c r="L27" i="7" s="1"/>
  <c r="P17" i="4"/>
  <c r="L23" i="7" s="1"/>
  <c r="P13" i="4"/>
  <c r="L19" i="7" s="1"/>
  <c r="P9" i="4"/>
  <c r="L15" i="7" s="1"/>
  <c r="T103" i="4"/>
  <c r="O109" i="7" s="1"/>
  <c r="T101" i="4"/>
  <c r="O107" i="7" s="1"/>
  <c r="T99" i="4"/>
  <c r="O105" i="7" s="1"/>
  <c r="T97" i="4"/>
  <c r="O103" i="7" s="1"/>
  <c r="T95" i="4"/>
  <c r="O101" i="7" s="1"/>
  <c r="T93" i="4"/>
  <c r="O99" i="7" s="1"/>
  <c r="T91" i="4"/>
  <c r="O97" i="7" s="1"/>
  <c r="T89" i="4"/>
  <c r="O95" i="7" s="1"/>
  <c r="T87" i="4"/>
  <c r="O93" i="7" s="1"/>
  <c r="T85" i="4"/>
  <c r="O91" i="7" s="1"/>
  <c r="T83" i="4"/>
  <c r="O89" i="7" s="1"/>
  <c r="T81" i="4"/>
  <c r="O87" i="7" s="1"/>
  <c r="T79" i="4"/>
  <c r="O85" i="7" s="1"/>
  <c r="T77" i="4"/>
  <c r="O83" i="7" s="1"/>
  <c r="T75" i="4"/>
  <c r="O81" i="7" s="1"/>
  <c r="T73" i="4"/>
  <c r="O79" i="7" s="1"/>
  <c r="T71" i="4"/>
  <c r="O77" i="7" s="1"/>
  <c r="T69" i="4"/>
  <c r="O75" i="7" s="1"/>
  <c r="T67" i="4"/>
  <c r="O73" i="7" s="1"/>
  <c r="T65" i="4"/>
  <c r="O71" i="7" s="1"/>
  <c r="Y62" i="4"/>
  <c r="Q60" i="4"/>
  <c r="V57" i="4"/>
  <c r="Q63" i="7" s="1"/>
  <c r="Y54" i="4"/>
  <c r="Q52" i="4"/>
  <c r="Q48" i="4"/>
  <c r="Q44" i="4"/>
  <c r="X39" i="4"/>
  <c r="U34" i="4"/>
  <c r="P40" i="7" s="1"/>
  <c r="Z28" i="4"/>
  <c r="X23" i="4"/>
  <c r="U18" i="4"/>
  <c r="P24" i="7" s="1"/>
  <c r="Z12" i="4"/>
  <c r="X7" i="4"/>
  <c r="G7" i="5"/>
  <c r="R10" i="7" s="1"/>
  <c r="G17" i="5"/>
  <c r="R20" i="7" s="1"/>
  <c r="G11" i="5"/>
  <c r="R14" i="7" s="1"/>
  <c r="G24" i="5"/>
  <c r="R27" i="7" s="1"/>
  <c r="G20" i="5"/>
  <c r="R23" i="7" s="1"/>
  <c r="G16" i="5"/>
  <c r="R19" i="7" s="1"/>
  <c r="G12" i="5"/>
  <c r="R15" i="7" s="1"/>
  <c r="G8" i="5"/>
  <c r="R11" i="7" s="1"/>
  <c r="Q21" i="2" l="1"/>
  <c r="R14" i="2"/>
  <c r="R15" i="2" s="1"/>
  <c r="R16" i="2" s="1"/>
  <c r="V13" i="2"/>
  <c r="T13" i="2"/>
  <c r="I13" i="7" s="1"/>
  <c r="R72" i="4"/>
  <c r="M78" i="7"/>
  <c r="R80" i="4"/>
  <c r="M86" i="7"/>
  <c r="R88" i="4"/>
  <c r="M94" i="7"/>
  <c r="R9" i="4"/>
  <c r="M15" i="7"/>
  <c r="R44" i="4"/>
  <c r="M50" i="7"/>
  <c r="R11" i="4"/>
  <c r="M17" i="7"/>
  <c r="R27" i="4"/>
  <c r="M33" i="7"/>
  <c r="R55" i="4"/>
  <c r="M61" i="7"/>
  <c r="R20" i="4"/>
  <c r="M26" i="7"/>
  <c r="R36" i="4"/>
  <c r="M42" i="7"/>
  <c r="R42" i="4"/>
  <c r="M48" i="7"/>
  <c r="R53" i="4"/>
  <c r="M59" i="7"/>
  <c r="R69" i="4"/>
  <c r="M75" i="7"/>
  <c r="R77" i="4"/>
  <c r="M83" i="7"/>
  <c r="R85" i="4"/>
  <c r="M91" i="7"/>
  <c r="R93" i="4"/>
  <c r="M99" i="7"/>
  <c r="R101" i="4"/>
  <c r="M107" i="7"/>
  <c r="R54" i="4"/>
  <c r="M60" i="7"/>
  <c r="R14" i="4"/>
  <c r="M20" i="7"/>
  <c r="R30" i="4"/>
  <c r="M36" i="7"/>
  <c r="R45" i="4"/>
  <c r="M51" i="7"/>
  <c r="R60" i="4"/>
  <c r="M66" i="7"/>
  <c r="R7" i="4"/>
  <c r="M13" i="7"/>
  <c r="R23" i="4"/>
  <c r="M29" i="7"/>
  <c r="R67" i="4"/>
  <c r="M73" i="7"/>
  <c r="R75" i="4"/>
  <c r="M81" i="7"/>
  <c r="R91" i="4"/>
  <c r="M97" i="7"/>
  <c r="R13" i="4"/>
  <c r="M19" i="7"/>
  <c r="R25" i="4"/>
  <c r="M31" i="7"/>
  <c r="R29" i="4"/>
  <c r="M35" i="7"/>
  <c r="R33" i="4"/>
  <c r="M39" i="7"/>
  <c r="R10" i="4"/>
  <c r="M16" i="7"/>
  <c r="R43" i="4"/>
  <c r="M49" i="7"/>
  <c r="R64" i="4"/>
  <c r="M70" i="7"/>
  <c r="R52" i="4"/>
  <c r="M58" i="7"/>
  <c r="R58" i="4"/>
  <c r="M64" i="7"/>
  <c r="R12" i="4"/>
  <c r="M18" i="7"/>
  <c r="R28" i="4"/>
  <c r="M34" i="7"/>
  <c r="R61" i="4"/>
  <c r="M67" i="7"/>
  <c r="R65" i="4"/>
  <c r="M71" i="7"/>
  <c r="R73" i="4"/>
  <c r="M79" i="7"/>
  <c r="R81" i="4"/>
  <c r="M87" i="7"/>
  <c r="R89" i="4"/>
  <c r="M95" i="7"/>
  <c r="R97" i="4"/>
  <c r="M103" i="7"/>
  <c r="R62" i="4"/>
  <c r="M68" i="7"/>
  <c r="R22" i="4"/>
  <c r="M28" i="7"/>
  <c r="R38" i="4"/>
  <c r="M44" i="7"/>
  <c r="R56" i="4"/>
  <c r="M62" i="7"/>
  <c r="R49" i="4"/>
  <c r="M55" i="7"/>
  <c r="R48" i="4"/>
  <c r="M54" i="7"/>
  <c r="R39" i="4"/>
  <c r="M45" i="7"/>
  <c r="R83" i="4"/>
  <c r="M89" i="7"/>
  <c r="R99" i="4"/>
  <c r="M105" i="7"/>
  <c r="R16" i="4"/>
  <c r="M22" i="7"/>
  <c r="R32" i="4"/>
  <c r="M38" i="7"/>
  <c r="R96" i="4"/>
  <c r="M102" i="7"/>
  <c r="R46" i="4"/>
  <c r="M52" i="7"/>
  <c r="R17" i="4"/>
  <c r="M23" i="7"/>
  <c r="R21" i="4"/>
  <c r="M27" i="7"/>
  <c r="R37" i="4"/>
  <c r="M43" i="7"/>
  <c r="R41" i="4"/>
  <c r="M47" i="7"/>
  <c r="R26" i="4"/>
  <c r="M32" i="7"/>
  <c r="R70" i="4"/>
  <c r="M76" i="7"/>
  <c r="R78" i="4"/>
  <c r="M84" i="7"/>
  <c r="R86" i="4"/>
  <c r="M92" i="7"/>
  <c r="R94" i="4"/>
  <c r="M100" i="7"/>
  <c r="R102" i="4"/>
  <c r="M108" i="7"/>
  <c r="R51" i="4"/>
  <c r="M57" i="7"/>
  <c r="R19" i="4"/>
  <c r="M25" i="7"/>
  <c r="R35" i="4"/>
  <c r="M41" i="7"/>
  <c r="R63" i="4"/>
  <c r="M69" i="7"/>
  <c r="R50" i="4"/>
  <c r="M56" i="7"/>
  <c r="R15" i="4"/>
  <c r="M21" i="7"/>
  <c r="R31" i="4"/>
  <c r="M37" i="7"/>
  <c r="R59" i="4"/>
  <c r="M65" i="7"/>
  <c r="R71" i="4"/>
  <c r="M77" i="7"/>
  <c r="R79" i="4"/>
  <c r="M85" i="7"/>
  <c r="R87" i="4"/>
  <c r="M93" i="7"/>
  <c r="R95" i="4"/>
  <c r="M101" i="7"/>
  <c r="R103" i="4"/>
  <c r="M109" i="7"/>
  <c r="R8" i="4"/>
  <c r="M14" i="7"/>
  <c r="R24" i="4"/>
  <c r="M30" i="7"/>
  <c r="R40" i="4"/>
  <c r="M46" i="7"/>
  <c r="R68" i="4"/>
  <c r="M74" i="7"/>
  <c r="R76" i="4"/>
  <c r="M82" i="7"/>
  <c r="R84" i="4"/>
  <c r="M90" i="7"/>
  <c r="R92" i="4"/>
  <c r="M98" i="7"/>
  <c r="R100" i="4"/>
  <c r="M106" i="7"/>
  <c r="R57" i="4"/>
  <c r="M63" i="7"/>
  <c r="R18" i="4"/>
  <c r="M24" i="7"/>
  <c r="R34" i="4"/>
  <c r="M40" i="7"/>
  <c r="R66" i="4"/>
  <c r="M72" i="7"/>
  <c r="R74" i="4"/>
  <c r="M80" i="7"/>
  <c r="R82" i="4"/>
  <c r="M88" i="7"/>
  <c r="R90" i="4"/>
  <c r="M96" i="7"/>
  <c r="R98" i="4"/>
  <c r="M104" i="7"/>
  <c r="R47" i="4"/>
  <c r="M53" i="7"/>
  <c r="R6" i="4"/>
  <c r="V12" i="2"/>
  <c r="T12" i="2"/>
  <c r="I12" i="7" s="1"/>
  <c r="O5" i="4"/>
  <c r="K11" i="7" s="1"/>
  <c r="L4" i="4"/>
  <c r="O4" i="4" s="1"/>
  <c r="K10" i="7" s="1"/>
  <c r="L3" i="4"/>
  <c r="O18" i="2"/>
  <c r="F18" i="7" s="1"/>
  <c r="O19" i="2"/>
  <c r="F19" i="7" s="1"/>
  <c r="O20" i="2"/>
  <c r="F20" i="7" s="1"/>
  <c r="O21" i="2"/>
  <c r="F21" i="7" s="1"/>
  <c r="O22" i="2"/>
  <c r="F22" i="7" s="1"/>
  <c r="O23" i="2"/>
  <c r="F23" i="7" s="1"/>
  <c r="O24" i="2"/>
  <c r="F24" i="7" s="1"/>
  <c r="O25" i="2"/>
  <c r="F25" i="7" s="1"/>
  <c r="O26" i="2"/>
  <c r="F26" i="7" s="1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Q22" i="2" l="1"/>
  <c r="V16" i="2"/>
  <c r="R17" i="2"/>
  <c r="T16" i="2"/>
  <c r="I16" i="7" s="1"/>
  <c r="V15" i="2"/>
  <c r="T15" i="2"/>
  <c r="I15" i="7" s="1"/>
  <c r="T14" i="2"/>
  <c r="I14" i="7" s="1"/>
  <c r="V14" i="2"/>
  <c r="U98" i="2"/>
  <c r="J98" i="7" s="1"/>
  <c r="U82" i="2"/>
  <c r="J82" i="7" s="1"/>
  <c r="U66" i="2"/>
  <c r="J66" i="7" s="1"/>
  <c r="U50" i="2"/>
  <c r="J50" i="7" s="1"/>
  <c r="U108" i="2"/>
  <c r="J108" i="7" s="1"/>
  <c r="U100" i="2"/>
  <c r="J100" i="7" s="1"/>
  <c r="U88" i="2"/>
  <c r="J88" i="7" s="1"/>
  <c r="U76" i="2"/>
  <c r="J76" i="7" s="1"/>
  <c r="U68" i="2"/>
  <c r="J68" i="7" s="1"/>
  <c r="U56" i="2"/>
  <c r="J56" i="7" s="1"/>
  <c r="U44" i="2"/>
  <c r="J44" i="7" s="1"/>
  <c r="U36" i="2"/>
  <c r="J36" i="7" s="1"/>
  <c r="U28" i="2"/>
  <c r="J28" i="7" s="1"/>
  <c r="U107" i="2"/>
  <c r="J107" i="7" s="1"/>
  <c r="U103" i="2"/>
  <c r="J103" i="7" s="1"/>
  <c r="U99" i="2"/>
  <c r="J99" i="7" s="1"/>
  <c r="U95" i="2"/>
  <c r="J95" i="7" s="1"/>
  <c r="U91" i="2"/>
  <c r="J91" i="7" s="1"/>
  <c r="U87" i="2"/>
  <c r="J87" i="7" s="1"/>
  <c r="U83" i="2"/>
  <c r="J83" i="7" s="1"/>
  <c r="U79" i="2"/>
  <c r="J79" i="7" s="1"/>
  <c r="U75" i="2"/>
  <c r="J75" i="7" s="1"/>
  <c r="U71" i="2"/>
  <c r="J71" i="7" s="1"/>
  <c r="U67" i="2"/>
  <c r="J67" i="7" s="1"/>
  <c r="U63" i="2"/>
  <c r="J63" i="7" s="1"/>
  <c r="U59" i="2"/>
  <c r="J59" i="7" s="1"/>
  <c r="U55" i="2"/>
  <c r="J55" i="7" s="1"/>
  <c r="U51" i="2"/>
  <c r="J51" i="7" s="1"/>
  <c r="U47" i="2"/>
  <c r="J47" i="7" s="1"/>
  <c r="U43" i="2"/>
  <c r="J43" i="7" s="1"/>
  <c r="U39" i="2"/>
  <c r="J39" i="7" s="1"/>
  <c r="U35" i="2"/>
  <c r="J35" i="7" s="1"/>
  <c r="U31" i="2"/>
  <c r="J31" i="7" s="1"/>
  <c r="U27" i="2"/>
  <c r="J27" i="7" s="1"/>
  <c r="U102" i="2"/>
  <c r="J102" i="7" s="1"/>
  <c r="U86" i="2"/>
  <c r="J86" i="7" s="1"/>
  <c r="U70" i="2"/>
  <c r="J70" i="7" s="1"/>
  <c r="U54" i="2"/>
  <c r="J54" i="7" s="1"/>
  <c r="U38" i="2"/>
  <c r="J38" i="7" s="1"/>
  <c r="U26" i="2"/>
  <c r="J26" i="7" s="1"/>
  <c r="U109" i="2"/>
  <c r="J109" i="7" s="1"/>
  <c r="U105" i="2"/>
  <c r="J105" i="7" s="1"/>
  <c r="U101" i="2"/>
  <c r="J101" i="7" s="1"/>
  <c r="U97" i="2"/>
  <c r="J97" i="7" s="1"/>
  <c r="U93" i="2"/>
  <c r="J93" i="7" s="1"/>
  <c r="U89" i="2"/>
  <c r="J89" i="7" s="1"/>
  <c r="U85" i="2"/>
  <c r="J85" i="7" s="1"/>
  <c r="U81" i="2"/>
  <c r="J81" i="7" s="1"/>
  <c r="U77" i="2"/>
  <c r="J77" i="7" s="1"/>
  <c r="U73" i="2"/>
  <c r="J73" i="7" s="1"/>
  <c r="U69" i="2"/>
  <c r="J69" i="7" s="1"/>
  <c r="U65" i="2"/>
  <c r="J65" i="7" s="1"/>
  <c r="U61" i="2"/>
  <c r="J61" i="7" s="1"/>
  <c r="U57" i="2"/>
  <c r="J57" i="7" s="1"/>
  <c r="U53" i="2"/>
  <c r="J53" i="7" s="1"/>
  <c r="U49" i="2"/>
  <c r="J49" i="7" s="1"/>
  <c r="U45" i="2"/>
  <c r="J45" i="7" s="1"/>
  <c r="U41" i="2"/>
  <c r="J41" i="7" s="1"/>
  <c r="U37" i="2"/>
  <c r="J37" i="7" s="1"/>
  <c r="U33" i="2"/>
  <c r="J33" i="7" s="1"/>
  <c r="U29" i="2"/>
  <c r="J29" i="7" s="1"/>
  <c r="U25" i="2"/>
  <c r="J25" i="7" s="1"/>
  <c r="U106" i="2"/>
  <c r="J106" i="7" s="1"/>
  <c r="U94" i="2"/>
  <c r="J94" i="7" s="1"/>
  <c r="U90" i="2"/>
  <c r="J90" i="7" s="1"/>
  <c r="U78" i="2"/>
  <c r="J78" i="7" s="1"/>
  <c r="U74" i="2"/>
  <c r="J74" i="7" s="1"/>
  <c r="U62" i="2"/>
  <c r="J62" i="7" s="1"/>
  <c r="U58" i="2"/>
  <c r="J58" i="7" s="1"/>
  <c r="U46" i="2"/>
  <c r="J46" i="7" s="1"/>
  <c r="U42" i="2"/>
  <c r="J42" i="7" s="1"/>
  <c r="U34" i="2"/>
  <c r="J34" i="7" s="1"/>
  <c r="U30" i="2"/>
  <c r="J30" i="7" s="1"/>
  <c r="U104" i="2"/>
  <c r="J104" i="7" s="1"/>
  <c r="U96" i="2"/>
  <c r="J96" i="7" s="1"/>
  <c r="U92" i="2"/>
  <c r="J92" i="7" s="1"/>
  <c r="U84" i="2"/>
  <c r="J84" i="7" s="1"/>
  <c r="U80" i="2"/>
  <c r="J80" i="7" s="1"/>
  <c r="U72" i="2"/>
  <c r="J72" i="7" s="1"/>
  <c r="U64" i="2"/>
  <c r="J64" i="7" s="1"/>
  <c r="U60" i="2"/>
  <c r="J60" i="7" s="1"/>
  <c r="U52" i="2"/>
  <c r="J52" i="7" s="1"/>
  <c r="U48" i="2"/>
  <c r="J48" i="7" s="1"/>
  <c r="U40" i="2"/>
  <c r="J40" i="7" s="1"/>
  <c r="U32" i="2"/>
  <c r="J32" i="7" s="1"/>
  <c r="U24" i="2"/>
  <c r="J24" i="7" s="1"/>
  <c r="M4" i="4"/>
  <c r="Q4" i="4"/>
  <c r="M10" i="7" s="1"/>
  <c r="W4" i="4"/>
  <c r="V4" i="4"/>
  <c r="Q10" i="7" s="1"/>
  <c r="T4" i="4"/>
  <c r="O10" i="7" s="1"/>
  <c r="Y4" i="4"/>
  <c r="X4" i="4"/>
  <c r="U4" i="4"/>
  <c r="P10" i="7" s="1"/>
  <c r="Z4" i="4"/>
  <c r="P4" i="4"/>
  <c r="L10" i="7" s="1"/>
  <c r="Q5" i="4"/>
  <c r="M11" i="7" s="1"/>
  <c r="W5" i="4"/>
  <c r="T5" i="4"/>
  <c r="O11" i="7" s="1"/>
  <c r="Y5" i="4"/>
  <c r="V5" i="4"/>
  <c r="Q11" i="7" s="1"/>
  <c r="Z5" i="4"/>
  <c r="U5" i="4"/>
  <c r="P11" i="7" s="1"/>
  <c r="X5" i="4"/>
  <c r="P5" i="4"/>
  <c r="L11" i="7" s="1"/>
  <c r="U21" i="2" l="1"/>
  <c r="J21" i="7" s="1"/>
  <c r="U23" i="2"/>
  <c r="J23" i="7" s="1"/>
  <c r="U20" i="2"/>
  <c r="J20" i="7" s="1"/>
  <c r="Q23" i="2"/>
  <c r="U22" i="2"/>
  <c r="J22" i="7" s="1"/>
  <c r="U16" i="2"/>
  <c r="J16" i="7" s="1"/>
  <c r="U17" i="2"/>
  <c r="J17" i="7" s="1"/>
  <c r="U18" i="2"/>
  <c r="J18" i="7" s="1"/>
  <c r="U19" i="2"/>
  <c r="J19" i="7" s="1"/>
  <c r="R18" i="2"/>
  <c r="T17" i="2"/>
  <c r="I17" i="7" s="1"/>
  <c r="V17" i="2"/>
  <c r="U15" i="2"/>
  <c r="J15" i="7" s="1"/>
  <c r="U14" i="2"/>
  <c r="J14" i="7" s="1"/>
  <c r="U10" i="2"/>
  <c r="J10" i="7" s="1"/>
  <c r="U13" i="2"/>
  <c r="J13" i="7" s="1"/>
  <c r="U11" i="2"/>
  <c r="J11" i="7" s="1"/>
  <c r="U12" i="2"/>
  <c r="J12" i="7" s="1"/>
  <c r="R5" i="4"/>
  <c r="R4" i="4"/>
  <c r="S4" i="4" s="1"/>
  <c r="N10" i="7" s="1"/>
  <c r="S16" i="4" l="1"/>
  <c r="N22" i="7" s="1"/>
  <c r="S17" i="4"/>
  <c r="N23" i="7" s="1"/>
  <c r="S14" i="4"/>
  <c r="N20" i="7" s="1"/>
  <c r="S15" i="4"/>
  <c r="N21" i="7" s="1"/>
  <c r="S11" i="4"/>
  <c r="N17" i="7" s="1"/>
  <c r="S12" i="4"/>
  <c r="N18" i="7" s="1"/>
  <c r="S10" i="4"/>
  <c r="N16" i="7" s="1"/>
  <c r="V18" i="2"/>
  <c r="R19" i="2"/>
  <c r="R20" i="2" s="1"/>
  <c r="T18" i="2"/>
  <c r="I18" i="7" s="1"/>
  <c r="S13" i="4"/>
  <c r="N19" i="7" s="1"/>
  <c r="S8" i="4"/>
  <c r="N14" i="7" s="1"/>
  <c r="S9" i="4"/>
  <c r="N15" i="7" s="1"/>
  <c r="S7" i="4"/>
  <c r="N13" i="7" s="1"/>
  <c r="S6" i="4"/>
  <c r="N12" i="7" s="1"/>
  <c r="S5" i="4"/>
  <c r="N11" i="7" s="1"/>
  <c r="R21" i="2" l="1"/>
  <c r="V20" i="2"/>
  <c r="T20" i="2"/>
  <c r="I20" i="7" s="1"/>
  <c r="V19" i="2"/>
  <c r="T19" i="2"/>
  <c r="I19" i="7" s="1"/>
  <c r="R22" i="2" l="1"/>
  <c r="V21" i="2"/>
  <c r="T21" i="2"/>
  <c r="I21" i="7" s="1"/>
  <c r="V22" i="2" l="1"/>
  <c r="R23" i="2"/>
  <c r="T22" i="2"/>
  <c r="I22" i="7" s="1"/>
  <c r="V23" i="2" l="1"/>
  <c r="T23" i="2"/>
  <c r="I23" i="7" s="1"/>
</calcChain>
</file>

<file path=xl/sharedStrings.xml><?xml version="1.0" encoding="utf-8"?>
<sst xmlns="http://schemas.openxmlformats.org/spreadsheetml/2006/main" count="275" uniqueCount="162">
  <si>
    <t>Date</t>
  </si>
  <si>
    <t>Time</t>
  </si>
  <si>
    <t>Lat</t>
  </si>
  <si>
    <t>Long</t>
  </si>
  <si>
    <t>Slip</t>
  </si>
  <si>
    <t>RPM</t>
  </si>
  <si>
    <t>ETA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</si>
  <si>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</si>
  <si>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</si>
  <si>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</si>
  <si>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</si>
  <si>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</si>
  <si>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</si>
  <si>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</si>
  <si>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</si>
  <si>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</si>
  <si>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</si>
  <si>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</si>
  <si>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</si>
  <si>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</si>
  <si>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</si>
  <si>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</si>
  <si>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</si>
  <si>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</si>
  <si>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</si>
  <si>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</si>
  <si>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</si>
  <si>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</si>
  <si>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</si>
  <si>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</si>
  <si>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</si>
  <si>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</si>
  <si>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</si>
  <si>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</si>
  <si>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</si>
  <si>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</si>
  <si>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</si>
  <si>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</si>
  <si>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</si>
  <si>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</si>
  <si>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</si>
  <si>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</si>
  <si>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</si>
  <si>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</si>
  <si>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</si>
  <si>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</si>
  <si>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</si>
  <si>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</si>
  <si>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</si>
  <si>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</si>
  <si>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</si>
  <si>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</si>
  <si>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</si>
  <si>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</si>
  <si>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</si>
  <si>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</si>
  <si>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</si>
  <si>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</si>
  <si>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</si>
  <si>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r>
      <t>Course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</si>
  <si>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</si>
  <si>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</si>
  <si>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</si>
  <si>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</si>
  <si>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</si>
  <si>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</si>
  <si>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</si>
  <si>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3511N</t>
  </si>
  <si>
    <t>SSW</t>
  </si>
  <si>
    <t>SW</t>
  </si>
  <si>
    <t>NE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</si>
  <si>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</si>
  <si>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</si>
  <si>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</si>
  <si>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Average Speed basis Observed Miles (kn)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</si>
  <si>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</si>
  <si>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</si>
  <si>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</si>
  <si>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</si>
  <si>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</si>
  <si>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</si>
  <si>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</si>
  <si>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</si>
  <si>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</si>
  <si>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</si>
  <si>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</si>
  <si>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</si>
  <si>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</si>
  <si>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</si>
  <si>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</si>
  <si>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</si>
  <si>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</si>
  <si>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</si>
  <si>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</si>
  <si>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</si>
  <si>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</si>
  <si>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</si>
  <si>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</si>
  <si>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</si>
  <si>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</si>
  <si>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</si>
  <si>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</si>
  <si>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</si>
  <si>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</si>
  <si>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</si>
  <si>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</si>
  <si>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</si>
  <si>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</si>
  <si>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</si>
  <si>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</si>
  <si>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max C/P DFOC (mt/day):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</si>
  <si>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</si>
  <si>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</si>
  <si>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</si>
  <si>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</si>
  <si>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</si>
  <si>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</si>
  <si>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Oil Residues (Sludge) tanks listed in IOPP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</si>
  <si>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</si>
  <si>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</si>
  <si>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</si>
  <si>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</si>
  <si>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</si>
  <si>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</si>
  <si>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</si>
  <si>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</si>
  <si>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</si>
  <si>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</si>
  <si>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</si>
  <si>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</si>
  <si>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</si>
  <si>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</si>
  <si>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</si>
  <si>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</si>
  <si>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</si>
  <si>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</si>
  <si>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</si>
  <si>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</si>
  <si>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</si>
  <si>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Swell and Wind Wave                  not to exceed height: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</si>
  <si>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</si>
  <si>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</si>
  <si>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</si>
  <si>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</si>
  <si>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</si>
  <si>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</si>
  <si>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>Swell Low</t>
  </si>
  <si>
    <t>14343E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</si>
  <si>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</si>
  <si>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</si>
  <si>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HEAVY BALLAST</t>
  </si>
  <si>
    <t>Local Time</t>
  </si>
  <si>
    <t>UTC Time</t>
  </si>
  <si>
    <t>Chrtrs Sailing Instruct.</t>
  </si>
  <si>
    <t>Eco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</si>
  <si>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North Prince - NEPR 6/7/2015  "</t>
    </r>
  </si>
  <si>
    <t>x</t>
  </si>
  <si>
    <t>M/V NORTH PRINCE</t>
  </si>
  <si>
    <t>3B2015</t>
  </si>
  <si>
    <t>BALLAST</t>
  </si>
  <si>
    <t>SINGAPORE</t>
  </si>
  <si>
    <t>ECSA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</si>
</sst>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0.0%"/>
    <numFmt numFmtId="166" formatCode="h:mm;@"/>
    <numFmt numFmtId="167" formatCode="#,##0.0"/>
    <numFmt numFmtId="168" formatCode="d/m/yyyy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2" xfId="0" applyNumberFormat="1" applyFill="1" applyBorder="1" applyAlignment="1" applyProtection="1">
      <alignment horizontal="center"/>
      <protection hidden="1"/>
    </xf>
    <xf numFmtId="2" fontId="0" fillId="5" borderId="5" xfId="0" applyNumberFormat="1" applyFill="1" applyBorder="1" applyAlignment="1" applyProtection="1">
      <alignment horizontal="center"/>
      <protection hidden="1"/>
    </xf>
    <xf numFmtId="2" fontId="0" fillId="5" borderId="7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5" fontId="0" fillId="5" borderId="1" xfId="1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wrapText="1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2" fillId="5" borderId="6" xfId="0" applyFont="1" applyFill="1" applyBorder="1" applyAlignment="1" applyProtection="1">
      <alignment vertical="center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23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5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5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67" fontId="2" fillId="6" borderId="25" xfId="0" applyNumberFormat="1" applyFont="1" applyFill="1" applyBorder="1" applyAlignment="1" applyProtection="1">
      <alignment horizontal="center" vertical="center"/>
      <protection locked="0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7" fontId="0" fillId="6" borderId="25" xfId="0" applyNumberFormat="1" applyFill="1" applyBorder="1" applyAlignment="1" applyProtection="1">
      <alignment horizontal="center" vertical="center"/>
      <protection locked="0"/>
    </xf>
    <xf numFmtId="167" fontId="2" fillId="10" borderId="27" xfId="0" applyNumberFormat="1" applyFont="1" applyFill="1" applyBorder="1" applyAlignment="1" applyProtection="1">
      <alignment horizontal="center" vertical="center"/>
      <protection hidden="1"/>
    </xf>
    <xf numFmtId="167" fontId="2" fillId="6" borderId="5" xfId="0" applyNumberFormat="1" applyFont="1" applyFill="1" applyBorder="1" applyAlignment="1" applyProtection="1">
      <alignment horizontal="center" vertical="center"/>
      <protection locked="0"/>
    </xf>
    <xf numFmtId="167" fontId="0" fillId="9" borderId="31" xfId="0" applyNumberFormat="1" applyFill="1" applyBorder="1" applyAlignment="1" applyProtection="1">
      <alignment horizontal="center" vertical="center"/>
      <protection hidden="1"/>
    </xf>
    <xf numFmtId="167" fontId="0" fillId="9" borderId="32" xfId="0" applyNumberFormat="1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32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7" fontId="0" fillId="6" borderId="20" xfId="0" applyNumberFormat="1" applyFill="1" applyBorder="1" applyAlignment="1" applyProtection="1">
      <alignment horizontal="center" vertical="center"/>
      <protection locked="0"/>
    </xf>
    <xf numFmtId="167" fontId="2" fillId="6" borderId="29" xfId="0" applyNumberFormat="1" applyFont="1" applyFill="1" applyBorder="1" applyAlignment="1" applyProtection="1">
      <alignment horizontal="center" vertical="center"/>
      <protection locked="0"/>
    </xf>
    <xf numFmtId="167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7" fontId="2" fillId="9" borderId="18" xfId="0" applyNumberFormat="1" applyFont="1" applyFill="1" applyBorder="1" applyAlignment="1" applyProtection="1">
      <alignment horizontal="center" vertical="center"/>
      <protection hidden="1"/>
    </xf>
    <xf numFmtId="167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167" fontId="0" fillId="10" borderId="31" xfId="0" applyNumberFormat="1" applyFill="1" applyBorder="1" applyAlignment="1" applyProtection="1">
      <alignment horizontal="center" vertical="center"/>
      <protection hidden="1"/>
    </xf>
    <xf numFmtId="167" fontId="0" fillId="10" borderId="32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locked="0"/>
    </xf>
    <xf numFmtId="9" fontId="0" fillId="6" borderId="0" xfId="1" applyFont="1" applyFill="1" applyBorder="1" applyAlignment="1" applyProtection="1">
      <alignment horizontal="center" vertical="center"/>
      <protection locked="0"/>
    </xf>
    <xf numFmtId="9" fontId="0" fillId="6" borderId="26" xfId="1" applyFont="1" applyFill="1" applyBorder="1" applyAlignment="1" applyProtection="1">
      <alignment horizontal="center" vertical="center"/>
      <protection locked="0"/>
    </xf>
    <xf numFmtId="0" fontId="0" fillId="6" borderId="25" xfId="0" applyNumberFormat="1" applyFill="1" applyBorder="1" applyAlignment="1" applyProtection="1">
      <alignment horizontal="center" vertical="center"/>
      <protection locked="0"/>
    </xf>
    <xf numFmtId="4" fontId="2" fillId="9" borderId="27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7" fontId="0" fillId="11" borderId="31" xfId="0" applyNumberFormat="1" applyFill="1" applyBorder="1" applyAlignment="1" applyProtection="1">
      <alignment horizontal="center" vertical="center"/>
      <protection hidden="1"/>
    </xf>
    <xf numFmtId="167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7" fontId="2" fillId="11" borderId="18" xfId="0" applyNumberFormat="1" applyFont="1" applyFill="1" applyBorder="1" applyAlignment="1" applyProtection="1">
      <alignment horizontal="center" vertical="center"/>
      <protection hidden="1"/>
    </xf>
    <xf numFmtId="167" fontId="0" fillId="11" borderId="32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2" xfId="0" applyFill="1" applyBorder="1" applyAlignment="1" applyProtection="1">
      <alignment horizontal="center" vertical="center" wrapText="1"/>
      <protection hidden="1"/>
    </xf>
    <xf numFmtId="4" fontId="2" fillId="11" borderId="27" xfId="0" applyNumberFormat="1" applyFon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/>
      <protection hidden="1"/>
    </xf>
    <xf numFmtId="167" fontId="0" fillId="5" borderId="31" xfId="0" applyNumberForma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0" fontId="0" fillId="5" borderId="32" xfId="0" applyFill="1" applyBorder="1" applyAlignment="1" applyProtection="1">
      <alignment horizontal="center" vertical="center" wrapText="1"/>
      <protection hidden="1"/>
    </xf>
    <xf numFmtId="167" fontId="2" fillId="5" borderId="27" xfId="0" applyNumberFormat="1" applyFont="1" applyFill="1" applyBorder="1" applyAlignment="1" applyProtection="1">
      <alignment horizontal="center" vertical="center"/>
      <protection hidden="1"/>
    </xf>
    <xf numFmtId="167" fontId="0" fillId="5" borderId="32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5" borderId="1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 wrapText="1"/>
      <protection hidden="1"/>
    </xf>
    <xf numFmtId="20" fontId="0" fillId="6" borderId="5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 wrapText="1"/>
      <protection hidden="1"/>
    </xf>
    <xf numFmtId="164" fontId="0" fillId="6" borderId="7" xfId="0" applyNumberFormat="1" applyFill="1" applyBorder="1" applyAlignment="1" applyProtection="1">
      <alignment horizontal="center"/>
      <protection locked="0"/>
    </xf>
    <xf numFmtId="2" fontId="3" fillId="6" borderId="31" xfId="0" applyNumberFormat="1" applyFont="1" applyFill="1" applyBorder="1" applyAlignment="1" applyProtection="1">
      <alignment horizontal="center"/>
      <protection locked="0"/>
    </xf>
    <xf numFmtId="0" fontId="0" fillId="6" borderId="25" xfId="0" applyFill="1" applyBorder="1" applyAlignment="1" applyProtection="1">
      <alignment horizontal="center"/>
      <protection locked="0"/>
    </xf>
    <xf numFmtId="2" fontId="3" fillId="6" borderId="39" xfId="0" applyNumberFormat="1" applyFont="1" applyFill="1" applyBorder="1" applyAlignment="1" applyProtection="1">
      <alignment horizontal="center"/>
      <protection locked="0"/>
    </xf>
    <xf numFmtId="2" fontId="3" fillId="6" borderId="40" xfId="0" applyNumberFormat="1" applyFont="1" applyFill="1" applyBorder="1" applyAlignment="1" applyProtection="1">
      <alignment horizontal="center"/>
      <protection locked="0"/>
    </xf>
    <xf numFmtId="1" fontId="0" fillId="6" borderId="40" xfId="0" applyNumberFormat="1" applyFill="1" applyBorder="1" applyAlignment="1" applyProtection="1">
      <alignment horizontal="center"/>
      <protection locked="0"/>
    </xf>
    <xf numFmtId="2" fontId="0" fillId="6" borderId="40" xfId="0" applyNumberFormat="1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5" borderId="25" xfId="0" applyNumberFormat="1" applyFill="1" applyBorder="1" applyAlignment="1" applyProtection="1">
      <alignment horizontal="center"/>
      <protection hidden="1"/>
    </xf>
    <xf numFmtId="164" fontId="0" fillId="6" borderId="42" xfId="0" applyNumberFormat="1" applyFill="1" applyBorder="1" applyAlignment="1" applyProtection="1">
      <alignment horizontal="center"/>
      <protection locked="0"/>
    </xf>
    <xf numFmtId="2" fontId="0" fillId="5" borderId="15" xfId="0" applyNumberForma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5" fontId="0" fillId="5" borderId="25" xfId="1" applyNumberFormat="1" applyFont="1" applyFill="1" applyBorder="1" applyAlignment="1" applyProtection="1">
      <alignment horizontal="center"/>
      <protection hidden="1"/>
    </xf>
    <xf numFmtId="0" fontId="0" fillId="5" borderId="40" xfId="0" applyFill="1" applyBorder="1" applyAlignment="1" applyProtection="1">
      <alignment horizontal="center"/>
      <protection hidden="1"/>
    </xf>
    <xf numFmtId="2" fontId="0" fillId="5" borderId="40" xfId="0" applyNumberFormat="1" applyFill="1" applyBorder="1" applyAlignment="1" applyProtection="1">
      <alignment horizontal="center"/>
      <protection hidden="1"/>
    </xf>
    <xf numFmtId="165" fontId="0" fillId="5" borderId="15" xfId="1" applyNumberFormat="1" applyFont="1" applyFill="1" applyBorder="1" applyAlignment="1" applyProtection="1">
      <alignment horizontal="center"/>
      <protection hidden="1"/>
    </xf>
    <xf numFmtId="165" fontId="0" fillId="5" borderId="31" xfId="1" applyNumberFormat="1" applyFont="1" applyFill="1" applyBorder="1" applyAlignment="1" applyProtection="1">
      <alignment horizontal="center"/>
      <protection hidden="1"/>
    </xf>
    <xf numFmtId="165" fontId="0" fillId="5" borderId="39" xfId="1" applyNumberFormat="1" applyFont="1" applyFill="1" applyBorder="1" applyAlignment="1" applyProtection="1">
      <alignment horizontal="center"/>
      <protection hidden="1"/>
    </xf>
    <xf numFmtId="0" fontId="2" fillId="5" borderId="46" xfId="0" applyFont="1" applyFill="1" applyBorder="1" applyAlignment="1" applyProtection="1">
      <alignment horizontal="center" vertical="center" wrapText="1"/>
      <protection hidden="1"/>
    </xf>
    <xf numFmtId="0" fontId="2" fillId="5" borderId="49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6" fontId="0" fillId="4" borderId="5" xfId="0" applyNumberFormat="1" applyFill="1" applyBorder="1" applyAlignment="1" applyProtection="1">
      <alignment horizontal="center"/>
      <protection hidden="1"/>
    </xf>
    <xf numFmtId="0" fontId="0" fillId="6" borderId="31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Protection="1">
      <protection hidden="1"/>
    </xf>
    <xf numFmtId="0" fontId="0" fillId="6" borderId="7" xfId="0" applyFill="1" applyBorder="1" applyProtection="1">
      <protection locked="0"/>
    </xf>
    <xf numFmtId="0" fontId="0" fillId="5" borderId="50" xfId="0" applyFill="1" applyBorder="1" applyAlignment="1" applyProtection="1">
      <alignment horizontal="center"/>
      <protection hidden="1"/>
    </xf>
    <xf numFmtId="0" fontId="0" fillId="5" borderId="51" xfId="0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7" xfId="0" applyNumberFormat="1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38" xfId="0" applyNumberFormat="1" applyFill="1" applyBorder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2" fontId="0" fillId="3" borderId="31" xfId="0" applyNumberFormat="1" applyFill="1" applyBorder="1" applyAlignment="1" applyProtection="1">
      <alignment horizontal="center"/>
      <protection locked="0"/>
    </xf>
    <xf numFmtId="2" fontId="0" fillId="3" borderId="25" xfId="0" applyNumberFormat="1" applyFill="1" applyBorder="1" applyAlignment="1" applyProtection="1">
      <alignment horizontal="center"/>
      <protection locked="0"/>
    </xf>
    <xf numFmtId="2" fontId="0" fillId="3" borderId="39" xfId="0" applyNumberFormat="1" applyFill="1" applyBorder="1" applyAlignment="1" applyProtection="1">
      <alignment horizontal="center"/>
      <protection locked="0"/>
    </xf>
    <xf numFmtId="2" fontId="0" fillId="3" borderId="40" xfId="0" applyNumberFormat="1" applyFill="1" applyBorder="1" applyAlignment="1" applyProtection="1">
      <alignment horizontal="center"/>
      <protection locked="0"/>
    </xf>
    <xf numFmtId="2" fontId="0" fillId="3" borderId="15" xfId="0" applyNumberForma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8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25" xfId="0" applyNumberFormat="1" applyFill="1" applyBorder="1" applyAlignment="1" applyProtection="1">
      <alignment horizontal="center"/>
      <protection locked="0"/>
    </xf>
    <xf numFmtId="3" fontId="0" fillId="3" borderId="42" xfId="0" applyNumberFormat="1" applyFill="1" applyBorder="1" applyAlignment="1" applyProtection="1">
      <alignment horizontal="center"/>
      <protection locked="0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5" borderId="41" xfId="0" applyFill="1" applyBorder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locked="0"/>
    </xf>
    <xf numFmtId="3" fontId="0" fillId="3" borderId="25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0" xfId="0" applyFill="1" applyBorder="1" applyAlignment="1" applyProtection="1">
      <alignment horizontal="center"/>
      <protection locked="0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29" xfId="0" applyNumberFormat="1" applyFont="1" applyFill="1" applyBorder="1" applyAlignment="1" applyProtection="1">
      <alignment horizontal="center"/>
      <protection hidden="1"/>
    </xf>
    <xf numFmtId="3" fontId="0" fillId="5" borderId="29" xfId="0" applyNumberFormat="1" applyFill="1" applyBorder="1" applyAlignment="1" applyProtection="1">
      <alignment horizontal="center"/>
      <protection hidden="1"/>
    </xf>
    <xf numFmtId="3" fontId="0" fillId="5" borderId="54" xfId="0" applyNumberFormat="1" applyFill="1" applyBorder="1" applyAlignment="1" applyProtection="1">
      <alignment horizontal="center"/>
      <protection hidden="1"/>
    </xf>
    <xf numFmtId="2" fontId="0" fillId="5" borderId="41" xfId="0" applyNumberFormat="1" applyFill="1" applyBorder="1" applyAlignment="1" applyProtection="1">
      <alignment horizontal="center"/>
      <protection hidden="1"/>
    </xf>
    <xf numFmtId="2" fontId="0" fillId="5" borderId="38" xfId="0" applyNumberFormat="1" applyFill="1" applyBorder="1" applyAlignment="1" applyProtection="1">
      <alignment horizontal="center"/>
      <protection hidden="1"/>
    </xf>
    <xf numFmtId="2" fontId="0" fillId="5" borderId="14" xfId="0" applyNumberFormat="1" applyFill="1" applyBorder="1" applyAlignment="1" applyProtection="1">
      <alignment horizontal="center"/>
      <protection hidden="1"/>
    </xf>
    <xf numFmtId="2" fontId="0" fillId="5" borderId="29" xfId="0" applyNumberFormat="1" applyFill="1" applyBorder="1" applyAlignment="1" applyProtection="1">
      <alignment horizontal="center"/>
      <protection hidden="1"/>
    </xf>
    <xf numFmtId="2" fontId="0" fillId="5" borderId="42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8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5" xfId="0" applyNumberFormat="1" applyFill="1" applyBorder="1" applyAlignment="1" applyProtection="1">
      <alignment horizontal="center"/>
      <protection hidden="1"/>
    </xf>
    <xf numFmtId="3" fontId="0" fillId="5" borderId="42" xfId="0" applyNumberForma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hidden="1"/>
    </xf>
    <xf numFmtId="0" fontId="0" fillId="2" borderId="44" xfId="0" applyFill="1" applyBorder="1" applyAlignment="1" applyProtection="1">
      <alignment horizontal="center" wrapText="1"/>
      <protection hidden="1"/>
    </xf>
    <xf numFmtId="0" fontId="0" fillId="2" borderId="27" xfId="0" applyFill="1" applyBorder="1" applyAlignment="1" applyProtection="1">
      <alignment horizontal="center" wrapText="1"/>
      <protection hidden="1"/>
    </xf>
    <xf numFmtId="0" fontId="0" fillId="4" borderId="5" xfId="0" applyNumberFormat="1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2" fontId="16" fillId="5" borderId="25" xfId="0" applyNumberFormat="1" applyFont="1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Alignment="1" applyProtection="1">
      <alignment horizontal="center"/>
      <protection locked="0"/>
    </xf>
    <xf numFmtId="2" fontId="3" fillId="6" borderId="8" xfId="0" applyNumberFormat="1" applyFont="1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2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2" fontId="0" fillId="5" borderId="20" xfId="0" applyNumberFormat="1" applyFill="1" applyBorder="1" applyAlignment="1" applyProtection="1">
      <alignment horizontal="center"/>
      <protection hidden="1"/>
    </xf>
    <xf numFmtId="165" fontId="0" fillId="5" borderId="19" xfId="1" applyNumberFormat="1" applyFont="1" applyFill="1" applyBorder="1" applyAlignment="1" applyProtection="1">
      <alignment horizontal="center"/>
      <protection hidden="1"/>
    </xf>
    <xf numFmtId="165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1" fontId="0" fillId="2" borderId="46" xfId="0" applyNumberFormat="1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8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0" fontId="2" fillId="9" borderId="28" xfId="0" applyFont="1" applyFill="1" applyBorder="1" applyAlignment="1" applyProtection="1">
      <alignment horizontal="center" vertical="center"/>
      <protection hidden="1"/>
    </xf>
    <xf numFmtId="0" fontId="2" fillId="9" borderId="24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8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4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0" fillId="10" borderId="36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hidden="1"/>
    </xf>
    <xf numFmtId="1" fontId="0" fillId="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Alignment="1" applyProtection="1">
      <alignment horizontal="center" vertical="center"/>
      <protection hidden="1"/>
    </xf>
    <xf numFmtId="0" fontId="2" fillId="6" borderId="46" xfId="0" applyFont="1" applyFill="1" applyBorder="1" applyAlignment="1" applyProtection="1">
      <alignment horizontal="center" vertical="center"/>
      <protection hidden="1"/>
    </xf>
    <xf numFmtId="0" fontId="2" fillId="6" borderId="49" xfId="0" applyFont="1" applyFill="1" applyBorder="1" applyAlignment="1" applyProtection="1">
      <alignment horizontal="center" vertical="center"/>
      <protection hidden="1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0" fillId="2" borderId="53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6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 vertical="center"/>
      <protection hidden="1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2" fontId="0" fillId="0" borderId="5" xfId="0" applyNumberForma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68" fontId="0" fillId="0" borderId="5" xfId="0" applyNumberFormat="1" applyFill="1" applyBorder="1" applyAlignment="1" applyProtection="1">
      <alignment horizontal="center" vertical="center"/>
      <protection hidden="1"/>
    </xf>
    <xf numFmtId="168" fontId="0" fillId="0" borderId="7" xfId="0" applyNumberForma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0" fillId="0" borderId="1" xfId="0" applyNumberFormat="1" applyFill="1" applyBorder="1" applyAlignment="1" applyProtection="1">
      <alignment horizontal="center"/>
      <protection hidden="1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3" fontId="0" fillId="0" borderId="1" xfId="0" applyNumberForma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695324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2"/>
  <sheetViews>
    <sheetView workbookViewId="0"/>
  </sheetViews>
  <sheetFormatPr defaultRowHeight="15" x14ac:dyDescent="0.25"/>
  <cols>
    <col min="1" max="20" width="9.140625" style="34"/>
    <col min="21" max="21" width="10.7109375" style="34" customWidth="1"/>
    <col min="22" max="16384" width="9.140625" style="34"/>
  </cols>
  <sheetData>
    <row r="1" spans="2:21" ht="27" customHeight="1" thickBot="1" x14ac:dyDescent="0.3"/>
    <row r="2" spans="2:21" ht="30.75" customHeight="1" thickBot="1" x14ac:dyDescent="0.3">
      <c r="E2" s="137" t="s">
        <v>77</v>
      </c>
      <c r="F2" s="138" t="s">
        <v>78</v>
      </c>
      <c r="G2" s="138" t="s">
        <v>79</v>
      </c>
      <c r="H2" s="139" t="s">
        <v>80</v>
      </c>
    </row>
    <row r="3" spans="2:21" s="140" customFormat="1" ht="52.5" customHeight="1" x14ac:dyDescent="0.25">
      <c r="B3" s="273" t="s">
        <v>82</v>
      </c>
      <c r="C3" s="273"/>
      <c r="D3" s="273"/>
      <c r="E3" s="273"/>
      <c r="F3" s="273"/>
      <c r="G3" s="273"/>
      <c r="H3" s="273"/>
      <c r="I3" s="273"/>
      <c r="J3" s="273"/>
      <c r="K3" s="273"/>
    </row>
    <row r="4" spans="2:21" ht="30.75" customHeight="1" x14ac:dyDescent="0.25"/>
    <row r="5" spans="2:21" ht="18.75" x14ac:dyDescent="0.3">
      <c r="B5" s="35" t="s">
        <v>84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2:21" ht="18.75" x14ac:dyDescent="0.3">
      <c r="B6" s="37" t="s">
        <v>83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2:21" ht="18.75" x14ac:dyDescent="0.3">
      <c r="B7" s="35" t="s">
        <v>81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</row>
    <row r="8" spans="2:21" ht="18.75" x14ac:dyDescent="0.3">
      <c r="B8" s="38" t="s">
        <v>142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1" ht="18.75" x14ac:dyDescent="0.3">
      <c r="B9" s="38" t="s">
        <v>143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</row>
    <row r="10" spans="2:21" ht="18.75" x14ac:dyDescent="0.3">
      <c r="B10" s="38" t="s">
        <v>144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2:21" ht="18.75" x14ac:dyDescent="0.3">
      <c r="B11" s="35" t="s">
        <v>85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</row>
    <row r="12" spans="2:21" ht="18.75" x14ac:dyDescent="0.3">
      <c r="B12" s="35" t="s">
        <v>71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</row>
    <row r="13" spans="2:21" ht="18.75" x14ac:dyDescent="0.3">
      <c r="B13" s="35" t="s">
        <v>72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</row>
    <row r="14" spans="2:21" ht="18.75" x14ac:dyDescent="0.3">
      <c r="B14" s="35" t="s">
        <v>73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</row>
    <row r="15" spans="2:21" ht="18.75" x14ac:dyDescent="0.3">
      <c r="B15" s="38" t="s">
        <v>86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</row>
    <row r="16" spans="2:21" ht="18.75" x14ac:dyDescent="0.3">
      <c r="B16" s="38" t="s">
        <v>87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 ht="18.75" x14ac:dyDescent="0.3">
      <c r="B17" s="35" t="s">
        <v>88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8.75" x14ac:dyDescent="0.3">
      <c r="B18" s="35" t="s">
        <v>89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</row>
    <row r="19" spans="1:21" ht="18.75" x14ac:dyDescent="0.3">
      <c r="B19" s="35" t="s">
        <v>155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ht="18.75" x14ac:dyDescent="0.3">
      <c r="A20" s="40"/>
      <c r="B20" s="135" t="s">
        <v>148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21" ht="18.75" x14ac:dyDescent="0.3">
      <c r="A21" s="40"/>
      <c r="B21" s="136" t="s">
        <v>149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1:21" ht="18.75" x14ac:dyDescent="0.3">
      <c r="A22" s="40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1" ht="18.75" x14ac:dyDescent="0.3">
      <c r="A23" s="40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1" ht="18.75" x14ac:dyDescent="0.3">
      <c r="A24" s="40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1" ht="18.75" x14ac:dyDescent="0.3">
      <c r="A25" s="40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1" ht="18.75" x14ac:dyDescent="0.3">
      <c r="A26" s="40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1" ht="18.75" x14ac:dyDescent="0.3">
      <c r="A27" s="40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1" ht="18.75" x14ac:dyDescent="0.3">
      <c r="A28" s="40"/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1" ht="18.75" x14ac:dyDescent="0.3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8.75" x14ac:dyDescent="0.3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8.75" x14ac:dyDescent="0.3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1" x14ac:dyDescent="0.25">
      <c r="A32" s="40"/>
      <c r="B32" s="40"/>
      <c r="C32" s="40"/>
      <c r="D32" s="40"/>
      <c r="E32" s="40"/>
      <c r="F32" s="40"/>
      <c r="G32" s="40"/>
    </row>
  </sheetData>
  <sheetProtection password="CF7A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1">
    <mergeCell ref="B3:K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Q25"/>
  <sheetViews>
    <sheetView workbookViewId="0">
      <selection activeCell="J22" sqref="J22"/>
    </sheetView>
  </sheetViews>
  <sheetFormatPr defaultRowHeight="15" x14ac:dyDescent="0.25"/>
  <cols>
    <col min="1" max="1" width="7.5703125" style="34" customWidth="1"/>
    <col min="2" max="2" width="23.28515625" style="34" bestFit="1" customWidth="1"/>
    <col min="3" max="3" width="5.5703125" style="34" bestFit="1" customWidth="1"/>
    <col min="4" max="4" width="23.28515625" style="34" bestFit="1" customWidth="1"/>
    <col min="5" max="5" width="5.5703125" style="34" bestFit="1" customWidth="1"/>
    <col min="6" max="6" width="23.28515625" style="34" bestFit="1" customWidth="1"/>
    <col min="7" max="7" width="5.5703125" style="34" bestFit="1" customWidth="1"/>
    <col min="8" max="8" width="23.28515625" style="34" bestFit="1" customWidth="1"/>
    <col min="9" max="9" width="5.5703125" style="34" bestFit="1" customWidth="1"/>
    <col min="10" max="10" width="23.28515625" style="34" bestFit="1" customWidth="1"/>
    <col min="11" max="11" width="5.5703125" style="34" bestFit="1" customWidth="1"/>
    <col min="12" max="12" width="23.28515625" style="34" bestFit="1" customWidth="1"/>
    <col min="13" max="13" width="5.5703125" style="34" bestFit="1" customWidth="1"/>
    <col min="14" max="14" width="11.42578125" style="34" customWidth="1"/>
    <col min="15" max="17" width="11.85546875" style="34" customWidth="1"/>
    <col min="18" max="16384" width="9.140625" style="34"/>
  </cols>
  <sheetData>
    <row r="1" spans="2:17" ht="15.75" thickBot="1" x14ac:dyDescent="0.3"/>
    <row r="2" spans="2:17" s="64" customFormat="1" ht="15.75" thickBot="1" x14ac:dyDescent="0.3">
      <c r="B2" s="274" t="s">
        <v>131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6"/>
    </row>
    <row r="3" spans="2:17" s="64" customFormat="1" ht="15.75" thickBot="1" x14ac:dyDescent="0.3">
      <c r="B3" s="285" t="s">
        <v>102</v>
      </c>
      <c r="C3" s="286"/>
      <c r="D3" s="286"/>
      <c r="E3" s="286"/>
      <c r="F3" s="286"/>
      <c r="G3" s="286"/>
      <c r="H3" s="280" t="s">
        <v>103</v>
      </c>
      <c r="I3" s="281"/>
      <c r="J3" s="281"/>
      <c r="K3" s="281"/>
      <c r="L3" s="281"/>
      <c r="M3" s="282"/>
    </row>
    <row r="4" spans="2:17" s="64" customFormat="1" x14ac:dyDescent="0.25">
      <c r="B4" s="287"/>
      <c r="C4" s="288"/>
      <c r="D4" s="277" t="s">
        <v>134</v>
      </c>
      <c r="E4" s="278"/>
      <c r="F4" s="277" t="s">
        <v>135</v>
      </c>
      <c r="G4" s="279"/>
      <c r="H4" s="289"/>
      <c r="I4" s="290"/>
      <c r="J4" s="283" t="s">
        <v>134</v>
      </c>
      <c r="K4" s="284"/>
      <c r="L4" s="283" t="s">
        <v>135</v>
      </c>
      <c r="M4" s="284"/>
    </row>
    <row r="5" spans="2:17" s="64" customFormat="1" x14ac:dyDescent="0.25">
      <c r="B5" s="106" t="s">
        <v>100</v>
      </c>
      <c r="C5" s="77">
        <v>12</v>
      </c>
      <c r="D5" s="109" t="s">
        <v>101</v>
      </c>
      <c r="E5" s="77">
        <v>21</v>
      </c>
      <c r="F5" s="109" t="s">
        <v>101</v>
      </c>
      <c r="G5" s="81">
        <v>0</v>
      </c>
      <c r="H5" s="84" t="s">
        <v>100</v>
      </c>
      <c r="I5" s="77">
        <v>12</v>
      </c>
      <c r="J5" s="82" t="s">
        <v>101</v>
      </c>
      <c r="K5" s="89">
        <v>23</v>
      </c>
      <c r="L5" s="82" t="s">
        <v>101</v>
      </c>
      <c r="M5" s="89">
        <v>0</v>
      </c>
    </row>
    <row r="6" spans="2:17" s="64" customFormat="1" x14ac:dyDescent="0.25">
      <c r="B6" s="107" t="s">
        <v>106</v>
      </c>
      <c r="C6" s="79">
        <v>0.5</v>
      </c>
      <c r="D6" s="109" t="s">
        <v>108</v>
      </c>
      <c r="E6" s="103">
        <v>0.05</v>
      </c>
      <c r="F6" s="109" t="s">
        <v>108</v>
      </c>
      <c r="G6" s="102">
        <v>0.05</v>
      </c>
      <c r="H6" s="87" t="s">
        <v>106</v>
      </c>
      <c r="I6" s="88">
        <v>0.5</v>
      </c>
      <c r="J6" s="90" t="s">
        <v>108</v>
      </c>
      <c r="K6" s="103">
        <v>0.05</v>
      </c>
      <c r="L6" s="90" t="s">
        <v>108</v>
      </c>
      <c r="M6" s="103">
        <v>0.05</v>
      </c>
    </row>
    <row r="7" spans="2:17" s="64" customFormat="1" ht="15.75" thickBot="1" x14ac:dyDescent="0.3">
      <c r="B7" s="108" t="s">
        <v>107</v>
      </c>
      <c r="C7" s="113">
        <f>C5-C6</f>
        <v>11.5</v>
      </c>
      <c r="D7" s="110" t="s">
        <v>109</v>
      </c>
      <c r="E7" s="112">
        <f>E5*(1+E6)</f>
        <v>22.05</v>
      </c>
      <c r="F7" s="110" t="s">
        <v>109</v>
      </c>
      <c r="G7" s="111">
        <f>G5*(1+G6)</f>
        <v>0</v>
      </c>
      <c r="H7" s="91" t="s">
        <v>107</v>
      </c>
      <c r="I7" s="92">
        <f>I5-I6</f>
        <v>11.5</v>
      </c>
      <c r="J7" s="93" t="s">
        <v>109</v>
      </c>
      <c r="K7" s="94">
        <f>K5*(1+K6)</f>
        <v>24.150000000000002</v>
      </c>
      <c r="L7" s="93" t="s">
        <v>109</v>
      </c>
      <c r="M7" s="94">
        <f>M5*(1+M6)</f>
        <v>0</v>
      </c>
    </row>
    <row r="8" spans="2:17" s="65" customFormat="1" ht="15.75" thickBot="1" x14ac:dyDescent="0.3">
      <c r="B8" s="291" t="s">
        <v>104</v>
      </c>
      <c r="C8" s="292"/>
      <c r="D8" s="292"/>
      <c r="E8" s="292"/>
      <c r="F8" s="292"/>
      <c r="G8" s="293"/>
      <c r="H8" s="294" t="s">
        <v>105</v>
      </c>
      <c r="I8" s="295"/>
      <c r="J8" s="295"/>
      <c r="K8" s="295"/>
      <c r="L8" s="295"/>
      <c r="M8" s="296"/>
    </row>
    <row r="9" spans="2:17" s="65" customFormat="1" x14ac:dyDescent="0.25">
      <c r="B9" s="303"/>
      <c r="C9" s="304"/>
      <c r="D9" s="297" t="s">
        <v>134</v>
      </c>
      <c r="E9" s="298"/>
      <c r="F9" s="297" t="s">
        <v>135</v>
      </c>
      <c r="G9" s="298"/>
      <c r="H9" s="301"/>
      <c r="I9" s="302"/>
      <c r="J9" s="299" t="s">
        <v>134</v>
      </c>
      <c r="K9" s="300"/>
      <c r="L9" s="299" t="s">
        <v>135</v>
      </c>
      <c r="M9" s="300"/>
    </row>
    <row r="10" spans="2:17" s="64" customFormat="1" x14ac:dyDescent="0.25">
      <c r="B10" s="118" t="s">
        <v>100</v>
      </c>
      <c r="C10" s="77">
        <v>13.8</v>
      </c>
      <c r="D10" s="119" t="s">
        <v>101</v>
      </c>
      <c r="E10" s="77">
        <v>29</v>
      </c>
      <c r="F10" s="118" t="s">
        <v>101</v>
      </c>
      <c r="G10" s="77">
        <v>0</v>
      </c>
      <c r="H10" s="98" t="s">
        <v>100</v>
      </c>
      <c r="I10" s="89">
        <v>13.8</v>
      </c>
      <c r="J10" s="95" t="s">
        <v>101</v>
      </c>
      <c r="K10" s="77">
        <v>32</v>
      </c>
      <c r="L10" s="98" t="s">
        <v>101</v>
      </c>
      <c r="M10" s="89">
        <v>0</v>
      </c>
    </row>
    <row r="11" spans="2:17" s="64" customFormat="1" x14ac:dyDescent="0.25">
      <c r="B11" s="120" t="s">
        <v>106</v>
      </c>
      <c r="C11" s="79">
        <v>0.5</v>
      </c>
      <c r="D11" s="119" t="s">
        <v>108</v>
      </c>
      <c r="E11" s="103">
        <v>0.05</v>
      </c>
      <c r="F11" s="120" t="s">
        <v>108</v>
      </c>
      <c r="G11" s="101">
        <v>0.05</v>
      </c>
      <c r="H11" s="98" t="s">
        <v>106</v>
      </c>
      <c r="I11" s="104">
        <v>0.5</v>
      </c>
      <c r="J11" s="96" t="s">
        <v>108</v>
      </c>
      <c r="K11" s="101">
        <v>0.05</v>
      </c>
      <c r="L11" s="98" t="s">
        <v>108</v>
      </c>
      <c r="M11" s="103">
        <v>0.05</v>
      </c>
    </row>
    <row r="12" spans="2:17" ht="15.75" thickBot="1" x14ac:dyDescent="0.3">
      <c r="B12" s="121" t="s">
        <v>107</v>
      </c>
      <c r="C12" s="122">
        <f>C10-C11</f>
        <v>13.3</v>
      </c>
      <c r="D12" s="123" t="s">
        <v>109</v>
      </c>
      <c r="E12" s="124">
        <f>E10*(1+E11)</f>
        <v>30.450000000000003</v>
      </c>
      <c r="F12" s="121" t="s">
        <v>109</v>
      </c>
      <c r="G12" s="125">
        <f>G10*(1+G11)</f>
        <v>0</v>
      </c>
      <c r="H12" s="99" t="s">
        <v>107</v>
      </c>
      <c r="I12" s="80">
        <f>I10-I11</f>
        <v>13.3</v>
      </c>
      <c r="J12" s="97" t="s">
        <v>109</v>
      </c>
      <c r="K12" s="80">
        <f>K10*(1+K11)</f>
        <v>33.6</v>
      </c>
      <c r="L12" s="99" t="s">
        <v>109</v>
      </c>
      <c r="M12" s="100">
        <f>M10*(1+M11)</f>
        <v>0</v>
      </c>
      <c r="N12" s="66"/>
      <c r="O12" s="66"/>
      <c r="P12" s="66"/>
      <c r="Q12" s="66"/>
    </row>
    <row r="13" spans="2:17" ht="15.75" thickBot="1" x14ac:dyDescent="0.3">
      <c r="J13" s="66"/>
      <c r="K13" s="66"/>
      <c r="L13" s="66"/>
      <c r="M13" s="66"/>
      <c r="N13" s="66"/>
      <c r="O13" s="66"/>
      <c r="P13" s="66"/>
      <c r="Q13" s="66"/>
    </row>
    <row r="14" spans="2:17" ht="15.75" thickBot="1" x14ac:dyDescent="0.3">
      <c r="B14" s="274" t="s">
        <v>136</v>
      </c>
      <c r="C14" s="275"/>
      <c r="D14" s="275"/>
      <c r="E14" s="275"/>
      <c r="F14" s="275"/>
      <c r="G14" s="275"/>
      <c r="H14" s="275"/>
      <c r="I14" s="276"/>
    </row>
    <row r="15" spans="2:17" ht="15.75" thickBot="1" x14ac:dyDescent="0.3">
      <c r="B15" s="285" t="s">
        <v>132</v>
      </c>
      <c r="C15" s="286"/>
      <c r="D15" s="286"/>
      <c r="E15" s="286"/>
      <c r="F15" s="280" t="s">
        <v>133</v>
      </c>
      <c r="G15" s="281"/>
      <c r="H15" s="281"/>
      <c r="I15" s="282"/>
    </row>
    <row r="16" spans="2:17" x14ac:dyDescent="0.25">
      <c r="B16" s="313" t="s">
        <v>134</v>
      </c>
      <c r="C16" s="314"/>
      <c r="D16" s="313" t="s">
        <v>135</v>
      </c>
      <c r="E16" s="314"/>
      <c r="F16" s="283" t="s">
        <v>134</v>
      </c>
      <c r="G16" s="284"/>
      <c r="H16" s="283" t="s">
        <v>135</v>
      </c>
      <c r="I16" s="284"/>
    </row>
    <row r="17" spans="2:9" x14ac:dyDescent="0.25">
      <c r="B17" s="109" t="s">
        <v>101</v>
      </c>
      <c r="C17" s="77" t="s">
        <v>156</v>
      </c>
      <c r="D17" s="106" t="s">
        <v>101</v>
      </c>
      <c r="E17" s="77" t="s">
        <v>156</v>
      </c>
      <c r="F17" s="82" t="s">
        <v>101</v>
      </c>
      <c r="G17" s="77" t="s">
        <v>156</v>
      </c>
      <c r="H17" s="84" t="s">
        <v>101</v>
      </c>
      <c r="I17" s="77" t="s">
        <v>156</v>
      </c>
    </row>
    <row r="18" spans="2:9" x14ac:dyDescent="0.25">
      <c r="B18" s="109" t="s">
        <v>108</v>
      </c>
      <c r="C18" s="103">
        <v>0.05</v>
      </c>
      <c r="D18" s="107" t="s">
        <v>108</v>
      </c>
      <c r="E18" s="101">
        <v>0.05</v>
      </c>
      <c r="F18" s="82" t="s">
        <v>108</v>
      </c>
      <c r="G18" s="103">
        <v>0.05</v>
      </c>
      <c r="H18" s="85" t="s">
        <v>108</v>
      </c>
      <c r="I18" s="101">
        <v>0.05</v>
      </c>
    </row>
    <row r="19" spans="2:9" ht="15.75" thickBot="1" x14ac:dyDescent="0.3">
      <c r="B19" s="114" t="s">
        <v>109</v>
      </c>
      <c r="C19" s="115" t="e">
        <f>C17*(1+C18)</f>
        <v>#VALUE!</v>
      </c>
      <c r="D19" s="116" t="s">
        <v>109</v>
      </c>
      <c r="E19" s="117" t="e">
        <f>E17*(1+E18)</f>
        <v>#VALUE!</v>
      </c>
      <c r="F19" s="83" t="s">
        <v>109</v>
      </c>
      <c r="G19" s="78" t="e">
        <f>G17*(1+G18)</f>
        <v>#VALUE!</v>
      </c>
      <c r="H19" s="86" t="s">
        <v>109</v>
      </c>
      <c r="I19" s="105" t="e">
        <f>I17*(1+I18)</f>
        <v>#VALUE!</v>
      </c>
    </row>
    <row r="20" spans="2:9" ht="15.75" thickBot="1" x14ac:dyDescent="0.3"/>
    <row r="21" spans="2:9" ht="15.75" thickBot="1" x14ac:dyDescent="0.3">
      <c r="B21" s="274" t="s">
        <v>137</v>
      </c>
      <c r="C21" s="275"/>
      <c r="D21" s="275"/>
      <c r="E21" s="275"/>
      <c r="F21" s="275"/>
      <c r="G21" s="276"/>
    </row>
    <row r="22" spans="2:9" ht="15" customHeight="1" x14ac:dyDescent="0.25">
      <c r="B22" s="307" t="s">
        <v>138</v>
      </c>
      <c r="C22" s="308"/>
      <c r="D22" s="307" t="s">
        <v>139</v>
      </c>
      <c r="E22" s="308"/>
      <c r="F22" s="307" t="s">
        <v>140</v>
      </c>
      <c r="G22" s="308"/>
    </row>
    <row r="23" spans="2:9" x14ac:dyDescent="0.25">
      <c r="B23" s="309"/>
      <c r="C23" s="310"/>
      <c r="D23" s="309"/>
      <c r="E23" s="310"/>
      <c r="F23" s="309"/>
      <c r="G23" s="310"/>
    </row>
    <row r="24" spans="2:9" ht="15.75" thickBot="1" x14ac:dyDescent="0.3">
      <c r="B24" s="311"/>
      <c r="C24" s="312"/>
      <c r="D24" s="311"/>
      <c r="E24" s="312"/>
      <c r="F24" s="311"/>
      <c r="G24" s="312"/>
    </row>
    <row r="25" spans="2:9" ht="15.75" customHeight="1" thickBot="1" x14ac:dyDescent="0.3">
      <c r="B25" s="305">
        <v>4</v>
      </c>
      <c r="C25" s="306"/>
      <c r="D25" s="305">
        <v>1.25</v>
      </c>
      <c r="E25" s="306"/>
      <c r="F25" s="305" t="s">
        <v>90</v>
      </c>
      <c r="G25" s="306"/>
    </row>
  </sheetData>
  <sheetProtection password="CF7A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110"/>
  <sheetViews>
    <sheetView tabSelected="1" workbookViewId="0">
      <pane ySplit="8" topLeftCell="A9" activePane="bottomLeft" state="frozen"/>
      <selection pane="bottomLeft" activeCell="O4" sqref="O4:P4"/>
    </sheetView>
  </sheetViews>
  <sheetFormatPr defaultColWidth="12.140625" defaultRowHeight="15" x14ac:dyDescent="0.25"/>
  <cols>
    <col min="1" max="1" width="11.42578125" style="12" customWidth="1"/>
    <col min="2" max="3" width="8.28515625" style="12" customWidth="1"/>
    <col min="4" max="5" width="9.140625" style="12" customWidth="1"/>
    <col min="6" max="7" width="11" style="17" customWidth="1"/>
    <col min="8" max="8" width="12.140625" style="12"/>
    <col min="9" max="9" width="10.5703125" style="12" customWidth="1"/>
    <col min="10" max="10" width="11.7109375" style="12" customWidth="1"/>
    <col min="11" max="11" width="13.42578125" style="12" customWidth="1"/>
    <col min="12" max="12" width="11.28515625" style="12" customWidth="1"/>
    <col min="13" max="13" width="9.85546875" style="12" customWidth="1"/>
    <col min="14" max="14" width="11.7109375" style="12" customWidth="1"/>
    <col min="15" max="15" width="13.42578125" style="12" customWidth="1"/>
    <col min="16" max="16" width="11.28515625" style="12" customWidth="1"/>
    <col min="17" max="17" width="11.42578125" style="12" customWidth="1"/>
    <col min="18" max="20" width="11.85546875" style="12" customWidth="1"/>
    <col min="21" max="21" width="10.7109375" style="12" customWidth="1"/>
    <col min="22" max="22" width="11.5703125" style="12" customWidth="1"/>
    <col min="23" max="23" width="23" style="4" customWidth="1"/>
    <col min="24" max="16384" width="12.140625" style="4"/>
  </cols>
  <sheetData>
    <row r="1" spans="1:23" s="14" customFormat="1" x14ac:dyDescent="0.25">
      <c r="A1" s="13"/>
      <c r="B1" s="33"/>
      <c r="C1" s="33"/>
      <c r="D1" s="316" t="s">
        <v>66</v>
      </c>
      <c r="E1" s="316"/>
      <c r="F1" s="320" t="s">
        <v>157</v>
      </c>
      <c r="G1" s="320"/>
      <c r="H1" s="320"/>
      <c r="I1" s="319" t="s">
        <v>23</v>
      </c>
      <c r="J1" s="319"/>
      <c r="K1" s="315" t="s">
        <v>160</v>
      </c>
      <c r="L1" s="315"/>
      <c r="M1" s="319" t="s">
        <v>24</v>
      </c>
      <c r="N1" s="319"/>
      <c r="O1" s="315" t="s">
        <v>161</v>
      </c>
      <c r="P1" s="315"/>
      <c r="Q1" s="18"/>
      <c r="R1" s="50"/>
      <c r="S1" s="60"/>
      <c r="T1" s="60"/>
    </row>
    <row r="2" spans="1:23" x14ac:dyDescent="0.25">
      <c r="A2" s="5"/>
      <c r="B2" s="6"/>
      <c r="C2" s="6"/>
      <c r="D2" s="316" t="s">
        <v>57</v>
      </c>
      <c r="E2" s="316"/>
      <c r="F2" s="325" t="s">
        <v>158</v>
      </c>
      <c r="G2" s="325"/>
      <c r="H2" s="325"/>
      <c r="I2" s="316" t="s">
        <v>58</v>
      </c>
      <c r="J2" s="316"/>
      <c r="K2" s="326">
        <v>42202</v>
      </c>
      <c r="L2" s="326"/>
      <c r="M2" s="316" t="s">
        <v>27</v>
      </c>
      <c r="N2" s="316"/>
      <c r="O2" s="326"/>
      <c r="P2" s="326"/>
      <c r="Q2" s="61"/>
      <c r="R2" s="327"/>
      <c r="S2" s="328"/>
      <c r="T2" s="329"/>
      <c r="U2" s="4"/>
      <c r="V2" s="4"/>
    </row>
    <row r="3" spans="1:23" ht="18" x14ac:dyDescent="0.25">
      <c r="A3" s="6"/>
      <c r="B3" s="9"/>
      <c r="C3" s="9"/>
      <c r="D3" s="316" t="s">
        <v>40</v>
      </c>
      <c r="E3" s="316"/>
      <c r="F3" s="315" t="s">
        <v>159</v>
      </c>
      <c r="G3" s="315"/>
      <c r="H3" s="315"/>
      <c r="I3" s="317" t="s">
        <v>28</v>
      </c>
      <c r="J3" s="63" t="s">
        <v>41</v>
      </c>
      <c r="K3" s="318">
        <v>44.4</v>
      </c>
      <c r="L3" s="318"/>
      <c r="M3" s="317" t="s">
        <v>39</v>
      </c>
      <c r="N3" s="63" t="s">
        <v>41</v>
      </c>
      <c r="O3" s="318"/>
      <c r="P3" s="318"/>
      <c r="Q3" s="7"/>
      <c r="R3" s="316" t="s">
        <v>107</v>
      </c>
      <c r="S3" s="316"/>
      <c r="T3" s="67">
        <v>11.5</v>
      </c>
      <c r="U3" s="4"/>
      <c r="V3" s="4"/>
    </row>
    <row r="4" spans="1:23" ht="18" x14ac:dyDescent="0.25">
      <c r="A4" s="6"/>
      <c r="B4" s="9"/>
      <c r="C4" s="9"/>
      <c r="D4" s="319" t="s">
        <v>25</v>
      </c>
      <c r="E4" s="319"/>
      <c r="F4" s="315" t="s">
        <v>150</v>
      </c>
      <c r="G4" s="315"/>
      <c r="H4" s="315"/>
      <c r="I4" s="317"/>
      <c r="J4" s="63" t="s">
        <v>42</v>
      </c>
      <c r="K4" s="318">
        <v>55.5</v>
      </c>
      <c r="L4" s="318"/>
      <c r="M4" s="317"/>
      <c r="N4" s="63" t="s">
        <v>42</v>
      </c>
      <c r="O4" s="318"/>
      <c r="P4" s="318"/>
      <c r="Q4" s="7"/>
      <c r="R4" s="316" t="s">
        <v>110</v>
      </c>
      <c r="S4" s="316"/>
      <c r="T4" s="67">
        <v>22.05</v>
      </c>
      <c r="U4" s="4"/>
      <c r="V4" s="4"/>
    </row>
    <row r="5" spans="1:23" ht="18" x14ac:dyDescent="0.25">
      <c r="A5" s="5"/>
      <c r="B5" s="5"/>
      <c r="C5" s="5"/>
      <c r="D5" s="319" t="s">
        <v>26</v>
      </c>
      <c r="E5" s="319"/>
      <c r="F5" s="324"/>
      <c r="G5" s="324"/>
      <c r="H5" s="324"/>
      <c r="I5" s="317"/>
      <c r="J5" s="63" t="s">
        <v>43</v>
      </c>
      <c r="K5" s="318">
        <v>66.599999999999994</v>
      </c>
      <c r="L5" s="318"/>
      <c r="M5" s="317"/>
      <c r="N5" s="63" t="s">
        <v>43</v>
      </c>
      <c r="O5" s="318"/>
      <c r="P5" s="318"/>
      <c r="Q5" s="7"/>
      <c r="S5" s="4"/>
      <c r="T5" s="4"/>
      <c r="U5" s="4"/>
      <c r="V5" s="4"/>
    </row>
    <row r="6" spans="1:23" ht="15.75" thickBot="1" x14ac:dyDescent="0.3">
      <c r="A6" s="5"/>
      <c r="B6" s="5"/>
      <c r="C6" s="5"/>
      <c r="D6" s="5"/>
      <c r="E6" s="5"/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s="14" customFormat="1" ht="15.75" thickBot="1" x14ac:dyDescent="0.3">
      <c r="A7" s="52"/>
      <c r="B7" s="52"/>
      <c r="C7" s="52"/>
      <c r="D7" s="321" t="s">
        <v>11</v>
      </c>
      <c r="E7" s="322"/>
      <c r="F7" s="322"/>
      <c r="G7" s="322"/>
      <c r="H7" s="322"/>
      <c r="I7" s="322"/>
      <c r="J7" s="323"/>
      <c r="K7" s="321" t="s">
        <v>12</v>
      </c>
      <c r="L7" s="322"/>
      <c r="M7" s="322"/>
      <c r="N7" s="322"/>
      <c r="O7" s="323"/>
      <c r="P7" s="292" t="s">
        <v>22</v>
      </c>
      <c r="Q7" s="292"/>
      <c r="R7" s="292"/>
      <c r="S7" s="292"/>
      <c r="T7" s="292"/>
      <c r="U7" s="292"/>
      <c r="V7" s="293"/>
    </row>
    <row r="8" spans="1:23" s="21" customFormat="1" ht="60.75" thickBot="1" x14ac:dyDescent="0.3">
      <c r="A8" s="56" t="s">
        <v>0</v>
      </c>
      <c r="B8" s="57" t="s">
        <v>151</v>
      </c>
      <c r="C8" s="57" t="s">
        <v>152</v>
      </c>
      <c r="D8" s="251" t="s">
        <v>2</v>
      </c>
      <c r="E8" s="252" t="s">
        <v>3</v>
      </c>
      <c r="F8" s="253" t="s">
        <v>59</v>
      </c>
      <c r="G8" s="253" t="s">
        <v>153</v>
      </c>
      <c r="H8" s="252" t="s">
        <v>18</v>
      </c>
      <c r="I8" s="252" t="s">
        <v>5</v>
      </c>
      <c r="J8" s="254" t="s">
        <v>141</v>
      </c>
      <c r="K8" s="255" t="s">
        <v>6</v>
      </c>
      <c r="L8" s="252" t="s">
        <v>44</v>
      </c>
      <c r="M8" s="252" t="s">
        <v>19</v>
      </c>
      <c r="N8" s="252" t="s">
        <v>46</v>
      </c>
      <c r="O8" s="254" t="s">
        <v>74</v>
      </c>
      <c r="P8" s="251" t="s">
        <v>4</v>
      </c>
      <c r="Q8" s="252" t="s">
        <v>45</v>
      </c>
      <c r="R8" s="252" t="s">
        <v>20</v>
      </c>
      <c r="S8" s="252" t="s">
        <v>21</v>
      </c>
      <c r="T8" s="252" t="s">
        <v>75</v>
      </c>
      <c r="U8" s="252" t="s">
        <v>113</v>
      </c>
      <c r="V8" s="254" t="s">
        <v>76</v>
      </c>
      <c r="W8" s="144" t="s">
        <v>60</v>
      </c>
    </row>
    <row r="9" spans="1:23" x14ac:dyDescent="0.25">
      <c r="A9" s="8">
        <v>42188</v>
      </c>
      <c r="B9" s="143"/>
      <c r="C9" s="143"/>
      <c r="D9" s="240"/>
      <c r="E9" s="241"/>
      <c r="F9" s="242"/>
      <c r="G9" s="242"/>
      <c r="H9" s="243"/>
      <c r="I9" s="244"/>
      <c r="J9" s="245"/>
      <c r="K9" s="246"/>
      <c r="L9" s="247"/>
      <c r="M9" s="247"/>
      <c r="N9" s="247"/>
      <c r="O9" s="248"/>
      <c r="P9" s="249"/>
      <c r="Q9" s="247"/>
      <c r="R9" s="247"/>
      <c r="S9" s="247"/>
      <c r="T9" s="29"/>
      <c r="U9" s="29"/>
      <c r="V9" s="250"/>
      <c r="W9" s="157" t="s">
        <v>61</v>
      </c>
    </row>
    <row r="10" spans="1:23" x14ac:dyDescent="0.25">
      <c r="A10" s="8">
        <v>42189</v>
      </c>
      <c r="B10" s="143">
        <v>0.5</v>
      </c>
      <c r="C10" s="143">
        <v>0.125</v>
      </c>
      <c r="D10" s="146" t="s">
        <v>67</v>
      </c>
      <c r="E10" s="15" t="s">
        <v>147</v>
      </c>
      <c r="F10" s="16">
        <v>81</v>
      </c>
      <c r="G10" s="16" t="s">
        <v>154</v>
      </c>
      <c r="H10" s="10">
        <v>13.18</v>
      </c>
      <c r="I10" s="51">
        <v>75.8</v>
      </c>
      <c r="J10" s="147">
        <v>57</v>
      </c>
      <c r="K10" s="145">
        <v>42204.5</v>
      </c>
      <c r="L10" s="51">
        <v>17</v>
      </c>
      <c r="M10" s="51">
        <v>224</v>
      </c>
      <c r="N10" s="51">
        <v>205.3</v>
      </c>
      <c r="O10" s="154">
        <f t="shared" ref="O10:O17" si="0">IF(L10&lt;&gt;0,M10/L10,"")</f>
        <v>13.176470588235293</v>
      </c>
      <c r="P10" s="163">
        <f t="shared" ref="P10:P73" si="1">IF(M10&lt;&gt;0,(N10-M10)/N10,"")</f>
        <v>-9.1086215294690631E-2</v>
      </c>
      <c r="Q10" s="22">
        <f>IF(L10&lt;&gt;0,L10+Q9,"")</f>
        <v>17</v>
      </c>
      <c r="R10" s="22">
        <f>IF(M10&lt;&gt;0,M10+R9,"")</f>
        <v>224</v>
      </c>
      <c r="S10" s="22">
        <f>IF(N10&lt;&gt;0,N10+S9,"")</f>
        <v>205.3</v>
      </c>
      <c r="T10" s="23">
        <f t="shared" ref="T10" si="2">IF(Q10="","",R10/Q10)</f>
        <v>13.176470588235293</v>
      </c>
      <c r="U10" s="23" t="str">
        <f>IF(O10&lt;&gt;"",IF(SUM('Bunkers &amp; Lubs'!$M$4:M4)&lt;&gt;0,SUMPRODUCT($O$10:O10,'Bunkers &amp; Lubs'!$M$4:M4)/SUM('Bunkers &amp; Lubs'!$M$4:M4),""),"")</f>
        <v/>
      </c>
      <c r="V10" s="159">
        <f t="shared" ref="V10" si="3">IF(R10="","",1-R10/S10)</f>
        <v>-9.1086215294690742E-2</v>
      </c>
      <c r="W10" s="158"/>
    </row>
    <row r="11" spans="1:23" x14ac:dyDescent="0.25">
      <c r="A11" s="8"/>
      <c r="B11" s="143"/>
      <c r="C11" s="143"/>
      <c r="D11" s="146"/>
      <c r="E11" s="15"/>
      <c r="F11" s="16"/>
      <c r="G11" s="16"/>
      <c r="H11" s="10"/>
      <c r="I11" s="51"/>
      <c r="J11" s="147"/>
      <c r="K11" s="145"/>
      <c r="L11" s="51"/>
      <c r="M11" s="51"/>
      <c r="N11" s="51"/>
      <c r="O11" s="154" t="str">
        <f t="shared" si="0"/>
        <v/>
      </c>
      <c r="P11" s="163" t="str">
        <f t="shared" si="1"/>
        <v/>
      </c>
      <c r="Q11" s="22" t="str">
        <f t="shared" ref="Q11:Q74" si="4">IF(L11&lt;&gt;0,L11+Q10,"")</f>
        <v/>
      </c>
      <c r="R11" s="22" t="str">
        <f t="shared" ref="R11:R74" si="5">IF(M11&lt;&gt;0,M11+R10,"")</f>
        <v/>
      </c>
      <c r="S11" s="22" t="str">
        <f t="shared" ref="S11:S74" si="6">IF(N11&lt;&gt;0,N11+S10,"")</f>
        <v/>
      </c>
      <c r="T11" s="23" t="str">
        <f t="shared" ref="T11:T74" si="7">IF(Q11="","",R11/Q11)</f>
        <v/>
      </c>
      <c r="U11" s="23" t="str">
        <f>IF(O11&lt;&gt;"",IF(SUM('Bunkers &amp; Lubs'!$M$4:M5)&lt;&gt;0,SUMPRODUCT($O$10:O11,'Bunkers &amp; Lubs'!$M$4:M5)/SUM('Bunkers &amp; Lubs'!$M$4:M5),""),"")</f>
        <v/>
      </c>
      <c r="V11" s="159" t="str">
        <f t="shared" ref="V11:V74" si="8">IF(R11="","",1-R11/S11)</f>
        <v/>
      </c>
      <c r="W11" s="158"/>
    </row>
    <row r="12" spans="1:23" x14ac:dyDescent="0.25">
      <c r="A12" s="8"/>
      <c r="B12" s="143"/>
      <c r="C12" s="143"/>
      <c r="D12" s="146"/>
      <c r="E12" s="15"/>
      <c r="F12" s="16"/>
      <c r="G12" s="16"/>
      <c r="H12" s="10"/>
      <c r="I12" s="51"/>
      <c r="J12" s="147"/>
      <c r="K12" s="145"/>
      <c r="L12" s="51"/>
      <c r="M12" s="51"/>
      <c r="N12" s="51"/>
      <c r="O12" s="154" t="str">
        <f t="shared" si="0"/>
        <v/>
      </c>
      <c r="P12" s="163" t="str">
        <f t="shared" si="1"/>
        <v/>
      </c>
      <c r="Q12" s="22" t="str">
        <f t="shared" si="4"/>
        <v/>
      </c>
      <c r="R12" s="22" t="str">
        <f t="shared" si="5"/>
        <v/>
      </c>
      <c r="S12" s="22" t="str">
        <f t="shared" si="6"/>
        <v/>
      </c>
      <c r="T12" s="23" t="str">
        <f t="shared" si="7"/>
        <v/>
      </c>
      <c r="U12" s="23" t="str">
        <f>IF(O12&lt;&gt;"",IF(SUM('Bunkers &amp; Lubs'!$M$4:M6)&lt;&gt;0,SUMPRODUCT($O$10:O12,'Bunkers &amp; Lubs'!$M$4:M6)/SUM('Bunkers &amp; Lubs'!$M$4:M6),""),"")</f>
        <v/>
      </c>
      <c r="V12" s="159" t="str">
        <f t="shared" si="8"/>
        <v/>
      </c>
      <c r="W12" s="158"/>
    </row>
    <row r="13" spans="1:23" x14ac:dyDescent="0.25">
      <c r="A13" s="8"/>
      <c r="B13" s="143"/>
      <c r="C13" s="143"/>
      <c r="D13" s="146"/>
      <c r="E13" s="15"/>
      <c r="F13" s="16"/>
      <c r="G13" s="16"/>
      <c r="H13" s="10"/>
      <c r="I13" s="51"/>
      <c r="J13" s="147"/>
      <c r="K13" s="145"/>
      <c r="L13" s="51"/>
      <c r="M13" s="51"/>
      <c r="N13" s="51"/>
      <c r="O13" s="154" t="str">
        <f t="shared" si="0"/>
        <v/>
      </c>
      <c r="P13" s="163" t="str">
        <f t="shared" si="1"/>
        <v/>
      </c>
      <c r="Q13" s="22" t="str">
        <f t="shared" si="4"/>
        <v/>
      </c>
      <c r="R13" s="22" t="str">
        <f t="shared" si="5"/>
        <v/>
      </c>
      <c r="S13" s="22" t="str">
        <f t="shared" si="6"/>
        <v/>
      </c>
      <c r="T13" s="23" t="str">
        <f t="shared" si="7"/>
        <v/>
      </c>
      <c r="U13" s="23" t="str">
        <f>IF(O13&lt;&gt;"",IF(SUM('Bunkers &amp; Lubs'!$M$4:M7)&lt;&gt;0,SUMPRODUCT($O$10:O13,'Bunkers &amp; Lubs'!$M$4:M7)/SUM('Bunkers &amp; Lubs'!$M$4:M7),""),"")</f>
        <v/>
      </c>
      <c r="V13" s="159" t="str">
        <f t="shared" si="8"/>
        <v/>
      </c>
      <c r="W13" s="158"/>
    </row>
    <row r="14" spans="1:23" x14ac:dyDescent="0.25">
      <c r="A14" s="8"/>
      <c r="B14" s="143"/>
      <c r="C14" s="143"/>
      <c r="D14" s="146"/>
      <c r="E14" s="15"/>
      <c r="F14" s="16"/>
      <c r="G14" s="16"/>
      <c r="H14" s="10"/>
      <c r="I14" s="51"/>
      <c r="J14" s="147"/>
      <c r="K14" s="145"/>
      <c r="L14" s="51"/>
      <c r="M14" s="51"/>
      <c r="N14" s="51"/>
      <c r="O14" s="154" t="str">
        <f t="shared" si="0"/>
        <v/>
      </c>
      <c r="P14" s="163" t="str">
        <f t="shared" si="1"/>
        <v/>
      </c>
      <c r="Q14" s="22" t="str">
        <f t="shared" si="4"/>
        <v/>
      </c>
      <c r="R14" s="22" t="str">
        <f t="shared" si="5"/>
        <v/>
      </c>
      <c r="S14" s="22" t="str">
        <f t="shared" si="6"/>
        <v/>
      </c>
      <c r="T14" s="23" t="str">
        <f t="shared" si="7"/>
        <v/>
      </c>
      <c r="U14" s="23" t="str">
        <f>IF(O14&lt;&gt;"",IF(SUM('Bunkers &amp; Lubs'!$M$4:M8)&lt;&gt;0,SUMPRODUCT($O$10:O14,'Bunkers &amp; Lubs'!$M$4:M8)/SUM('Bunkers &amp; Lubs'!$M$4:M8),""),"")</f>
        <v/>
      </c>
      <c r="V14" s="159" t="str">
        <f t="shared" si="8"/>
        <v/>
      </c>
      <c r="W14" s="158"/>
    </row>
    <row r="15" spans="1:23" x14ac:dyDescent="0.25">
      <c r="A15" s="8"/>
      <c r="B15" s="143"/>
      <c r="C15" s="143"/>
      <c r="D15" s="146"/>
      <c r="E15" s="15"/>
      <c r="F15" s="16"/>
      <c r="G15" s="16"/>
      <c r="H15" s="10"/>
      <c r="I15" s="51"/>
      <c r="J15" s="147"/>
      <c r="K15" s="145"/>
      <c r="L15" s="51"/>
      <c r="M15" s="51"/>
      <c r="N15" s="51"/>
      <c r="O15" s="154" t="str">
        <f t="shared" si="0"/>
        <v/>
      </c>
      <c r="P15" s="163" t="str">
        <f t="shared" si="1"/>
        <v/>
      </c>
      <c r="Q15" s="22" t="str">
        <f t="shared" si="4"/>
        <v/>
      </c>
      <c r="R15" s="22" t="str">
        <f t="shared" si="5"/>
        <v/>
      </c>
      <c r="S15" s="22" t="str">
        <f t="shared" si="6"/>
        <v/>
      </c>
      <c r="T15" s="23" t="str">
        <f t="shared" si="7"/>
        <v/>
      </c>
      <c r="U15" s="23" t="str">
        <f>IF(O15&lt;&gt;"",IF(SUM('Bunkers &amp; Lubs'!$M$4:M9)&lt;&gt;0,SUMPRODUCT($O$10:O15,'Bunkers &amp; Lubs'!$M$4:M9)/SUM('Bunkers &amp; Lubs'!$M$4:M9),""),"")</f>
        <v/>
      </c>
      <c r="V15" s="159" t="str">
        <f t="shared" si="8"/>
        <v/>
      </c>
      <c r="W15" s="158"/>
    </row>
    <row r="16" spans="1:23" x14ac:dyDescent="0.25">
      <c r="A16" s="8"/>
      <c r="B16" s="143"/>
      <c r="C16" s="143"/>
      <c r="D16" s="146"/>
      <c r="E16" s="15"/>
      <c r="F16" s="16"/>
      <c r="G16" s="16"/>
      <c r="H16" s="10"/>
      <c r="I16" s="51"/>
      <c r="J16" s="147"/>
      <c r="K16" s="145"/>
      <c r="L16" s="51"/>
      <c r="M16" s="51"/>
      <c r="N16" s="51"/>
      <c r="O16" s="154" t="str">
        <f t="shared" si="0"/>
        <v/>
      </c>
      <c r="P16" s="163" t="str">
        <f t="shared" si="1"/>
        <v/>
      </c>
      <c r="Q16" s="22" t="str">
        <f t="shared" si="4"/>
        <v/>
      </c>
      <c r="R16" s="22" t="str">
        <f t="shared" si="5"/>
        <v/>
      </c>
      <c r="S16" s="22" t="str">
        <f t="shared" si="6"/>
        <v/>
      </c>
      <c r="T16" s="23" t="str">
        <f t="shared" si="7"/>
        <v/>
      </c>
      <c r="U16" s="23" t="str">
        <f>IF(O16&lt;&gt;"",IF(SUM('Bunkers &amp; Lubs'!$M$4:M10)&lt;&gt;0,SUMPRODUCT($O$10:O16,'Bunkers &amp; Lubs'!$M$4:M10)/SUM('Bunkers &amp; Lubs'!$M$4:M10),""),"")</f>
        <v/>
      </c>
      <c r="V16" s="159" t="str">
        <f t="shared" si="8"/>
        <v/>
      </c>
      <c r="W16" s="158"/>
    </row>
    <row r="17" spans="1:23" x14ac:dyDescent="0.25">
      <c r="A17" s="8"/>
      <c r="B17" s="143"/>
      <c r="C17" s="143"/>
      <c r="D17" s="146"/>
      <c r="E17" s="15"/>
      <c r="F17" s="16"/>
      <c r="G17" s="16"/>
      <c r="H17" s="10"/>
      <c r="I17" s="51"/>
      <c r="J17" s="147"/>
      <c r="K17" s="145"/>
      <c r="L17" s="51"/>
      <c r="M17" s="51"/>
      <c r="N17" s="51"/>
      <c r="O17" s="154" t="str">
        <f t="shared" si="0"/>
        <v/>
      </c>
      <c r="P17" s="163" t="str">
        <f t="shared" si="1"/>
        <v/>
      </c>
      <c r="Q17" s="22" t="str">
        <f t="shared" si="4"/>
        <v/>
      </c>
      <c r="R17" s="22" t="str">
        <f t="shared" si="5"/>
        <v/>
      </c>
      <c r="S17" s="22" t="str">
        <f t="shared" si="6"/>
        <v/>
      </c>
      <c r="T17" s="23" t="str">
        <f t="shared" si="7"/>
        <v/>
      </c>
      <c r="U17" s="23" t="str">
        <f>IF(O17&lt;&gt;"",IF(SUM('Bunkers &amp; Lubs'!$M$4:M11)&lt;&gt;0,SUMPRODUCT($O$10:O17,'Bunkers &amp; Lubs'!$M$4:M11)/SUM('Bunkers &amp; Lubs'!$M$4:M11),""),"")</f>
        <v/>
      </c>
      <c r="V17" s="159" t="str">
        <f t="shared" si="8"/>
        <v/>
      </c>
      <c r="W17" s="158"/>
    </row>
    <row r="18" spans="1:23" x14ac:dyDescent="0.25">
      <c r="A18" s="8"/>
      <c r="B18" s="143"/>
      <c r="C18" s="143"/>
      <c r="D18" s="146"/>
      <c r="E18" s="15"/>
      <c r="F18" s="16"/>
      <c r="G18" s="16"/>
      <c r="H18" s="10"/>
      <c r="I18" s="51"/>
      <c r="J18" s="147"/>
      <c r="K18" s="145"/>
      <c r="L18" s="51"/>
      <c r="M18" s="51"/>
      <c r="N18" s="51"/>
      <c r="O18" s="154" t="str">
        <f t="shared" ref="O18:O73" si="9">IF(L18&lt;&gt;0,M18/L18,"")</f>
        <v/>
      </c>
      <c r="P18" s="163" t="str">
        <f t="shared" si="1"/>
        <v/>
      </c>
      <c r="Q18" s="22" t="str">
        <f t="shared" si="4"/>
        <v/>
      </c>
      <c r="R18" s="22" t="str">
        <f t="shared" si="5"/>
        <v/>
      </c>
      <c r="S18" s="22" t="str">
        <f t="shared" si="6"/>
        <v/>
      </c>
      <c r="T18" s="23" t="str">
        <f t="shared" si="7"/>
        <v/>
      </c>
      <c r="U18" s="23" t="str">
        <f>IF(O18&lt;&gt;"",IF(SUM('Bunkers &amp; Lubs'!$M$4:M12)&lt;&gt;0,SUMPRODUCT($O$10:O18,'Bunkers &amp; Lubs'!$M$4:M12)/SUM('Bunkers &amp; Lubs'!$M$4:M12),""),"")</f>
        <v/>
      </c>
      <c r="V18" s="159" t="str">
        <f t="shared" si="8"/>
        <v/>
      </c>
      <c r="W18" s="158"/>
    </row>
    <row r="19" spans="1:23" x14ac:dyDescent="0.25">
      <c r="A19" s="8"/>
      <c r="B19" s="143"/>
      <c r="C19" s="143"/>
      <c r="D19" s="146"/>
      <c r="E19" s="15"/>
      <c r="F19" s="16"/>
      <c r="G19" s="16"/>
      <c r="H19" s="10"/>
      <c r="I19" s="51"/>
      <c r="J19" s="147"/>
      <c r="K19" s="145"/>
      <c r="L19" s="51"/>
      <c r="M19" s="51"/>
      <c r="N19" s="51"/>
      <c r="O19" s="154" t="str">
        <f t="shared" si="9"/>
        <v/>
      </c>
      <c r="P19" s="163" t="str">
        <f t="shared" si="1"/>
        <v/>
      </c>
      <c r="Q19" s="22" t="str">
        <f t="shared" si="4"/>
        <v/>
      </c>
      <c r="R19" s="22" t="str">
        <f t="shared" si="5"/>
        <v/>
      </c>
      <c r="S19" s="22" t="str">
        <f t="shared" si="6"/>
        <v/>
      </c>
      <c r="T19" s="23" t="str">
        <f t="shared" si="7"/>
        <v/>
      </c>
      <c r="U19" s="23" t="str">
        <f>IF(O19&lt;&gt;"",IF(SUM('Bunkers &amp; Lubs'!$M$4:M13)&lt;&gt;0,SUMPRODUCT($O$10:O19,'Bunkers &amp; Lubs'!$M$4:M13)/SUM('Bunkers &amp; Lubs'!$M$4:M13),""),"")</f>
        <v/>
      </c>
      <c r="V19" s="159" t="str">
        <f t="shared" si="8"/>
        <v/>
      </c>
      <c r="W19" s="158"/>
    </row>
    <row r="20" spans="1:23" x14ac:dyDescent="0.25">
      <c r="A20" s="8"/>
      <c r="B20" s="143"/>
      <c r="C20" s="143"/>
      <c r="D20" s="146"/>
      <c r="E20" s="15"/>
      <c r="F20" s="16"/>
      <c r="G20" s="16"/>
      <c r="H20" s="10"/>
      <c r="I20" s="51"/>
      <c r="J20" s="147"/>
      <c r="K20" s="145"/>
      <c r="L20" s="51"/>
      <c r="M20" s="51"/>
      <c r="N20" s="51"/>
      <c r="O20" s="154" t="str">
        <f t="shared" si="9"/>
        <v/>
      </c>
      <c r="P20" s="163" t="str">
        <f t="shared" si="1"/>
        <v/>
      </c>
      <c r="Q20" s="22" t="str">
        <f t="shared" si="4"/>
        <v/>
      </c>
      <c r="R20" s="22" t="str">
        <f t="shared" si="5"/>
        <v/>
      </c>
      <c r="S20" s="22" t="str">
        <f t="shared" si="6"/>
        <v/>
      </c>
      <c r="T20" s="23" t="str">
        <f t="shared" si="7"/>
        <v/>
      </c>
      <c r="U20" s="23" t="str">
        <f>IF(O20&lt;&gt;"",IF(SUM('Bunkers &amp; Lubs'!$M$4:M14)&lt;&gt;0,SUMPRODUCT($O$10:O20,'Bunkers &amp; Lubs'!$M$4:M14)/SUM('Bunkers &amp; Lubs'!$M$4:M14),""),"")</f>
        <v/>
      </c>
      <c r="V20" s="159" t="str">
        <f t="shared" si="8"/>
        <v/>
      </c>
      <c r="W20" s="158"/>
    </row>
    <row r="21" spans="1:23" x14ac:dyDescent="0.25">
      <c r="A21" s="8"/>
      <c r="B21" s="143"/>
      <c r="C21" s="143"/>
      <c r="D21" s="146"/>
      <c r="E21" s="15"/>
      <c r="F21" s="16"/>
      <c r="G21" s="16"/>
      <c r="H21" s="10"/>
      <c r="I21" s="51"/>
      <c r="J21" s="147"/>
      <c r="K21" s="145"/>
      <c r="L21" s="51"/>
      <c r="M21" s="51"/>
      <c r="N21" s="51"/>
      <c r="O21" s="154" t="str">
        <f t="shared" si="9"/>
        <v/>
      </c>
      <c r="P21" s="163" t="str">
        <f t="shared" si="1"/>
        <v/>
      </c>
      <c r="Q21" s="22" t="str">
        <f t="shared" si="4"/>
        <v/>
      </c>
      <c r="R21" s="22" t="str">
        <f t="shared" si="5"/>
        <v/>
      </c>
      <c r="S21" s="22" t="str">
        <f t="shared" si="6"/>
        <v/>
      </c>
      <c r="T21" s="23" t="str">
        <f t="shared" si="7"/>
        <v/>
      </c>
      <c r="U21" s="23" t="str">
        <f>IF(O21&lt;&gt;"",IF(SUM('Bunkers &amp; Lubs'!$M$4:M15)&lt;&gt;0,SUMPRODUCT($O$10:O21,'Bunkers &amp; Lubs'!$M$4:M15)/SUM('Bunkers &amp; Lubs'!$M$4:M15),""),"")</f>
        <v/>
      </c>
      <c r="V21" s="159" t="str">
        <f t="shared" si="8"/>
        <v/>
      </c>
      <c r="W21" s="158"/>
    </row>
    <row r="22" spans="1:23" x14ac:dyDescent="0.25">
      <c r="A22" s="8"/>
      <c r="B22" s="143"/>
      <c r="C22" s="143"/>
      <c r="D22" s="146"/>
      <c r="E22" s="15"/>
      <c r="F22" s="16"/>
      <c r="G22" s="16"/>
      <c r="H22" s="10"/>
      <c r="I22" s="51"/>
      <c r="J22" s="147"/>
      <c r="K22" s="145"/>
      <c r="L22" s="51"/>
      <c r="M22" s="51"/>
      <c r="N22" s="51"/>
      <c r="O22" s="154" t="str">
        <f t="shared" si="9"/>
        <v/>
      </c>
      <c r="P22" s="163" t="str">
        <f t="shared" si="1"/>
        <v/>
      </c>
      <c r="Q22" s="22" t="str">
        <f t="shared" si="4"/>
        <v/>
      </c>
      <c r="R22" s="22" t="str">
        <f t="shared" si="5"/>
        <v/>
      </c>
      <c r="S22" s="22" t="str">
        <f t="shared" si="6"/>
        <v/>
      </c>
      <c r="T22" s="23" t="str">
        <f t="shared" si="7"/>
        <v/>
      </c>
      <c r="U22" s="23" t="str">
        <f>IF(O22&lt;&gt;"",IF(SUM('Bunkers &amp; Lubs'!$M$4:M16)&lt;&gt;0,SUMPRODUCT($O$10:O22,'Bunkers &amp; Lubs'!$M$4:M16)/SUM('Bunkers &amp; Lubs'!$M$4:M16),""),"")</f>
        <v/>
      </c>
      <c r="V22" s="159" t="str">
        <f t="shared" si="8"/>
        <v/>
      </c>
      <c r="W22" s="158"/>
    </row>
    <row r="23" spans="1:23" x14ac:dyDescent="0.25">
      <c r="A23" s="8"/>
      <c r="B23" s="143"/>
      <c r="C23" s="143"/>
      <c r="D23" s="146"/>
      <c r="E23" s="15"/>
      <c r="F23" s="16"/>
      <c r="G23" s="16"/>
      <c r="H23" s="10"/>
      <c r="I23" s="51"/>
      <c r="J23" s="147"/>
      <c r="K23" s="145"/>
      <c r="L23" s="51"/>
      <c r="M23" s="51"/>
      <c r="N23" s="51"/>
      <c r="O23" s="154" t="str">
        <f t="shared" si="9"/>
        <v/>
      </c>
      <c r="P23" s="163" t="str">
        <f t="shared" si="1"/>
        <v/>
      </c>
      <c r="Q23" s="22" t="str">
        <f t="shared" si="4"/>
        <v/>
      </c>
      <c r="R23" s="22" t="str">
        <f t="shared" si="5"/>
        <v/>
      </c>
      <c r="S23" s="22" t="str">
        <f t="shared" si="6"/>
        <v/>
      </c>
      <c r="T23" s="23" t="str">
        <f t="shared" si="7"/>
        <v/>
      </c>
      <c r="U23" s="23" t="str">
        <f>IF(O23&lt;&gt;"",IF(SUM('Bunkers &amp; Lubs'!$M$4:M17)&lt;&gt;0,SUMPRODUCT($O$10:O23,'Bunkers &amp; Lubs'!$M$4:M17)/SUM('Bunkers &amp; Lubs'!$M$4:M17),""),"")</f>
        <v/>
      </c>
      <c r="V23" s="159" t="str">
        <f t="shared" si="8"/>
        <v/>
      </c>
      <c r="W23" s="158"/>
    </row>
    <row r="24" spans="1:23" x14ac:dyDescent="0.25">
      <c r="A24" s="8"/>
      <c r="B24" s="143"/>
      <c r="C24" s="143"/>
      <c r="D24" s="146"/>
      <c r="E24" s="15"/>
      <c r="F24" s="16"/>
      <c r="G24" s="16"/>
      <c r="H24" s="10"/>
      <c r="I24" s="51"/>
      <c r="J24" s="147"/>
      <c r="K24" s="145"/>
      <c r="L24" s="51"/>
      <c r="M24" s="51"/>
      <c r="N24" s="51"/>
      <c r="O24" s="154" t="str">
        <f t="shared" si="9"/>
        <v/>
      </c>
      <c r="P24" s="163" t="str">
        <f t="shared" si="1"/>
        <v/>
      </c>
      <c r="Q24" s="22" t="str">
        <f t="shared" si="4"/>
        <v/>
      </c>
      <c r="R24" s="22" t="str">
        <f t="shared" si="5"/>
        <v/>
      </c>
      <c r="S24" s="22" t="str">
        <f t="shared" si="6"/>
        <v/>
      </c>
      <c r="T24" s="23" t="str">
        <f t="shared" si="7"/>
        <v/>
      </c>
      <c r="U24" s="23" t="str">
        <f>IF(O24&lt;&gt;"",IF(SUM('Bunkers &amp; Lubs'!$M$4:M18)&lt;&gt;0,SUMPRODUCT($O$10:O24,'Bunkers &amp; Lubs'!$M$4:M18)/SUM('Bunkers &amp; Lubs'!$M$4:M18),""),"")</f>
        <v/>
      </c>
      <c r="V24" s="159" t="str">
        <f t="shared" si="8"/>
        <v/>
      </c>
      <c r="W24" s="158"/>
    </row>
    <row r="25" spans="1:23" x14ac:dyDescent="0.25">
      <c r="A25" s="8"/>
      <c r="B25" s="143"/>
      <c r="C25" s="143"/>
      <c r="D25" s="146"/>
      <c r="E25" s="15"/>
      <c r="F25" s="16"/>
      <c r="G25" s="16"/>
      <c r="H25" s="10"/>
      <c r="I25" s="51"/>
      <c r="J25" s="147"/>
      <c r="K25" s="145"/>
      <c r="L25" s="51"/>
      <c r="M25" s="51"/>
      <c r="N25" s="51"/>
      <c r="O25" s="154" t="str">
        <f t="shared" si="9"/>
        <v/>
      </c>
      <c r="P25" s="163" t="str">
        <f t="shared" si="1"/>
        <v/>
      </c>
      <c r="Q25" s="22" t="str">
        <f t="shared" si="4"/>
        <v/>
      </c>
      <c r="R25" s="22" t="str">
        <f t="shared" si="5"/>
        <v/>
      </c>
      <c r="S25" s="22" t="str">
        <f t="shared" si="6"/>
        <v/>
      </c>
      <c r="T25" s="23" t="str">
        <f t="shared" si="7"/>
        <v/>
      </c>
      <c r="U25" s="23" t="str">
        <f>IF(O25&lt;&gt;"",IF(SUM('Bunkers &amp; Lubs'!$M$4:M19)&lt;&gt;0,SUMPRODUCT($O$10:O25,'Bunkers &amp; Lubs'!$M$4:M19)/SUM('Bunkers &amp; Lubs'!$M$4:M19),""),"")</f>
        <v/>
      </c>
      <c r="V25" s="159" t="str">
        <f t="shared" si="8"/>
        <v/>
      </c>
      <c r="W25" s="158"/>
    </row>
    <row r="26" spans="1:23" x14ac:dyDescent="0.25">
      <c r="A26" s="8"/>
      <c r="B26" s="143"/>
      <c r="C26" s="143"/>
      <c r="D26" s="146"/>
      <c r="E26" s="15"/>
      <c r="F26" s="16"/>
      <c r="G26" s="16"/>
      <c r="H26" s="10"/>
      <c r="I26" s="51"/>
      <c r="J26" s="147"/>
      <c r="K26" s="145"/>
      <c r="L26" s="51"/>
      <c r="M26" s="51"/>
      <c r="N26" s="51"/>
      <c r="O26" s="154" t="str">
        <f t="shared" si="9"/>
        <v/>
      </c>
      <c r="P26" s="163" t="str">
        <f t="shared" si="1"/>
        <v/>
      </c>
      <c r="Q26" s="22" t="str">
        <f t="shared" si="4"/>
        <v/>
      </c>
      <c r="R26" s="22" t="str">
        <f t="shared" si="5"/>
        <v/>
      </c>
      <c r="S26" s="22" t="str">
        <f t="shared" si="6"/>
        <v/>
      </c>
      <c r="T26" s="23" t="str">
        <f t="shared" si="7"/>
        <v/>
      </c>
      <c r="U26" s="23" t="str">
        <f>IF(O26&lt;&gt;"",IF(SUM('Bunkers &amp; Lubs'!$M$4:M20)&lt;&gt;0,SUMPRODUCT($O$10:O26,'Bunkers &amp; Lubs'!$M$4:M20)/SUM('Bunkers &amp; Lubs'!$M$4:M20),""),"")</f>
        <v/>
      </c>
      <c r="V26" s="159" t="str">
        <f t="shared" si="8"/>
        <v/>
      </c>
      <c r="W26" s="158"/>
    </row>
    <row r="27" spans="1:23" x14ac:dyDescent="0.25">
      <c r="A27" s="8"/>
      <c r="B27" s="143"/>
      <c r="C27" s="143"/>
      <c r="D27" s="146"/>
      <c r="E27" s="15"/>
      <c r="F27" s="16"/>
      <c r="G27" s="16"/>
      <c r="H27" s="10"/>
      <c r="I27" s="51"/>
      <c r="J27" s="147"/>
      <c r="K27" s="145"/>
      <c r="L27" s="51"/>
      <c r="M27" s="51"/>
      <c r="N27" s="51"/>
      <c r="O27" s="154" t="str">
        <f t="shared" si="9"/>
        <v/>
      </c>
      <c r="P27" s="163" t="str">
        <f t="shared" si="1"/>
        <v/>
      </c>
      <c r="Q27" s="22" t="str">
        <f t="shared" si="4"/>
        <v/>
      </c>
      <c r="R27" s="22" t="str">
        <f t="shared" si="5"/>
        <v/>
      </c>
      <c r="S27" s="22" t="str">
        <f t="shared" si="6"/>
        <v/>
      </c>
      <c r="T27" s="23" t="str">
        <f t="shared" si="7"/>
        <v/>
      </c>
      <c r="U27" s="23" t="str">
        <f>IF(O27&lt;&gt;"",IF(SUM('Bunkers &amp; Lubs'!$M$4:M21)&lt;&gt;0,SUMPRODUCT($O$10:O27,'Bunkers &amp; Lubs'!$M$4:M21)/SUM('Bunkers &amp; Lubs'!$M$4:M21),""),"")</f>
        <v/>
      </c>
      <c r="V27" s="159" t="str">
        <f t="shared" si="8"/>
        <v/>
      </c>
      <c r="W27" s="158"/>
    </row>
    <row r="28" spans="1:23" x14ac:dyDescent="0.25">
      <c r="A28" s="8"/>
      <c r="B28" s="143"/>
      <c r="C28" s="143"/>
      <c r="D28" s="146"/>
      <c r="E28" s="15"/>
      <c r="F28" s="16"/>
      <c r="G28" s="16"/>
      <c r="H28" s="10"/>
      <c r="I28" s="51"/>
      <c r="J28" s="147"/>
      <c r="K28" s="145"/>
      <c r="L28" s="51"/>
      <c r="M28" s="51"/>
      <c r="N28" s="51"/>
      <c r="O28" s="154" t="str">
        <f t="shared" si="9"/>
        <v/>
      </c>
      <c r="P28" s="163" t="str">
        <f t="shared" si="1"/>
        <v/>
      </c>
      <c r="Q28" s="22" t="str">
        <f t="shared" si="4"/>
        <v/>
      </c>
      <c r="R28" s="22" t="str">
        <f t="shared" si="5"/>
        <v/>
      </c>
      <c r="S28" s="22" t="str">
        <f t="shared" si="6"/>
        <v/>
      </c>
      <c r="T28" s="23" t="str">
        <f t="shared" si="7"/>
        <v/>
      </c>
      <c r="U28" s="23" t="str">
        <f>IF(O28&lt;&gt;"",IF(SUM('Bunkers &amp; Lubs'!$M$4:M22)&lt;&gt;0,SUMPRODUCT($O$10:O28,'Bunkers &amp; Lubs'!$M$4:M22)/SUM('Bunkers &amp; Lubs'!$M$4:M22),""),"")</f>
        <v/>
      </c>
      <c r="V28" s="159" t="str">
        <f t="shared" si="8"/>
        <v/>
      </c>
      <c r="W28" s="158"/>
    </row>
    <row r="29" spans="1:23" x14ac:dyDescent="0.25">
      <c r="A29" s="8"/>
      <c r="B29" s="143"/>
      <c r="C29" s="143"/>
      <c r="D29" s="146"/>
      <c r="E29" s="15"/>
      <c r="F29" s="16"/>
      <c r="G29" s="16"/>
      <c r="H29" s="10"/>
      <c r="I29" s="51"/>
      <c r="J29" s="147"/>
      <c r="K29" s="145"/>
      <c r="L29" s="51"/>
      <c r="M29" s="51"/>
      <c r="N29" s="51"/>
      <c r="O29" s="154" t="str">
        <f t="shared" si="9"/>
        <v/>
      </c>
      <c r="P29" s="163" t="str">
        <f t="shared" si="1"/>
        <v/>
      </c>
      <c r="Q29" s="22" t="str">
        <f t="shared" si="4"/>
        <v/>
      </c>
      <c r="R29" s="22" t="str">
        <f t="shared" si="5"/>
        <v/>
      </c>
      <c r="S29" s="22" t="str">
        <f t="shared" si="6"/>
        <v/>
      </c>
      <c r="T29" s="23" t="str">
        <f t="shared" si="7"/>
        <v/>
      </c>
      <c r="U29" s="23" t="str">
        <f>IF(O29&lt;&gt;"",IF(SUM('Bunkers &amp; Lubs'!$M$4:M23)&lt;&gt;0,SUMPRODUCT($O$10:O29,'Bunkers &amp; Lubs'!$M$4:M23)/SUM('Bunkers &amp; Lubs'!$M$4:M23),""),"")</f>
        <v/>
      </c>
      <c r="V29" s="159" t="str">
        <f t="shared" si="8"/>
        <v/>
      </c>
      <c r="W29" s="158"/>
    </row>
    <row r="30" spans="1:23" x14ac:dyDescent="0.25">
      <c r="A30" s="8"/>
      <c r="B30" s="143"/>
      <c r="C30" s="143"/>
      <c r="D30" s="146"/>
      <c r="E30" s="15"/>
      <c r="F30" s="16"/>
      <c r="G30" s="16"/>
      <c r="H30" s="10"/>
      <c r="I30" s="51"/>
      <c r="J30" s="147"/>
      <c r="K30" s="145"/>
      <c r="L30" s="51"/>
      <c r="M30" s="51"/>
      <c r="N30" s="51"/>
      <c r="O30" s="154" t="str">
        <f t="shared" si="9"/>
        <v/>
      </c>
      <c r="P30" s="163" t="str">
        <f t="shared" si="1"/>
        <v/>
      </c>
      <c r="Q30" s="22" t="str">
        <f t="shared" si="4"/>
        <v/>
      </c>
      <c r="R30" s="22" t="str">
        <f t="shared" si="5"/>
        <v/>
      </c>
      <c r="S30" s="22" t="str">
        <f t="shared" si="6"/>
        <v/>
      </c>
      <c r="T30" s="23" t="str">
        <f t="shared" si="7"/>
        <v/>
      </c>
      <c r="U30" s="23" t="str">
        <f>IF(O30&lt;&gt;"",IF(SUM('Bunkers &amp; Lubs'!$M$4:M24)&lt;&gt;0,SUMPRODUCT($O$10:O30,'Bunkers &amp; Lubs'!$M$4:M24)/SUM('Bunkers &amp; Lubs'!$M$4:M24),""),"")</f>
        <v/>
      </c>
      <c r="V30" s="159" t="str">
        <f t="shared" si="8"/>
        <v/>
      </c>
      <c r="W30" s="158"/>
    </row>
    <row r="31" spans="1:23" x14ac:dyDescent="0.25">
      <c r="A31" s="8"/>
      <c r="B31" s="143"/>
      <c r="C31" s="143"/>
      <c r="D31" s="146"/>
      <c r="E31" s="15"/>
      <c r="F31" s="16"/>
      <c r="G31" s="16"/>
      <c r="H31" s="10"/>
      <c r="I31" s="51"/>
      <c r="J31" s="147"/>
      <c r="K31" s="145"/>
      <c r="L31" s="51"/>
      <c r="M31" s="51"/>
      <c r="N31" s="51"/>
      <c r="O31" s="154" t="str">
        <f t="shared" si="9"/>
        <v/>
      </c>
      <c r="P31" s="163" t="str">
        <f t="shared" si="1"/>
        <v/>
      </c>
      <c r="Q31" s="22" t="str">
        <f t="shared" si="4"/>
        <v/>
      </c>
      <c r="R31" s="22" t="str">
        <f t="shared" si="5"/>
        <v/>
      </c>
      <c r="S31" s="22" t="str">
        <f t="shared" si="6"/>
        <v/>
      </c>
      <c r="T31" s="23" t="str">
        <f t="shared" si="7"/>
        <v/>
      </c>
      <c r="U31" s="23" t="str">
        <f>IF(O31&lt;&gt;"",IF(SUM('Bunkers &amp; Lubs'!$M$4:M25)&lt;&gt;0,SUMPRODUCT($O$10:O31,'Bunkers &amp; Lubs'!$M$4:M25)/SUM('Bunkers &amp; Lubs'!$M$4:M25),""),"")</f>
        <v/>
      </c>
      <c r="V31" s="159" t="str">
        <f t="shared" si="8"/>
        <v/>
      </c>
      <c r="W31" s="158"/>
    </row>
    <row r="32" spans="1:23" x14ac:dyDescent="0.25">
      <c r="A32" s="8"/>
      <c r="B32" s="143"/>
      <c r="C32" s="143"/>
      <c r="D32" s="146"/>
      <c r="E32" s="15"/>
      <c r="F32" s="16"/>
      <c r="G32" s="16"/>
      <c r="H32" s="10"/>
      <c r="I32" s="51"/>
      <c r="J32" s="147"/>
      <c r="K32" s="145"/>
      <c r="L32" s="51"/>
      <c r="M32" s="51"/>
      <c r="N32" s="51"/>
      <c r="O32" s="154" t="str">
        <f t="shared" si="9"/>
        <v/>
      </c>
      <c r="P32" s="163" t="str">
        <f t="shared" si="1"/>
        <v/>
      </c>
      <c r="Q32" s="22" t="str">
        <f t="shared" si="4"/>
        <v/>
      </c>
      <c r="R32" s="22" t="str">
        <f t="shared" si="5"/>
        <v/>
      </c>
      <c r="S32" s="22" t="str">
        <f t="shared" si="6"/>
        <v/>
      </c>
      <c r="T32" s="23" t="str">
        <f t="shared" si="7"/>
        <v/>
      </c>
      <c r="U32" s="23" t="str">
        <f>IF(O32&lt;&gt;"",IF(SUM('Bunkers &amp; Lubs'!$M$4:M26)&lt;&gt;0,SUMPRODUCT($O$10:O32,'Bunkers &amp; Lubs'!$M$4:M26)/SUM('Bunkers &amp; Lubs'!$M$4:M26),""),"")</f>
        <v/>
      </c>
      <c r="V32" s="159" t="str">
        <f t="shared" si="8"/>
        <v/>
      </c>
      <c r="W32" s="158"/>
    </row>
    <row r="33" spans="1:23" x14ac:dyDescent="0.25">
      <c r="A33" s="8"/>
      <c r="B33" s="143"/>
      <c r="C33" s="143"/>
      <c r="D33" s="146"/>
      <c r="E33" s="15"/>
      <c r="F33" s="16"/>
      <c r="G33" s="16"/>
      <c r="H33" s="10"/>
      <c r="I33" s="51"/>
      <c r="J33" s="147"/>
      <c r="K33" s="145"/>
      <c r="L33" s="51"/>
      <c r="M33" s="51"/>
      <c r="N33" s="51"/>
      <c r="O33" s="154" t="str">
        <f t="shared" si="9"/>
        <v/>
      </c>
      <c r="P33" s="163" t="str">
        <f t="shared" si="1"/>
        <v/>
      </c>
      <c r="Q33" s="22" t="str">
        <f t="shared" si="4"/>
        <v/>
      </c>
      <c r="R33" s="22" t="str">
        <f t="shared" si="5"/>
        <v/>
      </c>
      <c r="S33" s="22" t="str">
        <f t="shared" si="6"/>
        <v/>
      </c>
      <c r="T33" s="23" t="str">
        <f t="shared" si="7"/>
        <v/>
      </c>
      <c r="U33" s="23" t="str">
        <f>IF(O33&lt;&gt;"",IF(SUM('Bunkers &amp; Lubs'!$M$4:M27)&lt;&gt;0,SUMPRODUCT($O$10:O33,'Bunkers &amp; Lubs'!$M$4:M27)/SUM('Bunkers &amp; Lubs'!$M$4:M27),""),"")</f>
        <v/>
      </c>
      <c r="V33" s="159" t="str">
        <f t="shared" si="8"/>
        <v/>
      </c>
      <c r="W33" s="158"/>
    </row>
    <row r="34" spans="1:23" x14ac:dyDescent="0.25">
      <c r="A34" s="8"/>
      <c r="B34" s="143"/>
      <c r="C34" s="143"/>
      <c r="D34" s="146"/>
      <c r="E34" s="15"/>
      <c r="F34" s="16"/>
      <c r="G34" s="16"/>
      <c r="H34" s="10"/>
      <c r="I34" s="51"/>
      <c r="J34" s="147"/>
      <c r="K34" s="145"/>
      <c r="L34" s="51"/>
      <c r="M34" s="51"/>
      <c r="N34" s="51"/>
      <c r="O34" s="154" t="str">
        <f t="shared" si="9"/>
        <v/>
      </c>
      <c r="P34" s="163" t="str">
        <f t="shared" si="1"/>
        <v/>
      </c>
      <c r="Q34" s="22" t="str">
        <f t="shared" si="4"/>
        <v/>
      </c>
      <c r="R34" s="22" t="str">
        <f t="shared" si="5"/>
        <v/>
      </c>
      <c r="S34" s="22" t="str">
        <f t="shared" si="6"/>
        <v/>
      </c>
      <c r="T34" s="23" t="str">
        <f t="shared" si="7"/>
        <v/>
      </c>
      <c r="U34" s="23" t="str">
        <f>IF(O34&lt;&gt;"",IF(SUM('Bunkers &amp; Lubs'!$M$4:M28)&lt;&gt;0,SUMPRODUCT($O$10:O34,'Bunkers &amp; Lubs'!$M$4:M28)/SUM('Bunkers &amp; Lubs'!$M$4:M28),""),"")</f>
        <v/>
      </c>
      <c r="V34" s="159" t="str">
        <f t="shared" si="8"/>
        <v/>
      </c>
      <c r="W34" s="158"/>
    </row>
    <row r="35" spans="1:23" x14ac:dyDescent="0.25">
      <c r="A35" s="8"/>
      <c r="B35" s="143"/>
      <c r="C35" s="143"/>
      <c r="D35" s="146"/>
      <c r="E35" s="15"/>
      <c r="F35" s="16"/>
      <c r="G35" s="16"/>
      <c r="H35" s="10"/>
      <c r="I35" s="51"/>
      <c r="J35" s="147"/>
      <c r="K35" s="145"/>
      <c r="L35" s="51"/>
      <c r="M35" s="51"/>
      <c r="N35" s="51"/>
      <c r="O35" s="154" t="str">
        <f t="shared" si="9"/>
        <v/>
      </c>
      <c r="P35" s="163" t="str">
        <f t="shared" si="1"/>
        <v/>
      </c>
      <c r="Q35" s="22" t="str">
        <f t="shared" si="4"/>
        <v/>
      </c>
      <c r="R35" s="22" t="str">
        <f t="shared" si="5"/>
        <v/>
      </c>
      <c r="S35" s="22" t="str">
        <f t="shared" si="6"/>
        <v/>
      </c>
      <c r="T35" s="23" t="str">
        <f t="shared" si="7"/>
        <v/>
      </c>
      <c r="U35" s="23" t="str">
        <f>IF(O35&lt;&gt;"",IF(SUM('Bunkers &amp; Lubs'!$M$4:M29)&lt;&gt;0,SUMPRODUCT($O$10:O35,'Bunkers &amp; Lubs'!$M$4:M29)/SUM('Bunkers &amp; Lubs'!$M$4:M29),""),"")</f>
        <v/>
      </c>
      <c r="V35" s="159" t="str">
        <f t="shared" si="8"/>
        <v/>
      </c>
      <c r="W35" s="158"/>
    </row>
    <row r="36" spans="1:23" x14ac:dyDescent="0.25">
      <c r="A36" s="8"/>
      <c r="B36" s="143"/>
      <c r="C36" s="143"/>
      <c r="D36" s="146"/>
      <c r="E36" s="15"/>
      <c r="F36" s="16"/>
      <c r="G36" s="16"/>
      <c r="H36" s="10"/>
      <c r="I36" s="51"/>
      <c r="J36" s="147"/>
      <c r="K36" s="145"/>
      <c r="L36" s="51"/>
      <c r="M36" s="51"/>
      <c r="N36" s="51"/>
      <c r="O36" s="154" t="str">
        <f t="shared" si="9"/>
        <v/>
      </c>
      <c r="P36" s="163" t="str">
        <f t="shared" si="1"/>
        <v/>
      </c>
      <c r="Q36" s="22" t="str">
        <f t="shared" si="4"/>
        <v/>
      </c>
      <c r="R36" s="22" t="str">
        <f t="shared" si="5"/>
        <v/>
      </c>
      <c r="S36" s="22" t="str">
        <f t="shared" si="6"/>
        <v/>
      </c>
      <c r="T36" s="23" t="str">
        <f t="shared" si="7"/>
        <v/>
      </c>
      <c r="U36" s="23" t="str">
        <f>IF(O36&lt;&gt;"",IF(SUM('Bunkers &amp; Lubs'!$M$4:M30)&lt;&gt;0,SUMPRODUCT($O$10:O36,'Bunkers &amp; Lubs'!$M$4:M30)/SUM('Bunkers &amp; Lubs'!$M$4:M30),""),"")</f>
        <v/>
      </c>
      <c r="V36" s="159" t="str">
        <f t="shared" si="8"/>
        <v/>
      </c>
      <c r="W36" s="158"/>
    </row>
    <row r="37" spans="1:23" x14ac:dyDescent="0.25">
      <c r="A37" s="8"/>
      <c r="B37" s="143"/>
      <c r="C37" s="143"/>
      <c r="D37" s="146"/>
      <c r="E37" s="15"/>
      <c r="F37" s="16"/>
      <c r="G37" s="16"/>
      <c r="H37" s="10"/>
      <c r="I37" s="51"/>
      <c r="J37" s="147"/>
      <c r="K37" s="145"/>
      <c r="L37" s="51"/>
      <c r="M37" s="51"/>
      <c r="N37" s="51"/>
      <c r="O37" s="154" t="str">
        <f t="shared" si="9"/>
        <v/>
      </c>
      <c r="P37" s="163" t="str">
        <f t="shared" si="1"/>
        <v/>
      </c>
      <c r="Q37" s="22" t="str">
        <f t="shared" si="4"/>
        <v/>
      </c>
      <c r="R37" s="22" t="str">
        <f t="shared" si="5"/>
        <v/>
      </c>
      <c r="S37" s="22" t="str">
        <f t="shared" si="6"/>
        <v/>
      </c>
      <c r="T37" s="23" t="str">
        <f t="shared" si="7"/>
        <v/>
      </c>
      <c r="U37" s="23" t="str">
        <f>IF(O37&lt;&gt;"",IF(SUM('Bunkers &amp; Lubs'!$M$4:M31)&lt;&gt;0,SUMPRODUCT($O$10:O37,'Bunkers &amp; Lubs'!$M$4:M31)/SUM('Bunkers &amp; Lubs'!$M$4:M31),""),"")</f>
        <v/>
      </c>
      <c r="V37" s="159" t="str">
        <f t="shared" si="8"/>
        <v/>
      </c>
      <c r="W37" s="158"/>
    </row>
    <row r="38" spans="1:23" x14ac:dyDescent="0.25">
      <c r="A38" s="8"/>
      <c r="B38" s="143"/>
      <c r="C38" s="143"/>
      <c r="D38" s="146"/>
      <c r="E38" s="15"/>
      <c r="F38" s="16"/>
      <c r="G38" s="16"/>
      <c r="H38" s="10"/>
      <c r="I38" s="51"/>
      <c r="J38" s="147"/>
      <c r="K38" s="145"/>
      <c r="L38" s="51"/>
      <c r="M38" s="51"/>
      <c r="N38" s="51"/>
      <c r="O38" s="154" t="str">
        <f t="shared" si="9"/>
        <v/>
      </c>
      <c r="P38" s="163" t="str">
        <f t="shared" si="1"/>
        <v/>
      </c>
      <c r="Q38" s="22" t="str">
        <f t="shared" si="4"/>
        <v/>
      </c>
      <c r="R38" s="22" t="str">
        <f t="shared" si="5"/>
        <v/>
      </c>
      <c r="S38" s="22" t="str">
        <f t="shared" si="6"/>
        <v/>
      </c>
      <c r="T38" s="23" t="str">
        <f t="shared" si="7"/>
        <v/>
      </c>
      <c r="U38" s="23" t="str">
        <f>IF(O38&lt;&gt;"",IF(SUM('Bunkers &amp; Lubs'!$M$4:M32)&lt;&gt;0,SUMPRODUCT($O$10:O38,'Bunkers &amp; Lubs'!$M$4:M32)/SUM('Bunkers &amp; Lubs'!$M$4:M32),""),"")</f>
        <v/>
      </c>
      <c r="V38" s="159" t="str">
        <f t="shared" si="8"/>
        <v/>
      </c>
      <c r="W38" s="158"/>
    </row>
    <row r="39" spans="1:23" x14ac:dyDescent="0.25">
      <c r="A39" s="8"/>
      <c r="B39" s="143"/>
      <c r="C39" s="143"/>
      <c r="D39" s="146"/>
      <c r="E39" s="15"/>
      <c r="F39" s="16"/>
      <c r="G39" s="16"/>
      <c r="H39" s="10"/>
      <c r="I39" s="51"/>
      <c r="J39" s="147"/>
      <c r="K39" s="145"/>
      <c r="L39" s="51"/>
      <c r="M39" s="51"/>
      <c r="N39" s="51"/>
      <c r="O39" s="154" t="str">
        <f t="shared" si="9"/>
        <v/>
      </c>
      <c r="P39" s="163" t="str">
        <f t="shared" si="1"/>
        <v/>
      </c>
      <c r="Q39" s="22" t="str">
        <f t="shared" si="4"/>
        <v/>
      </c>
      <c r="R39" s="22" t="str">
        <f t="shared" si="5"/>
        <v/>
      </c>
      <c r="S39" s="22" t="str">
        <f t="shared" si="6"/>
        <v/>
      </c>
      <c r="T39" s="23" t="str">
        <f t="shared" si="7"/>
        <v/>
      </c>
      <c r="U39" s="23" t="str">
        <f>IF(O39&lt;&gt;"",IF(SUM('Bunkers &amp; Lubs'!$M$4:M33)&lt;&gt;0,SUMPRODUCT($O$10:O39,'Bunkers &amp; Lubs'!$M$4:M33)/SUM('Bunkers &amp; Lubs'!$M$4:M33),""),"")</f>
        <v/>
      </c>
      <c r="V39" s="159" t="str">
        <f t="shared" si="8"/>
        <v/>
      </c>
      <c r="W39" s="158"/>
    </row>
    <row r="40" spans="1:23" x14ac:dyDescent="0.25">
      <c r="A40" s="8"/>
      <c r="B40" s="143"/>
      <c r="C40" s="143"/>
      <c r="D40" s="146"/>
      <c r="E40" s="15"/>
      <c r="F40" s="16"/>
      <c r="G40" s="16"/>
      <c r="H40" s="10"/>
      <c r="I40" s="51"/>
      <c r="J40" s="147"/>
      <c r="K40" s="145"/>
      <c r="L40" s="51"/>
      <c r="M40" s="51"/>
      <c r="N40" s="51"/>
      <c r="O40" s="154" t="str">
        <f t="shared" si="9"/>
        <v/>
      </c>
      <c r="P40" s="163" t="str">
        <f t="shared" si="1"/>
        <v/>
      </c>
      <c r="Q40" s="22" t="str">
        <f t="shared" si="4"/>
        <v/>
      </c>
      <c r="R40" s="22" t="str">
        <f t="shared" si="5"/>
        <v/>
      </c>
      <c r="S40" s="22" t="str">
        <f t="shared" si="6"/>
        <v/>
      </c>
      <c r="T40" s="23" t="str">
        <f t="shared" si="7"/>
        <v/>
      </c>
      <c r="U40" s="23" t="str">
        <f>IF(O40&lt;&gt;"",IF(SUM('Bunkers &amp; Lubs'!$M$4:M34)&lt;&gt;0,SUMPRODUCT($O$10:O40,'Bunkers &amp; Lubs'!$M$4:M34)/SUM('Bunkers &amp; Lubs'!$M$4:M34),""),"")</f>
        <v/>
      </c>
      <c r="V40" s="159" t="str">
        <f t="shared" si="8"/>
        <v/>
      </c>
      <c r="W40" s="158"/>
    </row>
    <row r="41" spans="1:23" x14ac:dyDescent="0.25">
      <c r="A41" s="8"/>
      <c r="B41" s="143"/>
      <c r="C41" s="143"/>
      <c r="D41" s="146"/>
      <c r="E41" s="15"/>
      <c r="F41" s="16"/>
      <c r="G41" s="16"/>
      <c r="H41" s="10"/>
      <c r="I41" s="51"/>
      <c r="J41" s="147"/>
      <c r="K41" s="145"/>
      <c r="L41" s="51"/>
      <c r="M41" s="51"/>
      <c r="N41" s="51"/>
      <c r="O41" s="154" t="str">
        <f t="shared" si="9"/>
        <v/>
      </c>
      <c r="P41" s="163" t="str">
        <f t="shared" si="1"/>
        <v/>
      </c>
      <c r="Q41" s="22" t="str">
        <f t="shared" si="4"/>
        <v/>
      </c>
      <c r="R41" s="22" t="str">
        <f t="shared" si="5"/>
        <v/>
      </c>
      <c r="S41" s="22" t="str">
        <f t="shared" si="6"/>
        <v/>
      </c>
      <c r="T41" s="23" t="str">
        <f t="shared" si="7"/>
        <v/>
      </c>
      <c r="U41" s="23" t="str">
        <f>IF(O41&lt;&gt;"",IF(SUM('Bunkers &amp; Lubs'!$M$4:M35)&lt;&gt;0,SUMPRODUCT($O$10:O41,'Bunkers &amp; Lubs'!$M$4:M35)/SUM('Bunkers &amp; Lubs'!$M$4:M35),""),"")</f>
        <v/>
      </c>
      <c r="V41" s="159" t="str">
        <f t="shared" si="8"/>
        <v/>
      </c>
      <c r="W41" s="158"/>
    </row>
    <row r="42" spans="1:23" x14ac:dyDescent="0.25">
      <c r="A42" s="8"/>
      <c r="B42" s="143"/>
      <c r="C42" s="143"/>
      <c r="D42" s="146"/>
      <c r="E42" s="15"/>
      <c r="F42" s="16"/>
      <c r="G42" s="16"/>
      <c r="H42" s="10"/>
      <c r="I42" s="51"/>
      <c r="J42" s="147"/>
      <c r="K42" s="145"/>
      <c r="L42" s="51"/>
      <c r="M42" s="51"/>
      <c r="N42" s="51"/>
      <c r="O42" s="154" t="str">
        <f t="shared" si="9"/>
        <v/>
      </c>
      <c r="P42" s="163" t="str">
        <f t="shared" si="1"/>
        <v/>
      </c>
      <c r="Q42" s="22" t="str">
        <f t="shared" si="4"/>
        <v/>
      </c>
      <c r="R42" s="22" t="str">
        <f t="shared" si="5"/>
        <v/>
      </c>
      <c r="S42" s="22" t="str">
        <f t="shared" si="6"/>
        <v/>
      </c>
      <c r="T42" s="23" t="str">
        <f t="shared" si="7"/>
        <v/>
      </c>
      <c r="U42" s="23" t="str">
        <f>IF(O42&lt;&gt;"",IF(SUM('Bunkers &amp; Lubs'!$M$4:M36)&lt;&gt;0,SUMPRODUCT($O$10:O42,'Bunkers &amp; Lubs'!$M$4:M36)/SUM('Bunkers &amp; Lubs'!$M$4:M36),""),"")</f>
        <v/>
      </c>
      <c r="V42" s="159" t="str">
        <f t="shared" si="8"/>
        <v/>
      </c>
      <c r="W42" s="158"/>
    </row>
    <row r="43" spans="1:23" x14ac:dyDescent="0.25">
      <c r="A43" s="8"/>
      <c r="B43" s="143"/>
      <c r="C43" s="143"/>
      <c r="D43" s="146"/>
      <c r="E43" s="15"/>
      <c r="F43" s="16"/>
      <c r="G43" s="16"/>
      <c r="H43" s="10"/>
      <c r="I43" s="51"/>
      <c r="J43" s="147"/>
      <c r="K43" s="145"/>
      <c r="L43" s="51"/>
      <c r="M43" s="51"/>
      <c r="N43" s="51"/>
      <c r="O43" s="154" t="str">
        <f t="shared" si="9"/>
        <v/>
      </c>
      <c r="P43" s="163" t="str">
        <f t="shared" si="1"/>
        <v/>
      </c>
      <c r="Q43" s="22" t="str">
        <f t="shared" si="4"/>
        <v/>
      </c>
      <c r="R43" s="22" t="str">
        <f t="shared" si="5"/>
        <v/>
      </c>
      <c r="S43" s="22" t="str">
        <f t="shared" si="6"/>
        <v/>
      </c>
      <c r="T43" s="23" t="str">
        <f t="shared" si="7"/>
        <v/>
      </c>
      <c r="U43" s="23" t="str">
        <f>IF(O43&lt;&gt;"",IF(SUM('Bunkers &amp; Lubs'!$M$4:M37)&lt;&gt;0,SUMPRODUCT($O$10:O43,'Bunkers &amp; Lubs'!$M$4:M37)/SUM('Bunkers &amp; Lubs'!$M$4:M37),""),"")</f>
        <v/>
      </c>
      <c r="V43" s="159" t="str">
        <f t="shared" si="8"/>
        <v/>
      </c>
      <c r="W43" s="158"/>
    </row>
    <row r="44" spans="1:23" x14ac:dyDescent="0.25">
      <c r="A44" s="8"/>
      <c r="B44" s="143"/>
      <c r="C44" s="143"/>
      <c r="D44" s="146"/>
      <c r="E44" s="15"/>
      <c r="F44" s="16"/>
      <c r="G44" s="16"/>
      <c r="H44" s="10"/>
      <c r="I44" s="51"/>
      <c r="J44" s="147"/>
      <c r="K44" s="145"/>
      <c r="L44" s="51"/>
      <c r="M44" s="51"/>
      <c r="N44" s="51"/>
      <c r="O44" s="154" t="str">
        <f t="shared" si="9"/>
        <v/>
      </c>
      <c r="P44" s="163" t="str">
        <f t="shared" si="1"/>
        <v/>
      </c>
      <c r="Q44" s="22" t="str">
        <f t="shared" si="4"/>
        <v/>
      </c>
      <c r="R44" s="22" t="str">
        <f t="shared" si="5"/>
        <v/>
      </c>
      <c r="S44" s="22" t="str">
        <f t="shared" si="6"/>
        <v/>
      </c>
      <c r="T44" s="23" t="str">
        <f t="shared" si="7"/>
        <v/>
      </c>
      <c r="U44" s="23" t="str">
        <f>IF(O44&lt;&gt;"",IF(SUM('Bunkers &amp; Lubs'!$M$4:M38)&lt;&gt;0,SUMPRODUCT($O$10:O44,'Bunkers &amp; Lubs'!$M$4:M38)/SUM('Bunkers &amp; Lubs'!$M$4:M38),""),"")</f>
        <v/>
      </c>
      <c r="V44" s="159" t="str">
        <f t="shared" si="8"/>
        <v/>
      </c>
      <c r="W44" s="158"/>
    </row>
    <row r="45" spans="1:23" x14ac:dyDescent="0.25">
      <c r="A45" s="8"/>
      <c r="B45" s="143"/>
      <c r="C45" s="143"/>
      <c r="D45" s="146"/>
      <c r="E45" s="15"/>
      <c r="F45" s="16"/>
      <c r="G45" s="16"/>
      <c r="H45" s="10"/>
      <c r="I45" s="51"/>
      <c r="J45" s="147"/>
      <c r="K45" s="145"/>
      <c r="L45" s="51"/>
      <c r="M45" s="51"/>
      <c r="N45" s="51"/>
      <c r="O45" s="154" t="str">
        <f t="shared" si="9"/>
        <v/>
      </c>
      <c r="P45" s="163" t="str">
        <f t="shared" si="1"/>
        <v/>
      </c>
      <c r="Q45" s="22" t="str">
        <f t="shared" si="4"/>
        <v/>
      </c>
      <c r="R45" s="22" t="str">
        <f t="shared" si="5"/>
        <v/>
      </c>
      <c r="S45" s="22" t="str">
        <f t="shared" si="6"/>
        <v/>
      </c>
      <c r="T45" s="23" t="str">
        <f t="shared" si="7"/>
        <v/>
      </c>
      <c r="U45" s="23" t="str">
        <f>IF(O45&lt;&gt;"",IF(SUM('Bunkers &amp; Lubs'!$M$4:M39)&lt;&gt;0,SUMPRODUCT($O$10:O45,'Bunkers &amp; Lubs'!$M$4:M39)/SUM('Bunkers &amp; Lubs'!$M$4:M39),""),"")</f>
        <v/>
      </c>
      <c r="V45" s="159" t="str">
        <f t="shared" si="8"/>
        <v/>
      </c>
      <c r="W45" s="158"/>
    </row>
    <row r="46" spans="1:23" x14ac:dyDescent="0.25">
      <c r="A46" s="8"/>
      <c r="B46" s="143"/>
      <c r="C46" s="143"/>
      <c r="D46" s="146"/>
      <c r="E46" s="15"/>
      <c r="F46" s="16"/>
      <c r="G46" s="16"/>
      <c r="H46" s="10"/>
      <c r="I46" s="51"/>
      <c r="J46" s="147"/>
      <c r="K46" s="145"/>
      <c r="L46" s="51"/>
      <c r="M46" s="51"/>
      <c r="N46" s="51"/>
      <c r="O46" s="154" t="str">
        <f t="shared" si="9"/>
        <v/>
      </c>
      <c r="P46" s="163" t="str">
        <f t="shared" si="1"/>
        <v/>
      </c>
      <c r="Q46" s="22" t="str">
        <f t="shared" si="4"/>
        <v/>
      </c>
      <c r="R46" s="22" t="str">
        <f t="shared" si="5"/>
        <v/>
      </c>
      <c r="S46" s="22" t="str">
        <f t="shared" si="6"/>
        <v/>
      </c>
      <c r="T46" s="23" t="str">
        <f t="shared" si="7"/>
        <v/>
      </c>
      <c r="U46" s="23" t="str">
        <f>IF(O46&lt;&gt;"",IF(SUM('Bunkers &amp; Lubs'!$M$4:M40)&lt;&gt;0,SUMPRODUCT($O$10:O46,'Bunkers &amp; Lubs'!$M$4:M40)/SUM('Bunkers &amp; Lubs'!$M$4:M40),""),"")</f>
        <v/>
      </c>
      <c r="V46" s="159" t="str">
        <f t="shared" si="8"/>
        <v/>
      </c>
      <c r="W46" s="158"/>
    </row>
    <row r="47" spans="1:23" x14ac:dyDescent="0.25">
      <c r="A47" s="8"/>
      <c r="B47" s="143"/>
      <c r="C47" s="143"/>
      <c r="D47" s="146"/>
      <c r="E47" s="15"/>
      <c r="F47" s="16"/>
      <c r="G47" s="16"/>
      <c r="H47" s="10"/>
      <c r="I47" s="51"/>
      <c r="J47" s="147"/>
      <c r="K47" s="145"/>
      <c r="L47" s="51"/>
      <c r="M47" s="51"/>
      <c r="N47" s="51"/>
      <c r="O47" s="154" t="str">
        <f t="shared" si="9"/>
        <v/>
      </c>
      <c r="P47" s="163" t="str">
        <f t="shared" si="1"/>
        <v/>
      </c>
      <c r="Q47" s="22" t="str">
        <f t="shared" si="4"/>
        <v/>
      </c>
      <c r="R47" s="22" t="str">
        <f t="shared" si="5"/>
        <v/>
      </c>
      <c r="S47" s="22" t="str">
        <f t="shared" si="6"/>
        <v/>
      </c>
      <c r="T47" s="23" t="str">
        <f t="shared" si="7"/>
        <v/>
      </c>
      <c r="U47" s="23" t="str">
        <f>IF(O47&lt;&gt;"",IF(SUM('Bunkers &amp; Lubs'!$M$4:M41)&lt;&gt;0,SUMPRODUCT($O$10:O47,'Bunkers &amp; Lubs'!$M$4:M41)/SUM('Bunkers &amp; Lubs'!$M$4:M41),""),"")</f>
        <v/>
      </c>
      <c r="V47" s="159" t="str">
        <f t="shared" si="8"/>
        <v/>
      </c>
      <c r="W47" s="158"/>
    </row>
    <row r="48" spans="1:23" x14ac:dyDescent="0.25">
      <c r="A48" s="8"/>
      <c r="B48" s="143"/>
      <c r="C48" s="143"/>
      <c r="D48" s="146"/>
      <c r="E48" s="15"/>
      <c r="F48" s="16"/>
      <c r="G48" s="16"/>
      <c r="H48" s="10"/>
      <c r="I48" s="51"/>
      <c r="J48" s="147"/>
      <c r="K48" s="145"/>
      <c r="L48" s="51"/>
      <c r="M48" s="51"/>
      <c r="N48" s="51"/>
      <c r="O48" s="154" t="str">
        <f t="shared" si="9"/>
        <v/>
      </c>
      <c r="P48" s="163" t="str">
        <f t="shared" si="1"/>
        <v/>
      </c>
      <c r="Q48" s="22" t="str">
        <f t="shared" si="4"/>
        <v/>
      </c>
      <c r="R48" s="22" t="str">
        <f t="shared" si="5"/>
        <v/>
      </c>
      <c r="S48" s="22" t="str">
        <f t="shared" si="6"/>
        <v/>
      </c>
      <c r="T48" s="23" t="str">
        <f t="shared" si="7"/>
        <v/>
      </c>
      <c r="U48" s="23" t="str">
        <f>IF(O48&lt;&gt;"",IF(SUM('Bunkers &amp; Lubs'!$M$4:M42)&lt;&gt;0,SUMPRODUCT($O$10:O48,'Bunkers &amp; Lubs'!$M$4:M42)/SUM('Bunkers &amp; Lubs'!$M$4:M42),""),"")</f>
        <v/>
      </c>
      <c r="V48" s="159" t="str">
        <f t="shared" si="8"/>
        <v/>
      </c>
      <c r="W48" s="158"/>
    </row>
    <row r="49" spans="1:23" x14ac:dyDescent="0.25">
      <c r="A49" s="8"/>
      <c r="B49" s="143"/>
      <c r="C49" s="143"/>
      <c r="D49" s="146"/>
      <c r="E49" s="15"/>
      <c r="F49" s="16"/>
      <c r="G49" s="16"/>
      <c r="H49" s="10"/>
      <c r="I49" s="51"/>
      <c r="J49" s="147"/>
      <c r="K49" s="145"/>
      <c r="L49" s="51"/>
      <c r="M49" s="51"/>
      <c r="N49" s="51"/>
      <c r="O49" s="154" t="str">
        <f t="shared" si="9"/>
        <v/>
      </c>
      <c r="P49" s="163" t="str">
        <f t="shared" si="1"/>
        <v/>
      </c>
      <c r="Q49" s="22" t="str">
        <f t="shared" si="4"/>
        <v/>
      </c>
      <c r="R49" s="22" t="str">
        <f t="shared" si="5"/>
        <v/>
      </c>
      <c r="S49" s="22" t="str">
        <f t="shared" si="6"/>
        <v/>
      </c>
      <c r="T49" s="23" t="str">
        <f t="shared" si="7"/>
        <v/>
      </c>
      <c r="U49" s="23" t="str">
        <f>IF(O49&lt;&gt;"",IF(SUM('Bunkers &amp; Lubs'!$M$4:M43)&lt;&gt;0,SUMPRODUCT($O$10:O49,'Bunkers &amp; Lubs'!$M$4:M43)/SUM('Bunkers &amp; Lubs'!$M$4:M43),""),"")</f>
        <v/>
      </c>
      <c r="V49" s="159" t="str">
        <f t="shared" si="8"/>
        <v/>
      </c>
      <c r="W49" s="158"/>
    </row>
    <row r="50" spans="1:23" x14ac:dyDescent="0.25">
      <c r="A50" s="8"/>
      <c r="B50" s="143"/>
      <c r="C50" s="143"/>
      <c r="D50" s="146"/>
      <c r="E50" s="15"/>
      <c r="F50" s="16"/>
      <c r="G50" s="16"/>
      <c r="H50" s="10"/>
      <c r="I50" s="51"/>
      <c r="J50" s="147"/>
      <c r="K50" s="145"/>
      <c r="L50" s="51"/>
      <c r="M50" s="51"/>
      <c r="N50" s="51"/>
      <c r="O50" s="154" t="str">
        <f t="shared" si="9"/>
        <v/>
      </c>
      <c r="P50" s="163" t="str">
        <f t="shared" si="1"/>
        <v/>
      </c>
      <c r="Q50" s="22" t="str">
        <f t="shared" si="4"/>
        <v/>
      </c>
      <c r="R50" s="22" t="str">
        <f t="shared" si="5"/>
        <v/>
      </c>
      <c r="S50" s="22" t="str">
        <f t="shared" si="6"/>
        <v/>
      </c>
      <c r="T50" s="23" t="str">
        <f t="shared" si="7"/>
        <v/>
      </c>
      <c r="U50" s="23" t="str">
        <f>IF(O50&lt;&gt;"",IF(SUM('Bunkers &amp; Lubs'!$M$4:M44)&lt;&gt;0,SUMPRODUCT($O$10:O50,'Bunkers &amp; Lubs'!$M$4:M44)/SUM('Bunkers &amp; Lubs'!$M$4:M44),""),"")</f>
        <v/>
      </c>
      <c r="V50" s="159" t="str">
        <f t="shared" si="8"/>
        <v/>
      </c>
      <c r="W50" s="158"/>
    </row>
    <row r="51" spans="1:23" x14ac:dyDescent="0.25">
      <c r="A51" s="8"/>
      <c r="B51" s="143"/>
      <c r="C51" s="143"/>
      <c r="D51" s="146"/>
      <c r="E51" s="15"/>
      <c r="F51" s="16"/>
      <c r="G51" s="16"/>
      <c r="H51" s="10"/>
      <c r="I51" s="51"/>
      <c r="J51" s="147"/>
      <c r="K51" s="145"/>
      <c r="L51" s="51"/>
      <c r="M51" s="51"/>
      <c r="N51" s="51"/>
      <c r="O51" s="154" t="str">
        <f t="shared" si="9"/>
        <v/>
      </c>
      <c r="P51" s="163" t="str">
        <f t="shared" si="1"/>
        <v/>
      </c>
      <c r="Q51" s="22" t="str">
        <f t="shared" si="4"/>
        <v/>
      </c>
      <c r="R51" s="22" t="str">
        <f t="shared" si="5"/>
        <v/>
      </c>
      <c r="S51" s="22" t="str">
        <f t="shared" si="6"/>
        <v/>
      </c>
      <c r="T51" s="23" t="str">
        <f t="shared" si="7"/>
        <v/>
      </c>
      <c r="U51" s="23" t="str">
        <f>IF(O51&lt;&gt;"",IF(SUM('Bunkers &amp; Lubs'!$M$4:M45)&lt;&gt;0,SUMPRODUCT($O$10:O51,'Bunkers &amp; Lubs'!$M$4:M45)/SUM('Bunkers &amp; Lubs'!$M$4:M45),""),"")</f>
        <v/>
      </c>
      <c r="V51" s="159" t="str">
        <f t="shared" si="8"/>
        <v/>
      </c>
      <c r="W51" s="158"/>
    </row>
    <row r="52" spans="1:23" x14ac:dyDescent="0.25">
      <c r="A52" s="8"/>
      <c r="B52" s="143"/>
      <c r="C52" s="143"/>
      <c r="D52" s="146"/>
      <c r="E52" s="15"/>
      <c r="F52" s="16"/>
      <c r="G52" s="16"/>
      <c r="H52" s="10"/>
      <c r="I52" s="51"/>
      <c r="J52" s="147"/>
      <c r="K52" s="145"/>
      <c r="L52" s="51"/>
      <c r="M52" s="51"/>
      <c r="N52" s="51"/>
      <c r="O52" s="154" t="str">
        <f t="shared" si="9"/>
        <v/>
      </c>
      <c r="P52" s="163" t="str">
        <f t="shared" si="1"/>
        <v/>
      </c>
      <c r="Q52" s="22" t="str">
        <f t="shared" si="4"/>
        <v/>
      </c>
      <c r="R52" s="22" t="str">
        <f t="shared" si="5"/>
        <v/>
      </c>
      <c r="S52" s="22" t="str">
        <f t="shared" si="6"/>
        <v/>
      </c>
      <c r="T52" s="23" t="str">
        <f t="shared" si="7"/>
        <v/>
      </c>
      <c r="U52" s="23" t="str">
        <f>IF(O52&lt;&gt;"",IF(SUM('Bunkers &amp; Lubs'!$M$4:M46)&lt;&gt;0,SUMPRODUCT($O$10:O52,'Bunkers &amp; Lubs'!$M$4:M46)/SUM('Bunkers &amp; Lubs'!$M$4:M46),""),"")</f>
        <v/>
      </c>
      <c r="V52" s="159" t="str">
        <f t="shared" si="8"/>
        <v/>
      </c>
      <c r="W52" s="158"/>
    </row>
    <row r="53" spans="1:23" x14ac:dyDescent="0.25">
      <c r="A53" s="8"/>
      <c r="B53" s="143"/>
      <c r="C53" s="143"/>
      <c r="D53" s="146"/>
      <c r="E53" s="15"/>
      <c r="F53" s="16"/>
      <c r="G53" s="16"/>
      <c r="H53" s="10"/>
      <c r="I53" s="51"/>
      <c r="J53" s="147"/>
      <c r="K53" s="145"/>
      <c r="L53" s="51"/>
      <c r="M53" s="51"/>
      <c r="N53" s="51"/>
      <c r="O53" s="154" t="str">
        <f t="shared" si="9"/>
        <v/>
      </c>
      <c r="P53" s="163" t="str">
        <f t="shared" si="1"/>
        <v/>
      </c>
      <c r="Q53" s="22" t="str">
        <f t="shared" si="4"/>
        <v/>
      </c>
      <c r="R53" s="22" t="str">
        <f t="shared" si="5"/>
        <v/>
      </c>
      <c r="S53" s="22" t="str">
        <f t="shared" si="6"/>
        <v/>
      </c>
      <c r="T53" s="23" t="str">
        <f t="shared" si="7"/>
        <v/>
      </c>
      <c r="U53" s="23" t="str">
        <f>IF(O53&lt;&gt;"",IF(SUM('Bunkers &amp; Lubs'!$M$4:M47)&lt;&gt;0,SUMPRODUCT($O$10:O53,'Bunkers &amp; Lubs'!$M$4:M47)/SUM('Bunkers &amp; Lubs'!$M$4:M47),""),"")</f>
        <v/>
      </c>
      <c r="V53" s="159" t="str">
        <f t="shared" si="8"/>
        <v/>
      </c>
      <c r="W53" s="158"/>
    </row>
    <row r="54" spans="1:23" x14ac:dyDescent="0.25">
      <c r="A54" s="8"/>
      <c r="B54" s="143"/>
      <c r="C54" s="143"/>
      <c r="D54" s="146"/>
      <c r="E54" s="15"/>
      <c r="F54" s="16"/>
      <c r="G54" s="16"/>
      <c r="H54" s="10"/>
      <c r="I54" s="51"/>
      <c r="J54" s="147"/>
      <c r="K54" s="145"/>
      <c r="L54" s="51"/>
      <c r="M54" s="51"/>
      <c r="N54" s="51"/>
      <c r="O54" s="154" t="str">
        <f t="shared" si="9"/>
        <v/>
      </c>
      <c r="P54" s="163" t="str">
        <f t="shared" si="1"/>
        <v/>
      </c>
      <c r="Q54" s="22" t="str">
        <f t="shared" si="4"/>
        <v/>
      </c>
      <c r="R54" s="22" t="str">
        <f t="shared" si="5"/>
        <v/>
      </c>
      <c r="S54" s="22" t="str">
        <f t="shared" si="6"/>
        <v/>
      </c>
      <c r="T54" s="23" t="str">
        <f t="shared" si="7"/>
        <v/>
      </c>
      <c r="U54" s="23" t="str">
        <f>IF(O54&lt;&gt;"",IF(SUM('Bunkers &amp; Lubs'!$M$4:M48)&lt;&gt;0,SUMPRODUCT($O$10:O54,'Bunkers &amp; Lubs'!$M$4:M48)/SUM('Bunkers &amp; Lubs'!$M$4:M48),""),"")</f>
        <v/>
      </c>
      <c r="V54" s="159" t="str">
        <f t="shared" si="8"/>
        <v/>
      </c>
      <c r="W54" s="158"/>
    </row>
    <row r="55" spans="1:23" x14ac:dyDescent="0.25">
      <c r="A55" s="8"/>
      <c r="B55" s="143"/>
      <c r="C55" s="143"/>
      <c r="D55" s="146"/>
      <c r="E55" s="15"/>
      <c r="F55" s="16"/>
      <c r="G55" s="16"/>
      <c r="H55" s="10"/>
      <c r="I55" s="51"/>
      <c r="J55" s="147"/>
      <c r="K55" s="145"/>
      <c r="L55" s="51"/>
      <c r="M55" s="51"/>
      <c r="N55" s="51"/>
      <c r="O55" s="154" t="str">
        <f t="shared" si="9"/>
        <v/>
      </c>
      <c r="P55" s="163" t="str">
        <f t="shared" si="1"/>
        <v/>
      </c>
      <c r="Q55" s="22" t="str">
        <f t="shared" si="4"/>
        <v/>
      </c>
      <c r="R55" s="22" t="str">
        <f t="shared" si="5"/>
        <v/>
      </c>
      <c r="S55" s="22" t="str">
        <f t="shared" si="6"/>
        <v/>
      </c>
      <c r="T55" s="23" t="str">
        <f t="shared" si="7"/>
        <v/>
      </c>
      <c r="U55" s="23" t="str">
        <f>IF(O55&lt;&gt;"",IF(SUM('Bunkers &amp; Lubs'!$M$4:M49)&lt;&gt;0,SUMPRODUCT($O$10:O55,'Bunkers &amp; Lubs'!$M$4:M49)/SUM('Bunkers &amp; Lubs'!$M$4:M49),""),"")</f>
        <v/>
      </c>
      <c r="V55" s="159" t="str">
        <f t="shared" si="8"/>
        <v/>
      </c>
      <c r="W55" s="158"/>
    </row>
    <row r="56" spans="1:23" x14ac:dyDescent="0.25">
      <c r="A56" s="8"/>
      <c r="B56" s="143"/>
      <c r="C56" s="143"/>
      <c r="D56" s="146"/>
      <c r="E56" s="15"/>
      <c r="F56" s="16"/>
      <c r="G56" s="16"/>
      <c r="H56" s="10"/>
      <c r="I56" s="51"/>
      <c r="J56" s="147"/>
      <c r="K56" s="145"/>
      <c r="L56" s="51"/>
      <c r="M56" s="51"/>
      <c r="N56" s="51"/>
      <c r="O56" s="154" t="str">
        <f t="shared" si="9"/>
        <v/>
      </c>
      <c r="P56" s="163" t="str">
        <f t="shared" si="1"/>
        <v/>
      </c>
      <c r="Q56" s="22" t="str">
        <f t="shared" si="4"/>
        <v/>
      </c>
      <c r="R56" s="22" t="str">
        <f t="shared" si="5"/>
        <v/>
      </c>
      <c r="S56" s="22" t="str">
        <f t="shared" si="6"/>
        <v/>
      </c>
      <c r="T56" s="23" t="str">
        <f t="shared" si="7"/>
        <v/>
      </c>
      <c r="U56" s="23" t="str">
        <f>IF(O56&lt;&gt;"",IF(SUM('Bunkers &amp; Lubs'!$M$4:M50)&lt;&gt;0,SUMPRODUCT($O$10:O56,'Bunkers &amp; Lubs'!$M$4:M50)/SUM('Bunkers &amp; Lubs'!$M$4:M50),""),"")</f>
        <v/>
      </c>
      <c r="V56" s="159" t="str">
        <f t="shared" si="8"/>
        <v/>
      </c>
      <c r="W56" s="158"/>
    </row>
    <row r="57" spans="1:23" x14ac:dyDescent="0.25">
      <c r="A57" s="8"/>
      <c r="B57" s="143"/>
      <c r="C57" s="143"/>
      <c r="D57" s="146"/>
      <c r="E57" s="15"/>
      <c r="F57" s="16"/>
      <c r="G57" s="16"/>
      <c r="H57" s="10"/>
      <c r="I57" s="51"/>
      <c r="J57" s="147"/>
      <c r="K57" s="145"/>
      <c r="L57" s="51"/>
      <c r="M57" s="51"/>
      <c r="N57" s="51"/>
      <c r="O57" s="154" t="str">
        <f t="shared" si="9"/>
        <v/>
      </c>
      <c r="P57" s="163" t="str">
        <f t="shared" si="1"/>
        <v/>
      </c>
      <c r="Q57" s="22" t="str">
        <f t="shared" si="4"/>
        <v/>
      </c>
      <c r="R57" s="22" t="str">
        <f t="shared" si="5"/>
        <v/>
      </c>
      <c r="S57" s="22" t="str">
        <f t="shared" si="6"/>
        <v/>
      </c>
      <c r="T57" s="23" t="str">
        <f t="shared" si="7"/>
        <v/>
      </c>
      <c r="U57" s="23" t="str">
        <f>IF(O57&lt;&gt;"",IF(SUM('Bunkers &amp; Lubs'!$M$4:M51)&lt;&gt;0,SUMPRODUCT($O$10:O57,'Bunkers &amp; Lubs'!$M$4:M51)/SUM('Bunkers &amp; Lubs'!$M$4:M51),""),"")</f>
        <v/>
      </c>
      <c r="V57" s="159" t="str">
        <f t="shared" si="8"/>
        <v/>
      </c>
      <c r="W57" s="158"/>
    </row>
    <row r="58" spans="1:23" x14ac:dyDescent="0.25">
      <c r="A58" s="8"/>
      <c r="B58" s="143"/>
      <c r="C58" s="143"/>
      <c r="D58" s="146"/>
      <c r="E58" s="15"/>
      <c r="F58" s="16"/>
      <c r="G58" s="16"/>
      <c r="H58" s="10"/>
      <c r="I58" s="51"/>
      <c r="J58" s="147"/>
      <c r="K58" s="145"/>
      <c r="L58" s="51"/>
      <c r="M58" s="51"/>
      <c r="N58" s="51"/>
      <c r="O58" s="154" t="str">
        <f t="shared" si="9"/>
        <v/>
      </c>
      <c r="P58" s="163" t="str">
        <f t="shared" si="1"/>
        <v/>
      </c>
      <c r="Q58" s="22" t="str">
        <f t="shared" si="4"/>
        <v/>
      </c>
      <c r="R58" s="22" t="str">
        <f t="shared" si="5"/>
        <v/>
      </c>
      <c r="S58" s="22" t="str">
        <f t="shared" si="6"/>
        <v/>
      </c>
      <c r="T58" s="23" t="str">
        <f t="shared" si="7"/>
        <v/>
      </c>
      <c r="U58" s="23" t="str">
        <f>IF(O58&lt;&gt;"",IF(SUM('Bunkers &amp; Lubs'!$M$4:M52)&lt;&gt;0,SUMPRODUCT($O$10:O58,'Bunkers &amp; Lubs'!$M$4:M52)/SUM('Bunkers &amp; Lubs'!$M$4:M52),""),"")</f>
        <v/>
      </c>
      <c r="V58" s="159" t="str">
        <f t="shared" si="8"/>
        <v/>
      </c>
      <c r="W58" s="158"/>
    </row>
    <row r="59" spans="1:23" x14ac:dyDescent="0.25">
      <c r="A59" s="8"/>
      <c r="B59" s="143"/>
      <c r="C59" s="143"/>
      <c r="D59" s="146"/>
      <c r="E59" s="15"/>
      <c r="F59" s="16"/>
      <c r="G59" s="16"/>
      <c r="H59" s="10"/>
      <c r="I59" s="51"/>
      <c r="J59" s="147"/>
      <c r="K59" s="145"/>
      <c r="L59" s="51"/>
      <c r="M59" s="51"/>
      <c r="N59" s="51"/>
      <c r="O59" s="154" t="str">
        <f t="shared" si="9"/>
        <v/>
      </c>
      <c r="P59" s="163" t="str">
        <f t="shared" si="1"/>
        <v/>
      </c>
      <c r="Q59" s="22" t="str">
        <f t="shared" si="4"/>
        <v/>
      </c>
      <c r="R59" s="22" t="str">
        <f t="shared" si="5"/>
        <v/>
      </c>
      <c r="S59" s="22" t="str">
        <f t="shared" si="6"/>
        <v/>
      </c>
      <c r="T59" s="23" t="str">
        <f t="shared" si="7"/>
        <v/>
      </c>
      <c r="U59" s="23" t="str">
        <f>IF(O59&lt;&gt;"",IF(SUM('Bunkers &amp; Lubs'!$M$4:M53)&lt;&gt;0,SUMPRODUCT($O$10:O59,'Bunkers &amp; Lubs'!$M$4:M53)/SUM('Bunkers &amp; Lubs'!$M$4:M53),""),"")</f>
        <v/>
      </c>
      <c r="V59" s="159" t="str">
        <f t="shared" si="8"/>
        <v/>
      </c>
      <c r="W59" s="158"/>
    </row>
    <row r="60" spans="1:23" x14ac:dyDescent="0.25">
      <c r="A60" s="8"/>
      <c r="B60" s="143"/>
      <c r="C60" s="143"/>
      <c r="D60" s="146"/>
      <c r="E60" s="15"/>
      <c r="F60" s="16"/>
      <c r="G60" s="16"/>
      <c r="H60" s="10"/>
      <c r="I60" s="51"/>
      <c r="J60" s="147"/>
      <c r="K60" s="145"/>
      <c r="L60" s="51"/>
      <c r="M60" s="51"/>
      <c r="N60" s="51"/>
      <c r="O60" s="154" t="str">
        <f t="shared" si="9"/>
        <v/>
      </c>
      <c r="P60" s="163" t="str">
        <f t="shared" si="1"/>
        <v/>
      </c>
      <c r="Q60" s="22" t="str">
        <f t="shared" si="4"/>
        <v/>
      </c>
      <c r="R60" s="22" t="str">
        <f t="shared" si="5"/>
        <v/>
      </c>
      <c r="S60" s="22" t="str">
        <f t="shared" si="6"/>
        <v/>
      </c>
      <c r="T60" s="23" t="str">
        <f t="shared" si="7"/>
        <v/>
      </c>
      <c r="U60" s="23" t="str">
        <f>IF(O60&lt;&gt;"",IF(SUM('Bunkers &amp; Lubs'!$M$4:M54)&lt;&gt;0,SUMPRODUCT($O$10:O60,'Bunkers &amp; Lubs'!$M$4:M54)/SUM('Bunkers &amp; Lubs'!$M$4:M54),""),"")</f>
        <v/>
      </c>
      <c r="V60" s="159" t="str">
        <f t="shared" si="8"/>
        <v/>
      </c>
      <c r="W60" s="158"/>
    </row>
    <row r="61" spans="1:23" x14ac:dyDescent="0.25">
      <c r="A61" s="8"/>
      <c r="B61" s="143"/>
      <c r="C61" s="143"/>
      <c r="D61" s="146"/>
      <c r="E61" s="15"/>
      <c r="F61" s="16"/>
      <c r="G61" s="16"/>
      <c r="H61" s="10"/>
      <c r="I61" s="51"/>
      <c r="J61" s="147"/>
      <c r="K61" s="145"/>
      <c r="L61" s="51"/>
      <c r="M61" s="51"/>
      <c r="N61" s="51"/>
      <c r="O61" s="154" t="str">
        <f t="shared" si="9"/>
        <v/>
      </c>
      <c r="P61" s="163" t="str">
        <f t="shared" si="1"/>
        <v/>
      </c>
      <c r="Q61" s="22" t="str">
        <f t="shared" si="4"/>
        <v/>
      </c>
      <c r="R61" s="22" t="str">
        <f t="shared" si="5"/>
        <v/>
      </c>
      <c r="S61" s="22" t="str">
        <f t="shared" si="6"/>
        <v/>
      </c>
      <c r="T61" s="23" t="str">
        <f t="shared" si="7"/>
        <v/>
      </c>
      <c r="U61" s="23" t="str">
        <f>IF(O61&lt;&gt;"",IF(SUM('Bunkers &amp; Lubs'!$M$4:M55)&lt;&gt;0,SUMPRODUCT($O$10:O61,'Bunkers &amp; Lubs'!$M$4:M55)/SUM('Bunkers &amp; Lubs'!$M$4:M55),""),"")</f>
        <v/>
      </c>
      <c r="V61" s="159" t="str">
        <f t="shared" si="8"/>
        <v/>
      </c>
      <c r="W61" s="158"/>
    </row>
    <row r="62" spans="1:23" x14ac:dyDescent="0.25">
      <c r="A62" s="8"/>
      <c r="B62" s="143"/>
      <c r="C62" s="143"/>
      <c r="D62" s="146"/>
      <c r="E62" s="15"/>
      <c r="F62" s="16"/>
      <c r="G62" s="16"/>
      <c r="H62" s="10"/>
      <c r="I62" s="51"/>
      <c r="J62" s="147"/>
      <c r="K62" s="145"/>
      <c r="L62" s="51"/>
      <c r="M62" s="51"/>
      <c r="N62" s="51"/>
      <c r="O62" s="154" t="str">
        <f t="shared" si="9"/>
        <v/>
      </c>
      <c r="P62" s="163" t="str">
        <f t="shared" si="1"/>
        <v/>
      </c>
      <c r="Q62" s="22" t="str">
        <f t="shared" si="4"/>
        <v/>
      </c>
      <c r="R62" s="22" t="str">
        <f t="shared" si="5"/>
        <v/>
      </c>
      <c r="S62" s="22" t="str">
        <f t="shared" si="6"/>
        <v/>
      </c>
      <c r="T62" s="23" t="str">
        <f t="shared" si="7"/>
        <v/>
      </c>
      <c r="U62" s="23" t="str">
        <f>IF(O62&lt;&gt;"",IF(SUM('Bunkers &amp; Lubs'!$M$4:M56)&lt;&gt;0,SUMPRODUCT($O$10:O62,'Bunkers &amp; Lubs'!$M$4:M56)/SUM('Bunkers &amp; Lubs'!$M$4:M56),""),"")</f>
        <v/>
      </c>
      <c r="V62" s="159" t="str">
        <f t="shared" si="8"/>
        <v/>
      </c>
      <c r="W62" s="158"/>
    </row>
    <row r="63" spans="1:23" x14ac:dyDescent="0.25">
      <c r="A63" s="8"/>
      <c r="B63" s="143"/>
      <c r="C63" s="143"/>
      <c r="D63" s="146"/>
      <c r="E63" s="15"/>
      <c r="F63" s="16"/>
      <c r="G63" s="16"/>
      <c r="H63" s="10"/>
      <c r="I63" s="51"/>
      <c r="J63" s="147"/>
      <c r="K63" s="145"/>
      <c r="L63" s="51"/>
      <c r="M63" s="51"/>
      <c r="N63" s="51"/>
      <c r="O63" s="154" t="str">
        <f t="shared" si="9"/>
        <v/>
      </c>
      <c r="P63" s="163" t="str">
        <f t="shared" si="1"/>
        <v/>
      </c>
      <c r="Q63" s="22" t="str">
        <f t="shared" si="4"/>
        <v/>
      </c>
      <c r="R63" s="22" t="str">
        <f t="shared" si="5"/>
        <v/>
      </c>
      <c r="S63" s="22" t="str">
        <f t="shared" si="6"/>
        <v/>
      </c>
      <c r="T63" s="23" t="str">
        <f t="shared" si="7"/>
        <v/>
      </c>
      <c r="U63" s="23" t="str">
        <f>IF(O63&lt;&gt;"",IF(SUM('Bunkers &amp; Lubs'!$M$4:M57)&lt;&gt;0,SUMPRODUCT($O$10:O63,'Bunkers &amp; Lubs'!$M$4:M57)/SUM('Bunkers &amp; Lubs'!$M$4:M57),""),"")</f>
        <v/>
      </c>
      <c r="V63" s="159" t="str">
        <f t="shared" si="8"/>
        <v/>
      </c>
      <c r="W63" s="158"/>
    </row>
    <row r="64" spans="1:23" x14ac:dyDescent="0.25">
      <c r="A64" s="8"/>
      <c r="B64" s="143"/>
      <c r="C64" s="143"/>
      <c r="D64" s="146"/>
      <c r="E64" s="15"/>
      <c r="F64" s="16"/>
      <c r="G64" s="16"/>
      <c r="H64" s="10"/>
      <c r="I64" s="51"/>
      <c r="J64" s="147"/>
      <c r="K64" s="145"/>
      <c r="L64" s="51"/>
      <c r="M64" s="51"/>
      <c r="N64" s="51"/>
      <c r="O64" s="154" t="str">
        <f t="shared" si="9"/>
        <v/>
      </c>
      <c r="P64" s="163" t="str">
        <f t="shared" si="1"/>
        <v/>
      </c>
      <c r="Q64" s="22" t="str">
        <f t="shared" si="4"/>
        <v/>
      </c>
      <c r="R64" s="22" t="str">
        <f t="shared" si="5"/>
        <v/>
      </c>
      <c r="S64" s="22" t="str">
        <f t="shared" si="6"/>
        <v/>
      </c>
      <c r="T64" s="23" t="str">
        <f t="shared" si="7"/>
        <v/>
      </c>
      <c r="U64" s="23" t="str">
        <f>IF(O64&lt;&gt;"",IF(SUM('Bunkers &amp; Lubs'!$M$4:M58)&lt;&gt;0,SUMPRODUCT($O$10:O64,'Bunkers &amp; Lubs'!$M$4:M58)/SUM('Bunkers &amp; Lubs'!$M$4:M58),""),"")</f>
        <v/>
      </c>
      <c r="V64" s="159" t="str">
        <f t="shared" si="8"/>
        <v/>
      </c>
      <c r="W64" s="158"/>
    </row>
    <row r="65" spans="1:23" x14ac:dyDescent="0.25">
      <c r="A65" s="8"/>
      <c r="B65" s="143"/>
      <c r="C65" s="143"/>
      <c r="D65" s="146"/>
      <c r="E65" s="15"/>
      <c r="F65" s="16"/>
      <c r="G65" s="16"/>
      <c r="H65" s="10"/>
      <c r="I65" s="51"/>
      <c r="J65" s="147"/>
      <c r="K65" s="145"/>
      <c r="L65" s="51"/>
      <c r="M65" s="51"/>
      <c r="N65" s="51"/>
      <c r="O65" s="154" t="str">
        <f t="shared" si="9"/>
        <v/>
      </c>
      <c r="P65" s="163" t="str">
        <f t="shared" si="1"/>
        <v/>
      </c>
      <c r="Q65" s="22" t="str">
        <f t="shared" si="4"/>
        <v/>
      </c>
      <c r="R65" s="22" t="str">
        <f t="shared" si="5"/>
        <v/>
      </c>
      <c r="S65" s="22" t="str">
        <f t="shared" si="6"/>
        <v/>
      </c>
      <c r="T65" s="23" t="str">
        <f t="shared" si="7"/>
        <v/>
      </c>
      <c r="U65" s="23" t="str">
        <f>IF(O65&lt;&gt;"",IF(SUM('Bunkers &amp; Lubs'!$M$4:M59)&lt;&gt;0,SUMPRODUCT($O$10:O65,'Bunkers &amp; Lubs'!$M$4:M59)/SUM('Bunkers &amp; Lubs'!$M$4:M59),""),"")</f>
        <v/>
      </c>
      <c r="V65" s="159" t="str">
        <f t="shared" si="8"/>
        <v/>
      </c>
      <c r="W65" s="158"/>
    </row>
    <row r="66" spans="1:23" x14ac:dyDescent="0.25">
      <c r="A66" s="8"/>
      <c r="B66" s="143"/>
      <c r="C66" s="143"/>
      <c r="D66" s="146"/>
      <c r="E66" s="15"/>
      <c r="F66" s="16"/>
      <c r="G66" s="16"/>
      <c r="H66" s="10"/>
      <c r="I66" s="51"/>
      <c r="J66" s="147"/>
      <c r="K66" s="145"/>
      <c r="L66" s="51"/>
      <c r="M66" s="51"/>
      <c r="N66" s="51"/>
      <c r="O66" s="154" t="str">
        <f t="shared" si="9"/>
        <v/>
      </c>
      <c r="P66" s="163" t="str">
        <f t="shared" si="1"/>
        <v/>
      </c>
      <c r="Q66" s="22" t="str">
        <f t="shared" si="4"/>
        <v/>
      </c>
      <c r="R66" s="22" t="str">
        <f t="shared" si="5"/>
        <v/>
      </c>
      <c r="S66" s="22" t="str">
        <f t="shared" si="6"/>
        <v/>
      </c>
      <c r="T66" s="23" t="str">
        <f t="shared" si="7"/>
        <v/>
      </c>
      <c r="U66" s="23" t="str">
        <f>IF(O66&lt;&gt;"",IF(SUM('Bunkers &amp; Lubs'!$M$4:M60)&lt;&gt;0,SUMPRODUCT($O$10:O66,'Bunkers &amp; Lubs'!$M$4:M60)/SUM('Bunkers &amp; Lubs'!$M$4:M60),""),"")</f>
        <v/>
      </c>
      <c r="V66" s="159" t="str">
        <f t="shared" si="8"/>
        <v/>
      </c>
      <c r="W66" s="158"/>
    </row>
    <row r="67" spans="1:23" x14ac:dyDescent="0.25">
      <c r="A67" s="8"/>
      <c r="B67" s="143"/>
      <c r="C67" s="143"/>
      <c r="D67" s="146"/>
      <c r="E67" s="15"/>
      <c r="F67" s="16"/>
      <c r="G67" s="16"/>
      <c r="H67" s="10"/>
      <c r="I67" s="51"/>
      <c r="J67" s="147"/>
      <c r="K67" s="145"/>
      <c r="L67" s="51"/>
      <c r="M67" s="51"/>
      <c r="N67" s="51"/>
      <c r="O67" s="154" t="str">
        <f t="shared" si="9"/>
        <v/>
      </c>
      <c r="P67" s="163" t="str">
        <f t="shared" si="1"/>
        <v/>
      </c>
      <c r="Q67" s="22" t="str">
        <f t="shared" si="4"/>
        <v/>
      </c>
      <c r="R67" s="22" t="str">
        <f t="shared" si="5"/>
        <v/>
      </c>
      <c r="S67" s="22" t="str">
        <f t="shared" si="6"/>
        <v/>
      </c>
      <c r="T67" s="23" t="str">
        <f t="shared" si="7"/>
        <v/>
      </c>
      <c r="U67" s="23" t="str">
        <f>IF(O67&lt;&gt;"",IF(SUM('Bunkers &amp; Lubs'!$M$4:M61)&lt;&gt;0,SUMPRODUCT($O$10:O67,'Bunkers &amp; Lubs'!$M$4:M61)/SUM('Bunkers &amp; Lubs'!$M$4:M61),""),"")</f>
        <v/>
      </c>
      <c r="V67" s="159" t="str">
        <f t="shared" si="8"/>
        <v/>
      </c>
      <c r="W67" s="158"/>
    </row>
    <row r="68" spans="1:23" x14ac:dyDescent="0.25">
      <c r="A68" s="8"/>
      <c r="B68" s="143"/>
      <c r="C68" s="143"/>
      <c r="D68" s="146"/>
      <c r="E68" s="15"/>
      <c r="F68" s="16"/>
      <c r="G68" s="16"/>
      <c r="H68" s="10"/>
      <c r="I68" s="51"/>
      <c r="J68" s="147"/>
      <c r="K68" s="145"/>
      <c r="L68" s="51"/>
      <c r="M68" s="51"/>
      <c r="N68" s="51"/>
      <c r="O68" s="154" t="str">
        <f t="shared" si="9"/>
        <v/>
      </c>
      <c r="P68" s="163" t="str">
        <f t="shared" si="1"/>
        <v/>
      </c>
      <c r="Q68" s="22" t="str">
        <f t="shared" si="4"/>
        <v/>
      </c>
      <c r="R68" s="22" t="str">
        <f t="shared" si="5"/>
        <v/>
      </c>
      <c r="S68" s="22" t="str">
        <f t="shared" si="6"/>
        <v/>
      </c>
      <c r="T68" s="23" t="str">
        <f t="shared" si="7"/>
        <v/>
      </c>
      <c r="U68" s="23" t="str">
        <f>IF(O68&lt;&gt;"",IF(SUM('Bunkers &amp; Lubs'!$M$4:M62)&lt;&gt;0,SUMPRODUCT($O$10:O68,'Bunkers &amp; Lubs'!$M$4:M62)/SUM('Bunkers &amp; Lubs'!$M$4:M62),""),"")</f>
        <v/>
      </c>
      <c r="V68" s="159" t="str">
        <f t="shared" si="8"/>
        <v/>
      </c>
      <c r="W68" s="158"/>
    </row>
    <row r="69" spans="1:23" x14ac:dyDescent="0.25">
      <c r="A69" s="8"/>
      <c r="B69" s="143"/>
      <c r="C69" s="143"/>
      <c r="D69" s="146"/>
      <c r="E69" s="15"/>
      <c r="F69" s="16"/>
      <c r="G69" s="16"/>
      <c r="H69" s="10"/>
      <c r="I69" s="51"/>
      <c r="J69" s="147"/>
      <c r="K69" s="145"/>
      <c r="L69" s="51"/>
      <c r="M69" s="51"/>
      <c r="N69" s="51"/>
      <c r="O69" s="154" t="str">
        <f t="shared" si="9"/>
        <v/>
      </c>
      <c r="P69" s="163" t="str">
        <f t="shared" si="1"/>
        <v/>
      </c>
      <c r="Q69" s="22" t="str">
        <f t="shared" si="4"/>
        <v/>
      </c>
      <c r="R69" s="22" t="str">
        <f t="shared" si="5"/>
        <v/>
      </c>
      <c r="S69" s="22" t="str">
        <f t="shared" si="6"/>
        <v/>
      </c>
      <c r="T69" s="23" t="str">
        <f t="shared" si="7"/>
        <v/>
      </c>
      <c r="U69" s="23" t="str">
        <f>IF(O69&lt;&gt;"",IF(SUM('Bunkers &amp; Lubs'!$M$4:M63)&lt;&gt;0,SUMPRODUCT($O$10:O69,'Bunkers &amp; Lubs'!$M$4:M63)/SUM('Bunkers &amp; Lubs'!$M$4:M63),""),"")</f>
        <v/>
      </c>
      <c r="V69" s="159" t="str">
        <f t="shared" si="8"/>
        <v/>
      </c>
      <c r="W69" s="158"/>
    </row>
    <row r="70" spans="1:23" x14ac:dyDescent="0.25">
      <c r="A70" s="8"/>
      <c r="B70" s="143"/>
      <c r="C70" s="143"/>
      <c r="D70" s="146"/>
      <c r="E70" s="15"/>
      <c r="F70" s="16"/>
      <c r="G70" s="16"/>
      <c r="H70" s="10"/>
      <c r="I70" s="51"/>
      <c r="J70" s="147"/>
      <c r="K70" s="145"/>
      <c r="L70" s="51"/>
      <c r="M70" s="51"/>
      <c r="N70" s="51"/>
      <c r="O70" s="154" t="str">
        <f t="shared" si="9"/>
        <v/>
      </c>
      <c r="P70" s="163" t="str">
        <f t="shared" si="1"/>
        <v/>
      </c>
      <c r="Q70" s="22" t="str">
        <f t="shared" si="4"/>
        <v/>
      </c>
      <c r="R70" s="22" t="str">
        <f t="shared" si="5"/>
        <v/>
      </c>
      <c r="S70" s="22" t="str">
        <f t="shared" si="6"/>
        <v/>
      </c>
      <c r="T70" s="23" t="str">
        <f t="shared" si="7"/>
        <v/>
      </c>
      <c r="U70" s="23" t="str">
        <f>IF(O70&lt;&gt;"",IF(SUM('Bunkers &amp; Lubs'!$M$4:M64)&lt;&gt;0,SUMPRODUCT($O$10:O70,'Bunkers &amp; Lubs'!$M$4:M64)/SUM('Bunkers &amp; Lubs'!$M$4:M64),""),"")</f>
        <v/>
      </c>
      <c r="V70" s="159" t="str">
        <f t="shared" si="8"/>
        <v/>
      </c>
      <c r="W70" s="158"/>
    </row>
    <row r="71" spans="1:23" x14ac:dyDescent="0.25">
      <c r="A71" s="8"/>
      <c r="B71" s="143"/>
      <c r="C71" s="143"/>
      <c r="D71" s="146"/>
      <c r="E71" s="15"/>
      <c r="F71" s="16"/>
      <c r="G71" s="16"/>
      <c r="H71" s="10"/>
      <c r="I71" s="51"/>
      <c r="J71" s="147"/>
      <c r="K71" s="145"/>
      <c r="L71" s="51"/>
      <c r="M71" s="51"/>
      <c r="N71" s="51"/>
      <c r="O71" s="154" t="str">
        <f t="shared" si="9"/>
        <v/>
      </c>
      <c r="P71" s="163" t="str">
        <f t="shared" si="1"/>
        <v/>
      </c>
      <c r="Q71" s="22" t="str">
        <f t="shared" si="4"/>
        <v/>
      </c>
      <c r="R71" s="22" t="str">
        <f t="shared" si="5"/>
        <v/>
      </c>
      <c r="S71" s="22" t="str">
        <f t="shared" si="6"/>
        <v/>
      </c>
      <c r="T71" s="23" t="str">
        <f t="shared" si="7"/>
        <v/>
      </c>
      <c r="U71" s="23" t="str">
        <f>IF(O71&lt;&gt;"",IF(SUM('Bunkers &amp; Lubs'!$M$4:M65)&lt;&gt;0,SUMPRODUCT($O$10:O71,'Bunkers &amp; Lubs'!$M$4:M65)/SUM('Bunkers &amp; Lubs'!$M$4:M65),""),"")</f>
        <v/>
      </c>
      <c r="V71" s="159" t="str">
        <f t="shared" si="8"/>
        <v/>
      </c>
      <c r="W71" s="158"/>
    </row>
    <row r="72" spans="1:23" x14ac:dyDescent="0.25">
      <c r="A72" s="8"/>
      <c r="B72" s="143"/>
      <c r="C72" s="143"/>
      <c r="D72" s="146"/>
      <c r="E72" s="15"/>
      <c r="F72" s="16"/>
      <c r="G72" s="16"/>
      <c r="H72" s="10"/>
      <c r="I72" s="51"/>
      <c r="J72" s="147"/>
      <c r="K72" s="145"/>
      <c r="L72" s="51"/>
      <c r="M72" s="51"/>
      <c r="N72" s="51"/>
      <c r="O72" s="154" t="str">
        <f t="shared" si="9"/>
        <v/>
      </c>
      <c r="P72" s="163" t="str">
        <f t="shared" si="1"/>
        <v/>
      </c>
      <c r="Q72" s="22" t="str">
        <f t="shared" si="4"/>
        <v/>
      </c>
      <c r="R72" s="22" t="str">
        <f t="shared" si="5"/>
        <v/>
      </c>
      <c r="S72" s="22" t="str">
        <f t="shared" si="6"/>
        <v/>
      </c>
      <c r="T72" s="23" t="str">
        <f t="shared" si="7"/>
        <v/>
      </c>
      <c r="U72" s="23" t="str">
        <f>IF(O72&lt;&gt;"",IF(SUM('Bunkers &amp; Lubs'!$M$4:M66)&lt;&gt;0,SUMPRODUCT($O$10:O72,'Bunkers &amp; Lubs'!$M$4:M66)/SUM('Bunkers &amp; Lubs'!$M$4:M66),""),"")</f>
        <v/>
      </c>
      <c r="V72" s="159" t="str">
        <f t="shared" si="8"/>
        <v/>
      </c>
      <c r="W72" s="158"/>
    </row>
    <row r="73" spans="1:23" x14ac:dyDescent="0.25">
      <c r="A73" s="8"/>
      <c r="B73" s="143"/>
      <c r="C73" s="143"/>
      <c r="D73" s="146"/>
      <c r="E73" s="15"/>
      <c r="F73" s="16"/>
      <c r="G73" s="16"/>
      <c r="H73" s="10"/>
      <c r="I73" s="51"/>
      <c r="J73" s="147"/>
      <c r="K73" s="145"/>
      <c r="L73" s="51"/>
      <c r="M73" s="51"/>
      <c r="N73" s="51"/>
      <c r="O73" s="154" t="str">
        <f t="shared" si="9"/>
        <v/>
      </c>
      <c r="P73" s="163" t="str">
        <f t="shared" si="1"/>
        <v/>
      </c>
      <c r="Q73" s="22" t="str">
        <f t="shared" si="4"/>
        <v/>
      </c>
      <c r="R73" s="22" t="str">
        <f t="shared" si="5"/>
        <v/>
      </c>
      <c r="S73" s="22" t="str">
        <f t="shared" si="6"/>
        <v/>
      </c>
      <c r="T73" s="23" t="str">
        <f t="shared" si="7"/>
        <v/>
      </c>
      <c r="U73" s="23" t="str">
        <f>IF(O73&lt;&gt;"",IF(SUM('Bunkers &amp; Lubs'!$M$4:M67)&lt;&gt;0,SUMPRODUCT($O$10:O73,'Bunkers &amp; Lubs'!$M$4:M67)/SUM('Bunkers &amp; Lubs'!$M$4:M67),""),"")</f>
        <v/>
      </c>
      <c r="V73" s="159" t="str">
        <f t="shared" si="8"/>
        <v/>
      </c>
      <c r="W73" s="158"/>
    </row>
    <row r="74" spans="1:23" x14ac:dyDescent="0.25">
      <c r="A74" s="8"/>
      <c r="B74" s="143"/>
      <c r="C74" s="143"/>
      <c r="D74" s="146"/>
      <c r="E74" s="15"/>
      <c r="F74" s="16"/>
      <c r="G74" s="16"/>
      <c r="H74" s="10"/>
      <c r="I74" s="51"/>
      <c r="J74" s="147"/>
      <c r="K74" s="145"/>
      <c r="L74" s="51"/>
      <c r="M74" s="51"/>
      <c r="N74" s="51"/>
      <c r="O74" s="154" t="str">
        <f t="shared" ref="O74:O109" si="10">IF(L74&lt;&gt;0,M74/L74,"")</f>
        <v/>
      </c>
      <c r="P74" s="163" t="str">
        <f t="shared" ref="P74:P109" si="11">IF(M74&lt;&gt;0,(N74-M74)/N74,"")</f>
        <v/>
      </c>
      <c r="Q74" s="22" t="str">
        <f t="shared" si="4"/>
        <v/>
      </c>
      <c r="R74" s="22" t="str">
        <f t="shared" si="5"/>
        <v/>
      </c>
      <c r="S74" s="22" t="str">
        <f t="shared" si="6"/>
        <v/>
      </c>
      <c r="T74" s="23" t="str">
        <f t="shared" si="7"/>
        <v/>
      </c>
      <c r="U74" s="23" t="str">
        <f>IF(O74&lt;&gt;"",IF(SUM('Bunkers &amp; Lubs'!$M$4:M68)&lt;&gt;0,SUMPRODUCT($O$10:O74,'Bunkers &amp; Lubs'!$M$4:M68)/SUM('Bunkers &amp; Lubs'!$M$4:M68),""),"")</f>
        <v/>
      </c>
      <c r="V74" s="159" t="str">
        <f t="shared" si="8"/>
        <v/>
      </c>
      <c r="W74" s="158"/>
    </row>
    <row r="75" spans="1:23" x14ac:dyDescent="0.25">
      <c r="A75" s="8"/>
      <c r="B75" s="143"/>
      <c r="C75" s="143"/>
      <c r="D75" s="146"/>
      <c r="E75" s="15"/>
      <c r="F75" s="16"/>
      <c r="G75" s="16"/>
      <c r="H75" s="10"/>
      <c r="I75" s="51"/>
      <c r="J75" s="147"/>
      <c r="K75" s="145"/>
      <c r="L75" s="51"/>
      <c r="M75" s="51"/>
      <c r="N75" s="51"/>
      <c r="O75" s="154" t="str">
        <f t="shared" si="10"/>
        <v/>
      </c>
      <c r="P75" s="163" t="str">
        <f t="shared" si="11"/>
        <v/>
      </c>
      <c r="Q75" s="22" t="str">
        <f t="shared" ref="Q75:Q109" si="12">IF(L75&lt;&gt;0,L75+Q74,"")</f>
        <v/>
      </c>
      <c r="R75" s="22" t="str">
        <f t="shared" ref="R75:R109" si="13">IF(M75&lt;&gt;0,M75+R74,"")</f>
        <v/>
      </c>
      <c r="S75" s="22" t="str">
        <f t="shared" ref="S75:S109" si="14">IF(N75&lt;&gt;0,N75+S74,"")</f>
        <v/>
      </c>
      <c r="T75" s="23" t="str">
        <f t="shared" ref="T75:T109" si="15">IF(Q75="","",R75/Q75)</f>
        <v/>
      </c>
      <c r="U75" s="23" t="str">
        <f>IF(O75&lt;&gt;"",IF(SUM('Bunkers &amp; Lubs'!$M$4:M69)&lt;&gt;0,SUMPRODUCT($O$10:O75,'Bunkers &amp; Lubs'!$M$4:M69)/SUM('Bunkers &amp; Lubs'!$M$4:M69),""),"")</f>
        <v/>
      </c>
      <c r="V75" s="159" t="str">
        <f t="shared" ref="V75:V109" si="16">IF(R75="","",1-R75/S75)</f>
        <v/>
      </c>
      <c r="W75" s="158"/>
    </row>
    <row r="76" spans="1:23" x14ac:dyDescent="0.25">
      <c r="A76" s="8"/>
      <c r="B76" s="143"/>
      <c r="C76" s="143"/>
      <c r="D76" s="146"/>
      <c r="E76" s="15"/>
      <c r="F76" s="16"/>
      <c r="G76" s="16"/>
      <c r="H76" s="10"/>
      <c r="I76" s="51"/>
      <c r="J76" s="147"/>
      <c r="K76" s="145"/>
      <c r="L76" s="51"/>
      <c r="M76" s="51"/>
      <c r="N76" s="51"/>
      <c r="O76" s="154" t="str">
        <f t="shared" si="10"/>
        <v/>
      </c>
      <c r="P76" s="163" t="str">
        <f t="shared" si="11"/>
        <v/>
      </c>
      <c r="Q76" s="22" t="str">
        <f t="shared" si="12"/>
        <v/>
      </c>
      <c r="R76" s="22" t="str">
        <f t="shared" si="13"/>
        <v/>
      </c>
      <c r="S76" s="22" t="str">
        <f t="shared" si="14"/>
        <v/>
      </c>
      <c r="T76" s="23" t="str">
        <f t="shared" si="15"/>
        <v/>
      </c>
      <c r="U76" s="23" t="str">
        <f>IF(O76&lt;&gt;"",IF(SUM('Bunkers &amp; Lubs'!$M$4:M70)&lt;&gt;0,SUMPRODUCT($O$10:O76,'Bunkers &amp; Lubs'!$M$4:M70)/SUM('Bunkers &amp; Lubs'!$M$4:M70),""),"")</f>
        <v/>
      </c>
      <c r="V76" s="159" t="str">
        <f t="shared" si="16"/>
        <v/>
      </c>
      <c r="W76" s="158"/>
    </row>
    <row r="77" spans="1:23" x14ac:dyDescent="0.25">
      <c r="A77" s="8"/>
      <c r="B77" s="143"/>
      <c r="C77" s="143"/>
      <c r="D77" s="146"/>
      <c r="E77" s="15"/>
      <c r="F77" s="16"/>
      <c r="G77" s="16"/>
      <c r="H77" s="10"/>
      <c r="I77" s="51"/>
      <c r="J77" s="147"/>
      <c r="K77" s="145"/>
      <c r="L77" s="51"/>
      <c r="M77" s="51"/>
      <c r="N77" s="51"/>
      <c r="O77" s="154" t="str">
        <f t="shared" si="10"/>
        <v/>
      </c>
      <c r="P77" s="163" t="str">
        <f t="shared" si="11"/>
        <v/>
      </c>
      <c r="Q77" s="22" t="str">
        <f t="shared" si="12"/>
        <v/>
      </c>
      <c r="R77" s="22" t="str">
        <f t="shared" si="13"/>
        <v/>
      </c>
      <c r="S77" s="22" t="str">
        <f t="shared" si="14"/>
        <v/>
      </c>
      <c r="T77" s="23" t="str">
        <f t="shared" si="15"/>
        <v/>
      </c>
      <c r="U77" s="23" t="str">
        <f>IF(O77&lt;&gt;"",IF(SUM('Bunkers &amp; Lubs'!$M$4:M71)&lt;&gt;0,SUMPRODUCT($O$10:O77,'Bunkers &amp; Lubs'!$M$4:M71)/SUM('Bunkers &amp; Lubs'!$M$4:M71),""),"")</f>
        <v/>
      </c>
      <c r="V77" s="159" t="str">
        <f t="shared" si="16"/>
        <v/>
      </c>
      <c r="W77" s="158"/>
    </row>
    <row r="78" spans="1:23" x14ac:dyDescent="0.25">
      <c r="A78" s="8"/>
      <c r="B78" s="143"/>
      <c r="C78" s="143"/>
      <c r="D78" s="146"/>
      <c r="E78" s="15"/>
      <c r="F78" s="16"/>
      <c r="G78" s="16"/>
      <c r="H78" s="10"/>
      <c r="I78" s="51"/>
      <c r="J78" s="147"/>
      <c r="K78" s="145"/>
      <c r="L78" s="51"/>
      <c r="M78" s="51"/>
      <c r="N78" s="51"/>
      <c r="O78" s="154" t="str">
        <f t="shared" si="10"/>
        <v/>
      </c>
      <c r="P78" s="163" t="str">
        <f t="shared" si="11"/>
        <v/>
      </c>
      <c r="Q78" s="22" t="str">
        <f t="shared" si="12"/>
        <v/>
      </c>
      <c r="R78" s="22" t="str">
        <f t="shared" si="13"/>
        <v/>
      </c>
      <c r="S78" s="22" t="str">
        <f t="shared" si="14"/>
        <v/>
      </c>
      <c r="T78" s="23" t="str">
        <f t="shared" si="15"/>
        <v/>
      </c>
      <c r="U78" s="23" t="str">
        <f>IF(O78&lt;&gt;"",IF(SUM('Bunkers &amp; Lubs'!$M$4:M72)&lt;&gt;0,SUMPRODUCT($O$10:O78,'Bunkers &amp; Lubs'!$M$4:M72)/SUM('Bunkers &amp; Lubs'!$M$4:M72),""),"")</f>
        <v/>
      </c>
      <c r="V78" s="159" t="str">
        <f t="shared" si="16"/>
        <v/>
      </c>
      <c r="W78" s="158"/>
    </row>
    <row r="79" spans="1:23" x14ac:dyDescent="0.25">
      <c r="A79" s="8"/>
      <c r="B79" s="143"/>
      <c r="C79" s="143"/>
      <c r="D79" s="146"/>
      <c r="E79" s="15"/>
      <c r="F79" s="16"/>
      <c r="G79" s="16"/>
      <c r="H79" s="10"/>
      <c r="I79" s="51"/>
      <c r="J79" s="147"/>
      <c r="K79" s="145"/>
      <c r="L79" s="51"/>
      <c r="M79" s="51"/>
      <c r="N79" s="51"/>
      <c r="O79" s="154" t="str">
        <f t="shared" si="10"/>
        <v/>
      </c>
      <c r="P79" s="163" t="str">
        <f t="shared" si="11"/>
        <v/>
      </c>
      <c r="Q79" s="22" t="str">
        <f t="shared" si="12"/>
        <v/>
      </c>
      <c r="R79" s="22" t="str">
        <f t="shared" si="13"/>
        <v/>
      </c>
      <c r="S79" s="22" t="str">
        <f t="shared" si="14"/>
        <v/>
      </c>
      <c r="T79" s="23" t="str">
        <f t="shared" si="15"/>
        <v/>
      </c>
      <c r="U79" s="23" t="str">
        <f>IF(O79&lt;&gt;"",IF(SUM('Bunkers &amp; Lubs'!$M$4:M73)&lt;&gt;0,SUMPRODUCT($O$10:O79,'Bunkers &amp; Lubs'!$M$4:M73)/SUM('Bunkers &amp; Lubs'!$M$4:M73),""),"")</f>
        <v/>
      </c>
      <c r="V79" s="159" t="str">
        <f t="shared" si="16"/>
        <v/>
      </c>
      <c r="W79" s="158"/>
    </row>
    <row r="80" spans="1:23" x14ac:dyDescent="0.25">
      <c r="A80" s="8"/>
      <c r="B80" s="143"/>
      <c r="C80" s="143"/>
      <c r="D80" s="146"/>
      <c r="E80" s="15"/>
      <c r="F80" s="16"/>
      <c r="G80" s="16"/>
      <c r="H80" s="10"/>
      <c r="I80" s="51"/>
      <c r="J80" s="147"/>
      <c r="K80" s="145"/>
      <c r="L80" s="51"/>
      <c r="M80" s="51"/>
      <c r="N80" s="51"/>
      <c r="O80" s="154" t="str">
        <f t="shared" si="10"/>
        <v/>
      </c>
      <c r="P80" s="163" t="str">
        <f t="shared" si="11"/>
        <v/>
      </c>
      <c r="Q80" s="22" t="str">
        <f t="shared" si="12"/>
        <v/>
      </c>
      <c r="R80" s="22" t="str">
        <f t="shared" si="13"/>
        <v/>
      </c>
      <c r="S80" s="22" t="str">
        <f t="shared" si="14"/>
        <v/>
      </c>
      <c r="T80" s="23" t="str">
        <f t="shared" si="15"/>
        <v/>
      </c>
      <c r="U80" s="23" t="str">
        <f>IF(O80&lt;&gt;"",IF(SUM('Bunkers &amp; Lubs'!$M$4:M74)&lt;&gt;0,SUMPRODUCT($O$10:O80,'Bunkers &amp; Lubs'!$M$4:M74)/SUM('Bunkers &amp; Lubs'!$M$4:M74),""),"")</f>
        <v/>
      </c>
      <c r="V80" s="159" t="str">
        <f t="shared" si="16"/>
        <v/>
      </c>
      <c r="W80" s="158"/>
    </row>
    <row r="81" spans="1:23" x14ac:dyDescent="0.25">
      <c r="A81" s="8"/>
      <c r="B81" s="143"/>
      <c r="C81" s="143"/>
      <c r="D81" s="146"/>
      <c r="E81" s="15"/>
      <c r="F81" s="16"/>
      <c r="G81" s="16"/>
      <c r="H81" s="10"/>
      <c r="I81" s="51"/>
      <c r="J81" s="147"/>
      <c r="K81" s="145"/>
      <c r="L81" s="51"/>
      <c r="M81" s="51"/>
      <c r="N81" s="51"/>
      <c r="O81" s="154" t="str">
        <f t="shared" si="10"/>
        <v/>
      </c>
      <c r="P81" s="163" t="str">
        <f t="shared" si="11"/>
        <v/>
      </c>
      <c r="Q81" s="22" t="str">
        <f t="shared" si="12"/>
        <v/>
      </c>
      <c r="R81" s="22" t="str">
        <f t="shared" si="13"/>
        <v/>
      </c>
      <c r="S81" s="22" t="str">
        <f t="shared" si="14"/>
        <v/>
      </c>
      <c r="T81" s="23" t="str">
        <f t="shared" si="15"/>
        <v/>
      </c>
      <c r="U81" s="23" t="str">
        <f>IF(O81&lt;&gt;"",IF(SUM('Bunkers &amp; Lubs'!$M$4:M75)&lt;&gt;0,SUMPRODUCT($O$10:O81,'Bunkers &amp; Lubs'!$M$4:M75)/SUM('Bunkers &amp; Lubs'!$M$4:M75),""),"")</f>
        <v/>
      </c>
      <c r="V81" s="159" t="str">
        <f t="shared" si="16"/>
        <v/>
      </c>
      <c r="W81" s="158"/>
    </row>
    <row r="82" spans="1:23" x14ac:dyDescent="0.25">
      <c r="A82" s="8"/>
      <c r="B82" s="143"/>
      <c r="C82" s="143"/>
      <c r="D82" s="146"/>
      <c r="E82" s="15"/>
      <c r="F82" s="16"/>
      <c r="G82" s="16"/>
      <c r="H82" s="10"/>
      <c r="I82" s="51"/>
      <c r="J82" s="147"/>
      <c r="K82" s="145"/>
      <c r="L82" s="51"/>
      <c r="M82" s="51"/>
      <c r="N82" s="51"/>
      <c r="O82" s="154" t="str">
        <f t="shared" si="10"/>
        <v/>
      </c>
      <c r="P82" s="163" t="str">
        <f t="shared" si="11"/>
        <v/>
      </c>
      <c r="Q82" s="22" t="str">
        <f t="shared" si="12"/>
        <v/>
      </c>
      <c r="R82" s="22" t="str">
        <f t="shared" si="13"/>
        <v/>
      </c>
      <c r="S82" s="22" t="str">
        <f t="shared" si="14"/>
        <v/>
      </c>
      <c r="T82" s="23" t="str">
        <f t="shared" si="15"/>
        <v/>
      </c>
      <c r="U82" s="23" t="str">
        <f>IF(O82&lt;&gt;"",IF(SUM('Bunkers &amp; Lubs'!$M$4:M76)&lt;&gt;0,SUMPRODUCT($O$10:O82,'Bunkers &amp; Lubs'!$M$4:M76)/SUM('Bunkers &amp; Lubs'!$M$4:M76),""),"")</f>
        <v/>
      </c>
      <c r="V82" s="159" t="str">
        <f t="shared" si="16"/>
        <v/>
      </c>
      <c r="W82" s="158"/>
    </row>
    <row r="83" spans="1:23" x14ac:dyDescent="0.25">
      <c r="A83" s="8"/>
      <c r="B83" s="143"/>
      <c r="C83" s="143"/>
      <c r="D83" s="146"/>
      <c r="E83" s="15"/>
      <c r="F83" s="16"/>
      <c r="G83" s="16"/>
      <c r="H83" s="10"/>
      <c r="I83" s="51"/>
      <c r="J83" s="147"/>
      <c r="K83" s="145"/>
      <c r="L83" s="51"/>
      <c r="M83" s="51"/>
      <c r="N83" s="51"/>
      <c r="O83" s="154" t="str">
        <f t="shared" si="10"/>
        <v/>
      </c>
      <c r="P83" s="163" t="str">
        <f t="shared" si="11"/>
        <v/>
      </c>
      <c r="Q83" s="22" t="str">
        <f t="shared" si="12"/>
        <v/>
      </c>
      <c r="R83" s="22" t="str">
        <f t="shared" si="13"/>
        <v/>
      </c>
      <c r="S83" s="22" t="str">
        <f t="shared" si="14"/>
        <v/>
      </c>
      <c r="T83" s="23" t="str">
        <f t="shared" si="15"/>
        <v/>
      </c>
      <c r="U83" s="23" t="str">
        <f>IF(O83&lt;&gt;"",IF(SUM('Bunkers &amp; Lubs'!$M$4:M77)&lt;&gt;0,SUMPRODUCT($O$10:O83,'Bunkers &amp; Lubs'!$M$4:M77)/SUM('Bunkers &amp; Lubs'!$M$4:M77),""),"")</f>
        <v/>
      </c>
      <c r="V83" s="159" t="str">
        <f t="shared" si="16"/>
        <v/>
      </c>
      <c r="W83" s="158"/>
    </row>
    <row r="84" spans="1:23" x14ac:dyDescent="0.25">
      <c r="A84" s="8"/>
      <c r="B84" s="143"/>
      <c r="C84" s="143"/>
      <c r="D84" s="146"/>
      <c r="E84" s="15"/>
      <c r="F84" s="16"/>
      <c r="G84" s="16"/>
      <c r="H84" s="10"/>
      <c r="I84" s="51"/>
      <c r="J84" s="147"/>
      <c r="K84" s="145"/>
      <c r="L84" s="51"/>
      <c r="M84" s="51"/>
      <c r="N84" s="51"/>
      <c r="O84" s="154" t="str">
        <f t="shared" si="10"/>
        <v/>
      </c>
      <c r="P84" s="163" t="str">
        <f t="shared" si="11"/>
        <v/>
      </c>
      <c r="Q84" s="22" t="str">
        <f t="shared" si="12"/>
        <v/>
      </c>
      <c r="R84" s="22" t="str">
        <f t="shared" si="13"/>
        <v/>
      </c>
      <c r="S84" s="22" t="str">
        <f t="shared" si="14"/>
        <v/>
      </c>
      <c r="T84" s="23" t="str">
        <f t="shared" si="15"/>
        <v/>
      </c>
      <c r="U84" s="23" t="str">
        <f>IF(O84&lt;&gt;"",IF(SUM('Bunkers &amp; Lubs'!$M$4:M78)&lt;&gt;0,SUMPRODUCT($O$10:O84,'Bunkers &amp; Lubs'!$M$4:M78)/SUM('Bunkers &amp; Lubs'!$M$4:M78),""),"")</f>
        <v/>
      </c>
      <c r="V84" s="159" t="str">
        <f t="shared" si="16"/>
        <v/>
      </c>
      <c r="W84" s="158"/>
    </row>
    <row r="85" spans="1:23" x14ac:dyDescent="0.25">
      <c r="A85" s="8"/>
      <c r="B85" s="143"/>
      <c r="C85" s="143"/>
      <c r="D85" s="146"/>
      <c r="E85" s="15"/>
      <c r="F85" s="16"/>
      <c r="G85" s="16"/>
      <c r="H85" s="10"/>
      <c r="I85" s="51"/>
      <c r="J85" s="147"/>
      <c r="K85" s="145"/>
      <c r="L85" s="51"/>
      <c r="M85" s="51"/>
      <c r="N85" s="51"/>
      <c r="O85" s="154" t="str">
        <f t="shared" si="10"/>
        <v/>
      </c>
      <c r="P85" s="163" t="str">
        <f t="shared" si="11"/>
        <v/>
      </c>
      <c r="Q85" s="22" t="str">
        <f t="shared" si="12"/>
        <v/>
      </c>
      <c r="R85" s="22" t="str">
        <f t="shared" si="13"/>
        <v/>
      </c>
      <c r="S85" s="22" t="str">
        <f t="shared" si="14"/>
        <v/>
      </c>
      <c r="T85" s="23" t="str">
        <f t="shared" si="15"/>
        <v/>
      </c>
      <c r="U85" s="23" t="str">
        <f>IF(O85&lt;&gt;"",IF(SUM('Bunkers &amp; Lubs'!$M$4:M79)&lt;&gt;0,SUMPRODUCT($O$10:O85,'Bunkers &amp; Lubs'!$M$4:M79)/SUM('Bunkers &amp; Lubs'!$M$4:M79),""),"")</f>
        <v/>
      </c>
      <c r="V85" s="159" t="str">
        <f t="shared" si="16"/>
        <v/>
      </c>
      <c r="W85" s="158"/>
    </row>
    <row r="86" spans="1:23" x14ac:dyDescent="0.25">
      <c r="A86" s="8"/>
      <c r="B86" s="143"/>
      <c r="C86" s="143"/>
      <c r="D86" s="146"/>
      <c r="E86" s="15"/>
      <c r="F86" s="16"/>
      <c r="G86" s="16"/>
      <c r="H86" s="10"/>
      <c r="I86" s="51"/>
      <c r="J86" s="147"/>
      <c r="K86" s="145"/>
      <c r="L86" s="51"/>
      <c r="M86" s="51"/>
      <c r="N86" s="51"/>
      <c r="O86" s="154" t="str">
        <f t="shared" si="10"/>
        <v/>
      </c>
      <c r="P86" s="163" t="str">
        <f t="shared" si="11"/>
        <v/>
      </c>
      <c r="Q86" s="22" t="str">
        <f t="shared" si="12"/>
        <v/>
      </c>
      <c r="R86" s="22" t="str">
        <f t="shared" si="13"/>
        <v/>
      </c>
      <c r="S86" s="22" t="str">
        <f t="shared" si="14"/>
        <v/>
      </c>
      <c r="T86" s="23" t="str">
        <f t="shared" si="15"/>
        <v/>
      </c>
      <c r="U86" s="23" t="str">
        <f>IF(O86&lt;&gt;"",IF(SUM('Bunkers &amp; Lubs'!$M$4:M80)&lt;&gt;0,SUMPRODUCT($O$10:O86,'Bunkers &amp; Lubs'!$M$4:M80)/SUM('Bunkers &amp; Lubs'!$M$4:M80),""),"")</f>
        <v/>
      </c>
      <c r="V86" s="159" t="str">
        <f t="shared" si="16"/>
        <v/>
      </c>
      <c r="W86" s="158"/>
    </row>
    <row r="87" spans="1:23" x14ac:dyDescent="0.25">
      <c r="A87" s="8"/>
      <c r="B87" s="143"/>
      <c r="C87" s="143"/>
      <c r="D87" s="146"/>
      <c r="E87" s="15"/>
      <c r="F87" s="16"/>
      <c r="G87" s="16"/>
      <c r="H87" s="10"/>
      <c r="I87" s="51"/>
      <c r="J87" s="147"/>
      <c r="K87" s="145"/>
      <c r="L87" s="51"/>
      <c r="M87" s="51"/>
      <c r="N87" s="51"/>
      <c r="O87" s="154" t="str">
        <f t="shared" si="10"/>
        <v/>
      </c>
      <c r="P87" s="163" t="str">
        <f t="shared" si="11"/>
        <v/>
      </c>
      <c r="Q87" s="22" t="str">
        <f t="shared" si="12"/>
        <v/>
      </c>
      <c r="R87" s="22" t="str">
        <f t="shared" si="13"/>
        <v/>
      </c>
      <c r="S87" s="22" t="str">
        <f t="shared" si="14"/>
        <v/>
      </c>
      <c r="T87" s="23" t="str">
        <f t="shared" si="15"/>
        <v/>
      </c>
      <c r="U87" s="23" t="str">
        <f>IF(O87&lt;&gt;"",IF(SUM('Bunkers &amp; Lubs'!$M$4:M81)&lt;&gt;0,SUMPRODUCT($O$10:O87,'Bunkers &amp; Lubs'!$M$4:M81)/SUM('Bunkers &amp; Lubs'!$M$4:M81),""),"")</f>
        <v/>
      </c>
      <c r="V87" s="159" t="str">
        <f t="shared" si="16"/>
        <v/>
      </c>
      <c r="W87" s="158"/>
    </row>
    <row r="88" spans="1:23" x14ac:dyDescent="0.25">
      <c r="A88" s="8"/>
      <c r="B88" s="143"/>
      <c r="C88" s="143"/>
      <c r="D88" s="146"/>
      <c r="E88" s="15"/>
      <c r="F88" s="16"/>
      <c r="G88" s="16"/>
      <c r="H88" s="10"/>
      <c r="I88" s="51"/>
      <c r="J88" s="147"/>
      <c r="K88" s="145"/>
      <c r="L88" s="51"/>
      <c r="M88" s="51"/>
      <c r="N88" s="51"/>
      <c r="O88" s="154" t="str">
        <f t="shared" si="10"/>
        <v/>
      </c>
      <c r="P88" s="163" t="str">
        <f t="shared" si="11"/>
        <v/>
      </c>
      <c r="Q88" s="22" t="str">
        <f t="shared" si="12"/>
        <v/>
      </c>
      <c r="R88" s="22" t="str">
        <f t="shared" si="13"/>
        <v/>
      </c>
      <c r="S88" s="22" t="str">
        <f t="shared" si="14"/>
        <v/>
      </c>
      <c r="T88" s="23" t="str">
        <f t="shared" si="15"/>
        <v/>
      </c>
      <c r="U88" s="23" t="str">
        <f>IF(O88&lt;&gt;"",IF(SUM('Bunkers &amp; Lubs'!$M$4:M82)&lt;&gt;0,SUMPRODUCT($O$10:O88,'Bunkers &amp; Lubs'!$M$4:M82)/SUM('Bunkers &amp; Lubs'!$M$4:M82),""),"")</f>
        <v/>
      </c>
      <c r="V88" s="159" t="str">
        <f t="shared" si="16"/>
        <v/>
      </c>
      <c r="W88" s="158"/>
    </row>
    <row r="89" spans="1:23" x14ac:dyDescent="0.25">
      <c r="A89" s="8"/>
      <c r="B89" s="143"/>
      <c r="C89" s="143"/>
      <c r="D89" s="146"/>
      <c r="E89" s="15"/>
      <c r="F89" s="16"/>
      <c r="G89" s="16"/>
      <c r="H89" s="10"/>
      <c r="I89" s="51"/>
      <c r="J89" s="147"/>
      <c r="K89" s="145"/>
      <c r="L89" s="51"/>
      <c r="M89" s="51"/>
      <c r="N89" s="51"/>
      <c r="O89" s="154" t="str">
        <f t="shared" si="10"/>
        <v/>
      </c>
      <c r="P89" s="163" t="str">
        <f t="shared" si="11"/>
        <v/>
      </c>
      <c r="Q89" s="22" t="str">
        <f t="shared" si="12"/>
        <v/>
      </c>
      <c r="R89" s="22" t="str">
        <f t="shared" si="13"/>
        <v/>
      </c>
      <c r="S89" s="22" t="str">
        <f t="shared" si="14"/>
        <v/>
      </c>
      <c r="T89" s="23" t="str">
        <f t="shared" si="15"/>
        <v/>
      </c>
      <c r="U89" s="23" t="str">
        <f>IF(O89&lt;&gt;"",IF(SUM('Bunkers &amp; Lubs'!$M$4:M83)&lt;&gt;0,SUMPRODUCT($O$10:O89,'Bunkers &amp; Lubs'!$M$4:M83)/SUM('Bunkers &amp; Lubs'!$M$4:M83),""),"")</f>
        <v/>
      </c>
      <c r="V89" s="159" t="str">
        <f t="shared" si="16"/>
        <v/>
      </c>
      <c r="W89" s="158"/>
    </row>
    <row r="90" spans="1:23" x14ac:dyDescent="0.25">
      <c r="A90" s="8"/>
      <c r="B90" s="143"/>
      <c r="C90" s="143"/>
      <c r="D90" s="146"/>
      <c r="E90" s="15"/>
      <c r="F90" s="16"/>
      <c r="G90" s="16"/>
      <c r="H90" s="10"/>
      <c r="I90" s="51"/>
      <c r="J90" s="147"/>
      <c r="K90" s="145"/>
      <c r="L90" s="51"/>
      <c r="M90" s="51"/>
      <c r="N90" s="51"/>
      <c r="O90" s="154" t="str">
        <f t="shared" si="10"/>
        <v/>
      </c>
      <c r="P90" s="163" t="str">
        <f t="shared" si="11"/>
        <v/>
      </c>
      <c r="Q90" s="22" t="str">
        <f t="shared" si="12"/>
        <v/>
      </c>
      <c r="R90" s="22" t="str">
        <f t="shared" si="13"/>
        <v/>
      </c>
      <c r="S90" s="22" t="str">
        <f t="shared" si="14"/>
        <v/>
      </c>
      <c r="T90" s="23" t="str">
        <f t="shared" si="15"/>
        <v/>
      </c>
      <c r="U90" s="23" t="str">
        <f>IF(O90&lt;&gt;"",IF(SUM('Bunkers &amp; Lubs'!$M$4:M84)&lt;&gt;0,SUMPRODUCT($O$10:O90,'Bunkers &amp; Lubs'!$M$4:M84)/SUM('Bunkers &amp; Lubs'!$M$4:M84),""),"")</f>
        <v/>
      </c>
      <c r="V90" s="159" t="str">
        <f t="shared" si="16"/>
        <v/>
      </c>
      <c r="W90" s="158"/>
    </row>
    <row r="91" spans="1:23" x14ac:dyDescent="0.25">
      <c r="A91" s="8"/>
      <c r="B91" s="143"/>
      <c r="C91" s="143"/>
      <c r="D91" s="146"/>
      <c r="E91" s="15"/>
      <c r="F91" s="16"/>
      <c r="G91" s="16"/>
      <c r="H91" s="10"/>
      <c r="I91" s="51"/>
      <c r="J91" s="147"/>
      <c r="K91" s="145"/>
      <c r="L91" s="51"/>
      <c r="M91" s="51"/>
      <c r="N91" s="51"/>
      <c r="O91" s="154" t="str">
        <f t="shared" si="10"/>
        <v/>
      </c>
      <c r="P91" s="163" t="str">
        <f t="shared" si="11"/>
        <v/>
      </c>
      <c r="Q91" s="22" t="str">
        <f t="shared" si="12"/>
        <v/>
      </c>
      <c r="R91" s="22" t="str">
        <f t="shared" si="13"/>
        <v/>
      </c>
      <c r="S91" s="22" t="str">
        <f t="shared" si="14"/>
        <v/>
      </c>
      <c r="T91" s="23" t="str">
        <f t="shared" si="15"/>
        <v/>
      </c>
      <c r="U91" s="23" t="str">
        <f>IF(O91&lt;&gt;"",IF(SUM('Bunkers &amp; Lubs'!$M$4:M85)&lt;&gt;0,SUMPRODUCT($O$10:O91,'Bunkers &amp; Lubs'!$M$4:M85)/SUM('Bunkers &amp; Lubs'!$M$4:M85),""),"")</f>
        <v/>
      </c>
      <c r="V91" s="159" t="str">
        <f t="shared" si="16"/>
        <v/>
      </c>
      <c r="W91" s="158"/>
    </row>
    <row r="92" spans="1:23" x14ac:dyDescent="0.25">
      <c r="A92" s="8"/>
      <c r="B92" s="143"/>
      <c r="C92" s="143"/>
      <c r="D92" s="146"/>
      <c r="E92" s="15"/>
      <c r="F92" s="16"/>
      <c r="G92" s="16"/>
      <c r="H92" s="10"/>
      <c r="I92" s="51"/>
      <c r="J92" s="147"/>
      <c r="K92" s="145"/>
      <c r="L92" s="51"/>
      <c r="M92" s="51"/>
      <c r="N92" s="51"/>
      <c r="O92" s="154" t="str">
        <f t="shared" si="10"/>
        <v/>
      </c>
      <c r="P92" s="163" t="str">
        <f t="shared" si="11"/>
        <v/>
      </c>
      <c r="Q92" s="22" t="str">
        <f t="shared" si="12"/>
        <v/>
      </c>
      <c r="R92" s="22" t="str">
        <f t="shared" si="13"/>
        <v/>
      </c>
      <c r="S92" s="22" t="str">
        <f t="shared" si="14"/>
        <v/>
      </c>
      <c r="T92" s="23" t="str">
        <f t="shared" si="15"/>
        <v/>
      </c>
      <c r="U92" s="23" t="str">
        <f>IF(O92&lt;&gt;"",IF(SUM('Bunkers &amp; Lubs'!$M$4:M86)&lt;&gt;0,SUMPRODUCT($O$10:O92,'Bunkers &amp; Lubs'!$M$4:M86)/SUM('Bunkers &amp; Lubs'!$M$4:M86),""),"")</f>
        <v/>
      </c>
      <c r="V92" s="159" t="str">
        <f t="shared" si="16"/>
        <v/>
      </c>
      <c r="W92" s="158"/>
    </row>
    <row r="93" spans="1:23" x14ac:dyDescent="0.25">
      <c r="A93" s="8"/>
      <c r="B93" s="143"/>
      <c r="C93" s="143"/>
      <c r="D93" s="146"/>
      <c r="E93" s="15"/>
      <c r="F93" s="16"/>
      <c r="G93" s="16"/>
      <c r="H93" s="10"/>
      <c r="I93" s="51"/>
      <c r="J93" s="147"/>
      <c r="K93" s="145"/>
      <c r="L93" s="51"/>
      <c r="M93" s="51"/>
      <c r="N93" s="51"/>
      <c r="O93" s="154" t="str">
        <f t="shared" si="10"/>
        <v/>
      </c>
      <c r="P93" s="163" t="str">
        <f t="shared" si="11"/>
        <v/>
      </c>
      <c r="Q93" s="22" t="str">
        <f t="shared" si="12"/>
        <v/>
      </c>
      <c r="R93" s="22" t="str">
        <f t="shared" si="13"/>
        <v/>
      </c>
      <c r="S93" s="22" t="str">
        <f t="shared" si="14"/>
        <v/>
      </c>
      <c r="T93" s="23" t="str">
        <f t="shared" si="15"/>
        <v/>
      </c>
      <c r="U93" s="23" t="str">
        <f>IF(O93&lt;&gt;"",IF(SUM('Bunkers &amp; Lubs'!$M$4:M87)&lt;&gt;0,SUMPRODUCT($O$10:O93,'Bunkers &amp; Lubs'!$M$4:M87)/SUM('Bunkers &amp; Lubs'!$M$4:M87),""),"")</f>
        <v/>
      </c>
      <c r="V93" s="159" t="str">
        <f t="shared" si="16"/>
        <v/>
      </c>
      <c r="W93" s="158"/>
    </row>
    <row r="94" spans="1:23" x14ac:dyDescent="0.25">
      <c r="A94" s="8"/>
      <c r="B94" s="143"/>
      <c r="C94" s="143"/>
      <c r="D94" s="146"/>
      <c r="E94" s="15"/>
      <c r="F94" s="16"/>
      <c r="G94" s="16"/>
      <c r="H94" s="10"/>
      <c r="I94" s="51"/>
      <c r="J94" s="147"/>
      <c r="K94" s="145"/>
      <c r="L94" s="51"/>
      <c r="M94" s="51"/>
      <c r="N94" s="51"/>
      <c r="O94" s="154" t="str">
        <f t="shared" si="10"/>
        <v/>
      </c>
      <c r="P94" s="163" t="str">
        <f t="shared" si="11"/>
        <v/>
      </c>
      <c r="Q94" s="22" t="str">
        <f t="shared" si="12"/>
        <v/>
      </c>
      <c r="R94" s="22" t="str">
        <f t="shared" si="13"/>
        <v/>
      </c>
      <c r="S94" s="22" t="str">
        <f t="shared" si="14"/>
        <v/>
      </c>
      <c r="T94" s="23" t="str">
        <f t="shared" si="15"/>
        <v/>
      </c>
      <c r="U94" s="23" t="str">
        <f>IF(O94&lt;&gt;"",IF(SUM('Bunkers &amp; Lubs'!$M$4:M88)&lt;&gt;0,SUMPRODUCT($O$10:O94,'Bunkers &amp; Lubs'!$M$4:M88)/SUM('Bunkers &amp; Lubs'!$M$4:M88),""),"")</f>
        <v/>
      </c>
      <c r="V94" s="159" t="str">
        <f t="shared" si="16"/>
        <v/>
      </c>
      <c r="W94" s="158"/>
    </row>
    <row r="95" spans="1:23" x14ac:dyDescent="0.25">
      <c r="A95" s="8"/>
      <c r="B95" s="143"/>
      <c r="C95" s="143"/>
      <c r="D95" s="146"/>
      <c r="E95" s="15"/>
      <c r="F95" s="16"/>
      <c r="G95" s="16"/>
      <c r="H95" s="10"/>
      <c r="I95" s="51"/>
      <c r="J95" s="147"/>
      <c r="K95" s="145"/>
      <c r="L95" s="51"/>
      <c r="M95" s="51"/>
      <c r="N95" s="51"/>
      <c r="O95" s="154" t="str">
        <f t="shared" si="10"/>
        <v/>
      </c>
      <c r="P95" s="163" t="str">
        <f t="shared" si="11"/>
        <v/>
      </c>
      <c r="Q95" s="22" t="str">
        <f t="shared" si="12"/>
        <v/>
      </c>
      <c r="R95" s="22" t="str">
        <f t="shared" si="13"/>
        <v/>
      </c>
      <c r="S95" s="22" t="str">
        <f t="shared" si="14"/>
        <v/>
      </c>
      <c r="T95" s="23" t="str">
        <f t="shared" si="15"/>
        <v/>
      </c>
      <c r="U95" s="23" t="str">
        <f>IF(O95&lt;&gt;"",IF(SUM('Bunkers &amp; Lubs'!$M$4:M89)&lt;&gt;0,SUMPRODUCT($O$10:O95,'Bunkers &amp; Lubs'!$M$4:M89)/SUM('Bunkers &amp; Lubs'!$M$4:M89),""),"")</f>
        <v/>
      </c>
      <c r="V95" s="159" t="str">
        <f t="shared" si="16"/>
        <v/>
      </c>
      <c r="W95" s="158"/>
    </row>
    <row r="96" spans="1:23" x14ac:dyDescent="0.25">
      <c r="A96" s="8"/>
      <c r="B96" s="143"/>
      <c r="C96" s="143"/>
      <c r="D96" s="146"/>
      <c r="E96" s="15"/>
      <c r="F96" s="16"/>
      <c r="G96" s="16"/>
      <c r="H96" s="10"/>
      <c r="I96" s="51"/>
      <c r="J96" s="147"/>
      <c r="K96" s="145"/>
      <c r="L96" s="51"/>
      <c r="M96" s="51"/>
      <c r="N96" s="51"/>
      <c r="O96" s="154" t="str">
        <f t="shared" si="10"/>
        <v/>
      </c>
      <c r="P96" s="163" t="str">
        <f t="shared" si="11"/>
        <v/>
      </c>
      <c r="Q96" s="22" t="str">
        <f t="shared" si="12"/>
        <v/>
      </c>
      <c r="R96" s="22" t="str">
        <f t="shared" si="13"/>
        <v/>
      </c>
      <c r="S96" s="22" t="str">
        <f t="shared" si="14"/>
        <v/>
      </c>
      <c r="T96" s="23" t="str">
        <f t="shared" si="15"/>
        <v/>
      </c>
      <c r="U96" s="23" t="str">
        <f>IF(O96&lt;&gt;"",IF(SUM('Bunkers &amp; Lubs'!$M$4:M90)&lt;&gt;0,SUMPRODUCT($O$10:O96,'Bunkers &amp; Lubs'!$M$4:M90)/SUM('Bunkers &amp; Lubs'!$M$4:M90),""),"")</f>
        <v/>
      </c>
      <c r="V96" s="159" t="str">
        <f t="shared" si="16"/>
        <v/>
      </c>
      <c r="W96" s="158"/>
    </row>
    <row r="97" spans="1:23" x14ac:dyDescent="0.25">
      <c r="A97" s="8"/>
      <c r="B97" s="143"/>
      <c r="C97" s="143"/>
      <c r="D97" s="146"/>
      <c r="E97" s="15"/>
      <c r="F97" s="16"/>
      <c r="G97" s="16"/>
      <c r="H97" s="10"/>
      <c r="I97" s="51"/>
      <c r="J97" s="147"/>
      <c r="K97" s="145"/>
      <c r="L97" s="51"/>
      <c r="M97" s="51"/>
      <c r="N97" s="51"/>
      <c r="O97" s="154" t="str">
        <f t="shared" si="10"/>
        <v/>
      </c>
      <c r="P97" s="163" t="str">
        <f t="shared" si="11"/>
        <v/>
      </c>
      <c r="Q97" s="22" t="str">
        <f t="shared" si="12"/>
        <v/>
      </c>
      <c r="R97" s="22" t="str">
        <f t="shared" si="13"/>
        <v/>
      </c>
      <c r="S97" s="22" t="str">
        <f t="shared" si="14"/>
        <v/>
      </c>
      <c r="T97" s="23" t="str">
        <f t="shared" si="15"/>
        <v/>
      </c>
      <c r="U97" s="23" t="str">
        <f>IF(O97&lt;&gt;"",IF(SUM('Bunkers &amp; Lubs'!$M$4:M91)&lt;&gt;0,SUMPRODUCT($O$10:O97,'Bunkers &amp; Lubs'!$M$4:M91)/SUM('Bunkers &amp; Lubs'!$M$4:M91),""),"")</f>
        <v/>
      </c>
      <c r="V97" s="159" t="str">
        <f t="shared" si="16"/>
        <v/>
      </c>
      <c r="W97" s="158"/>
    </row>
    <row r="98" spans="1:23" x14ac:dyDescent="0.25">
      <c r="A98" s="8"/>
      <c r="B98" s="143"/>
      <c r="C98" s="143"/>
      <c r="D98" s="146"/>
      <c r="E98" s="15"/>
      <c r="F98" s="16"/>
      <c r="G98" s="16"/>
      <c r="H98" s="10"/>
      <c r="I98" s="51"/>
      <c r="J98" s="147"/>
      <c r="K98" s="145"/>
      <c r="L98" s="51"/>
      <c r="M98" s="51"/>
      <c r="N98" s="51"/>
      <c r="O98" s="154" t="str">
        <f t="shared" si="10"/>
        <v/>
      </c>
      <c r="P98" s="163" t="str">
        <f t="shared" si="11"/>
        <v/>
      </c>
      <c r="Q98" s="22" t="str">
        <f t="shared" si="12"/>
        <v/>
      </c>
      <c r="R98" s="22" t="str">
        <f t="shared" si="13"/>
        <v/>
      </c>
      <c r="S98" s="22" t="str">
        <f t="shared" si="14"/>
        <v/>
      </c>
      <c r="T98" s="23" t="str">
        <f t="shared" si="15"/>
        <v/>
      </c>
      <c r="U98" s="23" t="str">
        <f>IF(O98&lt;&gt;"",IF(SUM('Bunkers &amp; Lubs'!$M$4:M92)&lt;&gt;0,SUMPRODUCT($O$10:O98,'Bunkers &amp; Lubs'!$M$4:M92)/SUM('Bunkers &amp; Lubs'!$M$4:M92),""),"")</f>
        <v/>
      </c>
      <c r="V98" s="159" t="str">
        <f t="shared" si="16"/>
        <v/>
      </c>
      <c r="W98" s="158"/>
    </row>
    <row r="99" spans="1:23" x14ac:dyDescent="0.25">
      <c r="A99" s="8"/>
      <c r="B99" s="143"/>
      <c r="C99" s="143"/>
      <c r="D99" s="146"/>
      <c r="E99" s="15"/>
      <c r="F99" s="16"/>
      <c r="G99" s="16"/>
      <c r="H99" s="10"/>
      <c r="I99" s="51"/>
      <c r="J99" s="147"/>
      <c r="K99" s="145"/>
      <c r="L99" s="51"/>
      <c r="M99" s="51"/>
      <c r="N99" s="51"/>
      <c r="O99" s="154" t="str">
        <f t="shared" si="10"/>
        <v/>
      </c>
      <c r="P99" s="163" t="str">
        <f t="shared" si="11"/>
        <v/>
      </c>
      <c r="Q99" s="22" t="str">
        <f t="shared" si="12"/>
        <v/>
      </c>
      <c r="R99" s="22" t="str">
        <f t="shared" si="13"/>
        <v/>
      </c>
      <c r="S99" s="22" t="str">
        <f t="shared" si="14"/>
        <v/>
      </c>
      <c r="T99" s="23" t="str">
        <f t="shared" si="15"/>
        <v/>
      </c>
      <c r="U99" s="23" t="str">
        <f>IF(O99&lt;&gt;"",IF(SUM('Bunkers &amp; Lubs'!$M$4:M93)&lt;&gt;0,SUMPRODUCT($O$10:O99,'Bunkers &amp; Lubs'!$M$4:M93)/SUM('Bunkers &amp; Lubs'!$M$4:M93),""),"")</f>
        <v/>
      </c>
      <c r="V99" s="159" t="str">
        <f t="shared" si="16"/>
        <v/>
      </c>
      <c r="W99" s="158"/>
    </row>
    <row r="100" spans="1:23" x14ac:dyDescent="0.25">
      <c r="A100" s="8"/>
      <c r="B100" s="143"/>
      <c r="C100" s="143"/>
      <c r="D100" s="146"/>
      <c r="E100" s="15"/>
      <c r="F100" s="16"/>
      <c r="G100" s="16"/>
      <c r="H100" s="10"/>
      <c r="I100" s="51"/>
      <c r="J100" s="147"/>
      <c r="K100" s="145"/>
      <c r="L100" s="51"/>
      <c r="M100" s="51"/>
      <c r="N100" s="51"/>
      <c r="O100" s="154" t="str">
        <f t="shared" si="10"/>
        <v/>
      </c>
      <c r="P100" s="163" t="str">
        <f t="shared" si="11"/>
        <v/>
      </c>
      <c r="Q100" s="22" t="str">
        <f t="shared" si="12"/>
        <v/>
      </c>
      <c r="R100" s="22" t="str">
        <f t="shared" si="13"/>
        <v/>
      </c>
      <c r="S100" s="22" t="str">
        <f t="shared" si="14"/>
        <v/>
      </c>
      <c r="T100" s="23" t="str">
        <f t="shared" si="15"/>
        <v/>
      </c>
      <c r="U100" s="23" t="str">
        <f>IF(O100&lt;&gt;"",IF(SUM('Bunkers &amp; Lubs'!$M$4:M94)&lt;&gt;0,SUMPRODUCT($O$10:O100,'Bunkers &amp; Lubs'!$M$4:M94)/SUM('Bunkers &amp; Lubs'!$M$4:M94),""),"")</f>
        <v/>
      </c>
      <c r="V100" s="159" t="str">
        <f t="shared" si="16"/>
        <v/>
      </c>
      <c r="W100" s="158"/>
    </row>
    <row r="101" spans="1:23" x14ac:dyDescent="0.25">
      <c r="A101" s="8"/>
      <c r="B101" s="143"/>
      <c r="C101" s="143"/>
      <c r="D101" s="146"/>
      <c r="E101" s="15"/>
      <c r="F101" s="16"/>
      <c r="G101" s="16"/>
      <c r="H101" s="10"/>
      <c r="I101" s="51"/>
      <c r="J101" s="147"/>
      <c r="K101" s="145"/>
      <c r="L101" s="51"/>
      <c r="M101" s="51"/>
      <c r="N101" s="51"/>
      <c r="O101" s="154" t="str">
        <f t="shared" si="10"/>
        <v/>
      </c>
      <c r="P101" s="163" t="str">
        <f t="shared" si="11"/>
        <v/>
      </c>
      <c r="Q101" s="22" t="str">
        <f t="shared" si="12"/>
        <v/>
      </c>
      <c r="R101" s="22" t="str">
        <f t="shared" si="13"/>
        <v/>
      </c>
      <c r="S101" s="22" t="str">
        <f t="shared" si="14"/>
        <v/>
      </c>
      <c r="T101" s="23" t="str">
        <f t="shared" si="15"/>
        <v/>
      </c>
      <c r="U101" s="23" t="str">
        <f>IF(O101&lt;&gt;"",IF(SUM('Bunkers &amp; Lubs'!$M$4:M95)&lt;&gt;0,SUMPRODUCT($O$10:O101,'Bunkers &amp; Lubs'!$M$4:M95)/SUM('Bunkers &amp; Lubs'!$M$4:M95),""),"")</f>
        <v/>
      </c>
      <c r="V101" s="159" t="str">
        <f t="shared" si="16"/>
        <v/>
      </c>
      <c r="W101" s="158"/>
    </row>
    <row r="102" spans="1:23" x14ac:dyDescent="0.25">
      <c r="A102" s="8"/>
      <c r="B102" s="143"/>
      <c r="C102" s="143"/>
      <c r="D102" s="146"/>
      <c r="E102" s="15"/>
      <c r="F102" s="16"/>
      <c r="G102" s="16"/>
      <c r="H102" s="10"/>
      <c r="I102" s="51"/>
      <c r="J102" s="147"/>
      <c r="K102" s="145"/>
      <c r="L102" s="51"/>
      <c r="M102" s="51"/>
      <c r="N102" s="51"/>
      <c r="O102" s="154" t="str">
        <f t="shared" si="10"/>
        <v/>
      </c>
      <c r="P102" s="163" t="str">
        <f t="shared" si="11"/>
        <v/>
      </c>
      <c r="Q102" s="22" t="str">
        <f t="shared" si="12"/>
        <v/>
      </c>
      <c r="R102" s="22" t="str">
        <f t="shared" si="13"/>
        <v/>
      </c>
      <c r="S102" s="22" t="str">
        <f t="shared" si="14"/>
        <v/>
      </c>
      <c r="T102" s="23" t="str">
        <f t="shared" si="15"/>
        <v/>
      </c>
      <c r="U102" s="23" t="str">
        <f>IF(O102&lt;&gt;"",IF(SUM('Bunkers &amp; Lubs'!$M$4:M96)&lt;&gt;0,SUMPRODUCT($O$10:O102,'Bunkers &amp; Lubs'!$M$4:M96)/SUM('Bunkers &amp; Lubs'!$M$4:M96),""),"")</f>
        <v/>
      </c>
      <c r="V102" s="159" t="str">
        <f t="shared" si="16"/>
        <v/>
      </c>
      <c r="W102" s="158"/>
    </row>
    <row r="103" spans="1:23" x14ac:dyDescent="0.25">
      <c r="A103" s="8"/>
      <c r="B103" s="143"/>
      <c r="C103" s="143"/>
      <c r="D103" s="146"/>
      <c r="E103" s="15"/>
      <c r="F103" s="16"/>
      <c r="G103" s="16"/>
      <c r="H103" s="10"/>
      <c r="I103" s="51"/>
      <c r="J103" s="147"/>
      <c r="K103" s="145"/>
      <c r="L103" s="51"/>
      <c r="M103" s="51"/>
      <c r="N103" s="51"/>
      <c r="O103" s="154" t="str">
        <f t="shared" si="10"/>
        <v/>
      </c>
      <c r="P103" s="163" t="str">
        <f t="shared" si="11"/>
        <v/>
      </c>
      <c r="Q103" s="22" t="str">
        <f t="shared" si="12"/>
        <v/>
      </c>
      <c r="R103" s="22" t="str">
        <f t="shared" si="13"/>
        <v/>
      </c>
      <c r="S103" s="22" t="str">
        <f t="shared" si="14"/>
        <v/>
      </c>
      <c r="T103" s="23" t="str">
        <f t="shared" si="15"/>
        <v/>
      </c>
      <c r="U103" s="23" t="str">
        <f>IF(O103&lt;&gt;"",IF(SUM('Bunkers &amp; Lubs'!$M$4:M97)&lt;&gt;0,SUMPRODUCT($O$10:O103,'Bunkers &amp; Lubs'!$M$4:M97)/SUM('Bunkers &amp; Lubs'!$M$4:M97),""),"")</f>
        <v/>
      </c>
      <c r="V103" s="159" t="str">
        <f t="shared" si="16"/>
        <v/>
      </c>
      <c r="W103" s="158"/>
    </row>
    <row r="104" spans="1:23" x14ac:dyDescent="0.25">
      <c r="A104" s="8"/>
      <c r="B104" s="143"/>
      <c r="C104" s="143"/>
      <c r="D104" s="146"/>
      <c r="E104" s="15"/>
      <c r="F104" s="16"/>
      <c r="G104" s="16"/>
      <c r="H104" s="10"/>
      <c r="I104" s="51"/>
      <c r="J104" s="147"/>
      <c r="K104" s="145"/>
      <c r="L104" s="51"/>
      <c r="M104" s="51"/>
      <c r="N104" s="51"/>
      <c r="O104" s="154" t="str">
        <f t="shared" si="10"/>
        <v/>
      </c>
      <c r="P104" s="163" t="str">
        <f t="shared" si="11"/>
        <v/>
      </c>
      <c r="Q104" s="22" t="str">
        <f t="shared" si="12"/>
        <v/>
      </c>
      <c r="R104" s="22" t="str">
        <f t="shared" si="13"/>
        <v/>
      </c>
      <c r="S104" s="22" t="str">
        <f t="shared" si="14"/>
        <v/>
      </c>
      <c r="T104" s="23" t="str">
        <f t="shared" si="15"/>
        <v/>
      </c>
      <c r="U104" s="23" t="str">
        <f>IF(O104&lt;&gt;"",IF(SUM('Bunkers &amp; Lubs'!$M$4:M98)&lt;&gt;0,SUMPRODUCT($O$10:O104,'Bunkers &amp; Lubs'!$M$4:M98)/SUM('Bunkers &amp; Lubs'!$M$4:M98),""),"")</f>
        <v/>
      </c>
      <c r="V104" s="159" t="str">
        <f t="shared" si="16"/>
        <v/>
      </c>
      <c r="W104" s="158"/>
    </row>
    <row r="105" spans="1:23" x14ac:dyDescent="0.25">
      <c r="A105" s="8"/>
      <c r="B105" s="143"/>
      <c r="C105" s="143"/>
      <c r="D105" s="146"/>
      <c r="E105" s="15"/>
      <c r="F105" s="16"/>
      <c r="G105" s="16"/>
      <c r="H105" s="10"/>
      <c r="I105" s="51"/>
      <c r="J105" s="147"/>
      <c r="K105" s="145"/>
      <c r="L105" s="51"/>
      <c r="M105" s="51"/>
      <c r="N105" s="51"/>
      <c r="O105" s="154" t="str">
        <f t="shared" si="10"/>
        <v/>
      </c>
      <c r="P105" s="163" t="str">
        <f t="shared" si="11"/>
        <v/>
      </c>
      <c r="Q105" s="22" t="str">
        <f t="shared" si="12"/>
        <v/>
      </c>
      <c r="R105" s="22" t="str">
        <f t="shared" si="13"/>
        <v/>
      </c>
      <c r="S105" s="22" t="str">
        <f t="shared" si="14"/>
        <v/>
      </c>
      <c r="T105" s="23" t="str">
        <f t="shared" si="15"/>
        <v/>
      </c>
      <c r="U105" s="23" t="str">
        <f>IF(O105&lt;&gt;"",IF(SUM('Bunkers &amp; Lubs'!$M$4:M99)&lt;&gt;0,SUMPRODUCT($O$10:O105,'Bunkers &amp; Lubs'!$M$4:M99)/SUM('Bunkers &amp; Lubs'!$M$4:M99),""),"")</f>
        <v/>
      </c>
      <c r="V105" s="159" t="str">
        <f t="shared" si="16"/>
        <v/>
      </c>
      <c r="W105" s="158"/>
    </row>
    <row r="106" spans="1:23" x14ac:dyDescent="0.25">
      <c r="A106" s="8"/>
      <c r="B106" s="143"/>
      <c r="C106" s="143"/>
      <c r="D106" s="146"/>
      <c r="E106" s="15"/>
      <c r="F106" s="16"/>
      <c r="G106" s="16"/>
      <c r="H106" s="10"/>
      <c r="I106" s="51"/>
      <c r="J106" s="147"/>
      <c r="K106" s="145"/>
      <c r="L106" s="51"/>
      <c r="M106" s="51"/>
      <c r="N106" s="51"/>
      <c r="O106" s="154" t="str">
        <f t="shared" si="10"/>
        <v/>
      </c>
      <c r="P106" s="163" t="str">
        <f t="shared" si="11"/>
        <v/>
      </c>
      <c r="Q106" s="22" t="str">
        <f t="shared" si="12"/>
        <v/>
      </c>
      <c r="R106" s="22" t="str">
        <f t="shared" si="13"/>
        <v/>
      </c>
      <c r="S106" s="22" t="str">
        <f t="shared" si="14"/>
        <v/>
      </c>
      <c r="T106" s="23" t="str">
        <f t="shared" si="15"/>
        <v/>
      </c>
      <c r="U106" s="23" t="str">
        <f>IF(O106&lt;&gt;"",IF(SUM('Bunkers &amp; Lubs'!$M$4:M100)&lt;&gt;0,SUMPRODUCT($O$10:O106,'Bunkers &amp; Lubs'!$M$4:M100)/SUM('Bunkers &amp; Lubs'!$M$4:M100),""),"")</f>
        <v/>
      </c>
      <c r="V106" s="159" t="str">
        <f t="shared" si="16"/>
        <v/>
      </c>
      <c r="W106" s="158"/>
    </row>
    <row r="107" spans="1:23" x14ac:dyDescent="0.25">
      <c r="A107" s="8"/>
      <c r="B107" s="143"/>
      <c r="C107" s="143"/>
      <c r="D107" s="146"/>
      <c r="E107" s="15"/>
      <c r="F107" s="16"/>
      <c r="G107" s="16"/>
      <c r="H107" s="10"/>
      <c r="I107" s="51"/>
      <c r="J107" s="147"/>
      <c r="K107" s="145"/>
      <c r="L107" s="51"/>
      <c r="M107" s="51"/>
      <c r="N107" s="51"/>
      <c r="O107" s="154" t="str">
        <f t="shared" si="10"/>
        <v/>
      </c>
      <c r="P107" s="163" t="str">
        <f t="shared" si="11"/>
        <v/>
      </c>
      <c r="Q107" s="22" t="str">
        <f t="shared" si="12"/>
        <v/>
      </c>
      <c r="R107" s="22" t="str">
        <f t="shared" si="13"/>
        <v/>
      </c>
      <c r="S107" s="22" t="str">
        <f t="shared" si="14"/>
        <v/>
      </c>
      <c r="T107" s="23" t="str">
        <f t="shared" si="15"/>
        <v/>
      </c>
      <c r="U107" s="23" t="str">
        <f>IF(O107&lt;&gt;"",IF(SUM('Bunkers &amp; Lubs'!$M$4:M101)&lt;&gt;0,SUMPRODUCT($O$10:O107,'Bunkers &amp; Lubs'!$M$4:M101)/SUM('Bunkers &amp; Lubs'!$M$4:M101),""),"")</f>
        <v/>
      </c>
      <c r="V107" s="159" t="str">
        <f t="shared" si="16"/>
        <v/>
      </c>
      <c r="W107" s="158"/>
    </row>
    <row r="108" spans="1:23" x14ac:dyDescent="0.25">
      <c r="A108" s="8"/>
      <c r="B108" s="143"/>
      <c r="C108" s="143"/>
      <c r="D108" s="146"/>
      <c r="E108" s="15"/>
      <c r="F108" s="16"/>
      <c r="G108" s="16"/>
      <c r="H108" s="10"/>
      <c r="I108" s="51"/>
      <c r="J108" s="147"/>
      <c r="K108" s="145"/>
      <c r="L108" s="51"/>
      <c r="M108" s="51"/>
      <c r="N108" s="51"/>
      <c r="O108" s="154" t="str">
        <f t="shared" si="10"/>
        <v/>
      </c>
      <c r="P108" s="163" t="str">
        <f t="shared" si="11"/>
        <v/>
      </c>
      <c r="Q108" s="22" t="str">
        <f t="shared" si="12"/>
        <v/>
      </c>
      <c r="R108" s="22" t="str">
        <f t="shared" si="13"/>
        <v/>
      </c>
      <c r="S108" s="22" t="str">
        <f t="shared" si="14"/>
        <v/>
      </c>
      <c r="T108" s="23" t="str">
        <f t="shared" si="15"/>
        <v/>
      </c>
      <c r="U108" s="23" t="str">
        <f>IF(O108&lt;&gt;"",IF(SUM('Bunkers &amp; Lubs'!$M$4:M102)&lt;&gt;0,SUMPRODUCT($O$10:O108,'Bunkers &amp; Lubs'!$M$4:M102)/SUM('Bunkers &amp; Lubs'!$M$4:M102),""),"")</f>
        <v/>
      </c>
      <c r="V108" s="159" t="str">
        <f t="shared" si="16"/>
        <v/>
      </c>
      <c r="W108" s="158"/>
    </row>
    <row r="109" spans="1:23" x14ac:dyDescent="0.25">
      <c r="A109" s="8"/>
      <c r="B109" s="143"/>
      <c r="C109" s="143"/>
      <c r="D109" s="146"/>
      <c r="E109" s="15"/>
      <c r="F109" s="16"/>
      <c r="G109" s="16"/>
      <c r="H109" s="10"/>
      <c r="I109" s="51"/>
      <c r="J109" s="147"/>
      <c r="K109" s="145"/>
      <c r="L109" s="51"/>
      <c r="M109" s="51"/>
      <c r="N109" s="51"/>
      <c r="O109" s="154" t="str">
        <f t="shared" si="10"/>
        <v/>
      </c>
      <c r="P109" s="163" t="str">
        <f t="shared" si="11"/>
        <v/>
      </c>
      <c r="Q109" s="22" t="str">
        <f t="shared" si="12"/>
        <v/>
      </c>
      <c r="R109" s="22" t="str">
        <f t="shared" si="13"/>
        <v/>
      </c>
      <c r="S109" s="22" t="str">
        <f t="shared" si="14"/>
        <v/>
      </c>
      <c r="T109" s="23" t="str">
        <f t="shared" si="15"/>
        <v/>
      </c>
      <c r="U109" s="23" t="str">
        <f>IF(O109&lt;&gt;"",IF(SUM('Bunkers &amp; Lubs'!$M$4:M103)&lt;&gt;0,SUMPRODUCT($O$10:O109,'Bunkers &amp; Lubs'!$M$4:M103)/SUM('Bunkers &amp; Lubs'!$M$4:M103),""),"")</f>
        <v/>
      </c>
      <c r="V109" s="159" t="str">
        <f t="shared" si="16"/>
        <v/>
      </c>
      <c r="W109" s="158"/>
    </row>
    <row r="110" spans="1:23" ht="15.75" thickBot="1" x14ac:dyDescent="0.3">
      <c r="A110" s="8"/>
      <c r="B110" s="143"/>
      <c r="C110" s="143"/>
      <c r="D110" s="148"/>
      <c r="E110" s="149"/>
      <c r="F110" s="150"/>
      <c r="G110" s="150"/>
      <c r="H110" s="151"/>
      <c r="I110" s="152"/>
      <c r="J110" s="153"/>
      <c r="K110" s="155"/>
      <c r="L110" s="152"/>
      <c r="M110" s="152"/>
      <c r="N110" s="152"/>
      <c r="O110" s="156"/>
      <c r="P110" s="164"/>
      <c r="Q110" s="160"/>
      <c r="R110" s="160"/>
      <c r="S110" s="160"/>
      <c r="T110" s="161"/>
      <c r="U110" s="161" t="str">
        <f>IF(O110&lt;&gt;"",IF(SUM('Bunkers &amp; Lubs'!$M$4:M104)&lt;&gt;0,SUMPRODUCT($O$10:O110,'Bunkers &amp; Lubs'!$M$4:M104)/SUM('Bunkers &amp; Lubs'!$M$4:M104),""),"")</f>
        <v/>
      </c>
      <c r="V110" s="162"/>
      <c r="W110" s="158"/>
    </row>
  </sheetData>
  <sheetProtection password="CF7A" sheet="1" objects="1" scenarios="1"/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2">
    <mergeCell ref="R3:S3"/>
    <mergeCell ref="R4:S4"/>
    <mergeCell ref="R2:T2"/>
    <mergeCell ref="P7:V7"/>
    <mergeCell ref="D2:E2"/>
    <mergeCell ref="I2:J2"/>
    <mergeCell ref="I3:I5"/>
    <mergeCell ref="O4:P4"/>
    <mergeCell ref="O3:P3"/>
    <mergeCell ref="O2:P2"/>
    <mergeCell ref="D1:E1"/>
    <mergeCell ref="F1:H1"/>
    <mergeCell ref="D7:J7"/>
    <mergeCell ref="K7:O7"/>
    <mergeCell ref="D5:E5"/>
    <mergeCell ref="D4:E4"/>
    <mergeCell ref="D3:E3"/>
    <mergeCell ref="F5:H5"/>
    <mergeCell ref="F2:H2"/>
    <mergeCell ref="F3:H3"/>
    <mergeCell ref="F4:H4"/>
    <mergeCell ref="K4:L4"/>
    <mergeCell ref="K3:L3"/>
    <mergeCell ref="K2:L2"/>
    <mergeCell ref="I1:J1"/>
    <mergeCell ref="K1:L1"/>
    <mergeCell ref="O1:P1"/>
    <mergeCell ref="M2:N2"/>
    <mergeCell ref="M3:M5"/>
    <mergeCell ref="K5:L5"/>
    <mergeCell ref="O5:P5"/>
    <mergeCell ref="M1:N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04"/>
  <sheetViews>
    <sheetView workbookViewId="0">
      <pane ySplit="9" topLeftCell="A10" activePane="bottomLeft" state="frozen"/>
      <selection activeCell="P12" sqref="P12"/>
      <selection pane="bottomLeft" activeCell="A10" sqref="A10"/>
    </sheetView>
  </sheetViews>
  <sheetFormatPr defaultColWidth="10.85546875" defaultRowHeight="15" x14ac:dyDescent="0.25"/>
  <cols>
    <col min="1" max="3" width="10.85546875" style="7"/>
    <col min="4" max="4" width="12.42578125" style="5" customWidth="1"/>
    <col min="5" max="5" width="10.28515625" style="5" hidden="1" customWidth="1"/>
    <col min="6" max="17" width="9.42578125" style="5" customWidth="1"/>
    <col min="18" max="21" width="9.7109375" style="44" hidden="1" customWidth="1"/>
    <col min="22" max="22" width="9.85546875" style="44" customWidth="1"/>
    <col min="23" max="23" width="17.85546875" style="7" customWidth="1"/>
    <col min="24" max="16384" width="10.85546875" style="7"/>
  </cols>
  <sheetData>
    <row r="1" spans="1:23" s="14" customFormat="1" ht="60" customHeight="1" thickBot="1" x14ac:dyDescent="0.3">
      <c r="A1" s="18"/>
      <c r="B1" s="18"/>
      <c r="C1" s="18"/>
      <c r="D1" s="333" t="s">
        <v>30</v>
      </c>
      <c r="E1" s="333"/>
      <c r="F1" s="330" t="s">
        <v>7</v>
      </c>
      <c r="G1" s="331"/>
      <c r="H1" s="332"/>
      <c r="I1" s="330" t="s">
        <v>8</v>
      </c>
      <c r="J1" s="331"/>
      <c r="K1" s="332"/>
      <c r="L1" s="334" t="s">
        <v>114</v>
      </c>
      <c r="M1" s="335"/>
      <c r="N1" s="336"/>
      <c r="O1" s="330" t="s">
        <v>9</v>
      </c>
      <c r="P1" s="331"/>
      <c r="Q1" s="332"/>
      <c r="R1" s="177" t="s">
        <v>91</v>
      </c>
      <c r="S1" s="165" t="s">
        <v>92</v>
      </c>
      <c r="T1" s="165" t="s">
        <v>93</v>
      </c>
      <c r="U1" s="165" t="s">
        <v>94</v>
      </c>
      <c r="V1" s="166" t="s">
        <v>96</v>
      </c>
    </row>
    <row r="2" spans="1:23" s="14" customFormat="1" ht="30.75" thickBot="1" x14ac:dyDescent="0.3">
      <c r="A2" s="18"/>
      <c r="B2" s="18"/>
      <c r="C2" s="18"/>
      <c r="D2" s="19" t="s">
        <v>0</v>
      </c>
      <c r="E2" s="167" t="s">
        <v>1</v>
      </c>
      <c r="F2" s="260" t="s">
        <v>29</v>
      </c>
      <c r="G2" s="261" t="s">
        <v>10</v>
      </c>
      <c r="H2" s="262" t="s">
        <v>31</v>
      </c>
      <c r="I2" s="260" t="s">
        <v>18</v>
      </c>
      <c r="J2" s="261" t="s">
        <v>10</v>
      </c>
      <c r="K2" s="262" t="s">
        <v>31</v>
      </c>
      <c r="L2" s="260" t="s">
        <v>32</v>
      </c>
      <c r="M2" s="261" t="s">
        <v>10</v>
      </c>
      <c r="N2" s="262" t="s">
        <v>31</v>
      </c>
      <c r="O2" s="260" t="s">
        <v>32</v>
      </c>
      <c r="P2" s="261" t="s">
        <v>10</v>
      </c>
      <c r="Q2" s="262" t="s">
        <v>31</v>
      </c>
      <c r="R2" s="263"/>
      <c r="S2" s="264"/>
      <c r="T2" s="264"/>
      <c r="U2" s="265"/>
      <c r="V2" s="266" t="s">
        <v>95</v>
      </c>
      <c r="W2" s="172" t="s">
        <v>60</v>
      </c>
    </row>
    <row r="3" spans="1:23" s="4" customFormat="1" x14ac:dyDescent="0.25">
      <c r="A3" s="7"/>
      <c r="B3" s="7"/>
      <c r="C3" s="7"/>
      <c r="D3" s="24">
        <f>IF('Noon Position '!A9&lt;&gt;"",'Noon Position '!A9,"")</f>
        <v>42188</v>
      </c>
      <c r="E3" s="168" t="str">
        <f>IF('Noon Position '!B9&lt;&gt;"",'Noon Position '!B9,"")</f>
        <v/>
      </c>
      <c r="F3" s="256"/>
      <c r="G3" s="244"/>
      <c r="H3" s="245"/>
      <c r="I3" s="256"/>
      <c r="J3" s="244"/>
      <c r="K3" s="245"/>
      <c r="L3" s="256"/>
      <c r="M3" s="244"/>
      <c r="N3" s="245"/>
      <c r="O3" s="256"/>
      <c r="P3" s="244"/>
      <c r="Q3" s="245"/>
      <c r="R3" s="257"/>
      <c r="S3" s="247"/>
      <c r="T3" s="247"/>
      <c r="U3" s="258"/>
      <c r="V3" s="259"/>
      <c r="W3" s="173" t="s">
        <v>61</v>
      </c>
    </row>
    <row r="4" spans="1:23" s="4" customFormat="1" x14ac:dyDescent="0.25">
      <c r="A4" s="7"/>
      <c r="B4" s="7"/>
      <c r="C4" s="7"/>
      <c r="D4" s="24">
        <f>IF('Noon Position '!A10&lt;&gt;"",'Noon Position '!A10,"")</f>
        <v>42189</v>
      </c>
      <c r="E4" s="168">
        <f>IF('Noon Position '!B10&lt;&gt;"",'Noon Position '!B10,"")</f>
        <v>0.5</v>
      </c>
      <c r="F4" s="169">
        <v>4</v>
      </c>
      <c r="G4" s="51" t="s">
        <v>68</v>
      </c>
      <c r="H4" s="147">
        <v>4</v>
      </c>
      <c r="I4" s="169">
        <v>0.7</v>
      </c>
      <c r="J4" s="51" t="s">
        <v>70</v>
      </c>
      <c r="K4" s="147">
        <v>5</v>
      </c>
      <c r="L4" s="169">
        <v>2</v>
      </c>
      <c r="M4" s="51" t="s">
        <v>69</v>
      </c>
      <c r="N4" s="147">
        <v>4</v>
      </c>
      <c r="O4" s="169">
        <v>0</v>
      </c>
      <c r="P4" s="51">
        <v>0</v>
      </c>
      <c r="Q4" s="147">
        <v>0</v>
      </c>
      <c r="R4" s="157">
        <f>IF(OR(ISBLANK(F4),F4&gt;'Charter Party Details'!$B$25),0,1)</f>
        <v>1</v>
      </c>
      <c r="S4" s="22">
        <f>IF(LOWER('Charter Party Details'!$F$25)="no",1,IF(ISBLANK(I4),0,IF(OR(K4=8,K4=1,K4=2),0,1)))</f>
        <v>1</v>
      </c>
      <c r="T4" s="22">
        <f>IF(OR(ISBLANK(L4),ISBLANK(O4),MAX(L4,O4)&gt;'Charter Party Details'!$D$25),0,1)</f>
        <v>0</v>
      </c>
      <c r="U4" s="171">
        <f>R4*S4*T4</f>
        <v>0</v>
      </c>
      <c r="V4" s="175" t="str">
        <f>IF(D4&lt;&gt;"",IF(U4=0,"","Yes"),"")</f>
        <v/>
      </c>
      <c r="W4" s="174" t="s">
        <v>146</v>
      </c>
    </row>
    <row r="5" spans="1:23" s="4" customFormat="1" x14ac:dyDescent="0.25">
      <c r="A5" s="7"/>
      <c r="B5" s="7"/>
      <c r="C5" s="7"/>
      <c r="D5" s="24" t="str">
        <f>IF('Noon Position '!A11&lt;&gt;"",'Noon Position '!A11,"")</f>
        <v/>
      </c>
      <c r="E5" s="168" t="str">
        <f>IF('Noon Position '!B11&lt;&gt;"",'Noon Position '!B11,"")</f>
        <v/>
      </c>
      <c r="F5" s="169"/>
      <c r="G5" s="51"/>
      <c r="H5" s="147"/>
      <c r="I5" s="169"/>
      <c r="J5" s="51"/>
      <c r="K5" s="147"/>
      <c r="L5" s="169"/>
      <c r="M5" s="51"/>
      <c r="N5" s="147"/>
      <c r="O5" s="169"/>
      <c r="P5" s="51"/>
      <c r="Q5" s="147"/>
      <c r="R5" s="157">
        <f>IF(OR(ISBLANK(F5),F5&gt;'Charter Party Details'!$B$25),0,1)</f>
        <v>0</v>
      </c>
      <c r="S5" s="22">
        <f>IF(LOWER('Charter Party Details'!$F$25)="no",1,IF(ISBLANK(I5),0,IF(OR(K5=8,K5=1,K5=2),0,1)))</f>
        <v>0</v>
      </c>
      <c r="T5" s="22">
        <f>IF(OR(ISBLANK(L5),ISBLANK(O5),MAX(L5,O5)&gt;'Charter Party Details'!$D$25),0,1)</f>
        <v>0</v>
      </c>
      <c r="U5" s="171">
        <f t="shared" ref="U5:U68" si="0">R5*S5*T5</f>
        <v>0</v>
      </c>
      <c r="V5" s="175" t="str">
        <f t="shared" ref="V5:V68" si="1">IF(D5&lt;&gt;"",IF(U5=0,"","Yes"),"")</f>
        <v/>
      </c>
      <c r="W5" s="174"/>
    </row>
    <row r="6" spans="1:23" s="4" customFormat="1" x14ac:dyDescent="0.25">
      <c r="A6" s="7"/>
      <c r="B6" s="7"/>
      <c r="C6" s="7"/>
      <c r="D6" s="24" t="str">
        <f>IF('Noon Position '!A12&lt;&gt;"",'Noon Position '!A12,"")</f>
        <v/>
      </c>
      <c r="E6" s="168" t="str">
        <f>IF('Noon Position '!B12&lt;&gt;"",'Noon Position '!B12,"")</f>
        <v/>
      </c>
      <c r="F6" s="169"/>
      <c r="G6" s="51"/>
      <c r="H6" s="147"/>
      <c r="I6" s="169"/>
      <c r="J6" s="51"/>
      <c r="K6" s="147"/>
      <c r="L6" s="169"/>
      <c r="M6" s="51"/>
      <c r="N6" s="147"/>
      <c r="O6" s="169"/>
      <c r="P6" s="51"/>
      <c r="Q6" s="147"/>
      <c r="R6" s="157">
        <f>IF(OR(ISBLANK(F6),F6&gt;'Charter Party Details'!$B$25),0,1)</f>
        <v>0</v>
      </c>
      <c r="S6" s="22">
        <f>IF(LOWER('Charter Party Details'!$F$25)="no",1,IF(ISBLANK(I6),0,IF(OR(K6=8,K6=1,K6=2),0,1)))</f>
        <v>0</v>
      </c>
      <c r="T6" s="22">
        <f>IF(OR(ISBLANK(L6),ISBLANK(O6),MAX(L6,O6)&gt;'Charter Party Details'!$D$25),0,1)</f>
        <v>0</v>
      </c>
      <c r="U6" s="171">
        <f t="shared" si="0"/>
        <v>0</v>
      </c>
      <c r="V6" s="175" t="str">
        <f t="shared" si="1"/>
        <v/>
      </c>
      <c r="W6" s="174"/>
    </row>
    <row r="7" spans="1:23" s="4" customFormat="1" x14ac:dyDescent="0.25">
      <c r="A7" s="7"/>
      <c r="B7" s="7"/>
      <c r="C7" s="7"/>
      <c r="D7" s="24" t="str">
        <f>IF('Noon Position '!A13&lt;&gt;"",'Noon Position '!A13,"")</f>
        <v/>
      </c>
      <c r="E7" s="168" t="str">
        <f>IF('Noon Position '!B13&lt;&gt;"",'Noon Position '!B13,"")</f>
        <v/>
      </c>
      <c r="F7" s="169"/>
      <c r="G7" s="51"/>
      <c r="H7" s="147"/>
      <c r="I7" s="169"/>
      <c r="J7" s="51"/>
      <c r="K7" s="147"/>
      <c r="L7" s="169"/>
      <c r="M7" s="51"/>
      <c r="N7" s="147"/>
      <c r="O7" s="169"/>
      <c r="P7" s="51"/>
      <c r="Q7" s="147"/>
      <c r="R7" s="157">
        <f>IF(OR(ISBLANK(F7),F7&gt;'Charter Party Details'!$B$25),0,1)</f>
        <v>0</v>
      </c>
      <c r="S7" s="22">
        <f>IF(LOWER('Charter Party Details'!$F$25)="no",1,IF(ISBLANK(I7),0,IF(OR(K7=8,K7=1,K7=2),0,1)))</f>
        <v>0</v>
      </c>
      <c r="T7" s="22">
        <f>IF(OR(ISBLANK(L7),ISBLANK(O7),MAX(L7,O7)&gt;'Charter Party Details'!$D$25),0,1)</f>
        <v>0</v>
      </c>
      <c r="U7" s="171">
        <f t="shared" si="0"/>
        <v>0</v>
      </c>
      <c r="V7" s="175" t="str">
        <f t="shared" si="1"/>
        <v/>
      </c>
      <c r="W7" s="174"/>
    </row>
    <row r="8" spans="1:23" s="4" customFormat="1" x14ac:dyDescent="0.25">
      <c r="A8" s="7"/>
      <c r="B8" s="7"/>
      <c r="C8" s="7"/>
      <c r="D8" s="24" t="str">
        <f>IF('Noon Position '!A14&lt;&gt;"",'Noon Position '!A14,"")</f>
        <v/>
      </c>
      <c r="E8" s="168" t="str">
        <f>IF('Noon Position '!B14&lt;&gt;"",'Noon Position '!B14,"")</f>
        <v/>
      </c>
      <c r="F8" s="169"/>
      <c r="G8" s="51"/>
      <c r="H8" s="147"/>
      <c r="I8" s="169"/>
      <c r="J8" s="51"/>
      <c r="K8" s="147"/>
      <c r="L8" s="169"/>
      <c r="M8" s="51"/>
      <c r="N8" s="147"/>
      <c r="O8" s="169"/>
      <c r="P8" s="51"/>
      <c r="Q8" s="147"/>
      <c r="R8" s="157">
        <f>IF(OR(ISBLANK(F8),F8&gt;'Charter Party Details'!$B$25),0,1)</f>
        <v>0</v>
      </c>
      <c r="S8" s="22">
        <f>IF(LOWER('Charter Party Details'!$F$25)="no",1,IF(ISBLANK(I8),0,IF(OR(K8=8,K8=1,K8=2),0,1)))</f>
        <v>0</v>
      </c>
      <c r="T8" s="22">
        <f>IF(OR(ISBLANK(L8),ISBLANK(O8),MAX(L8,O8)&gt;'Charter Party Details'!$D$25),0,1)</f>
        <v>0</v>
      </c>
      <c r="U8" s="171">
        <f t="shared" si="0"/>
        <v>0</v>
      </c>
      <c r="V8" s="175" t="str">
        <f t="shared" si="1"/>
        <v/>
      </c>
      <c r="W8" s="174"/>
    </row>
    <row r="9" spans="1:23" s="4" customFormat="1" x14ac:dyDescent="0.25">
      <c r="A9" s="7"/>
      <c r="B9" s="7"/>
      <c r="C9" s="7"/>
      <c r="D9" s="24" t="str">
        <f>IF('Noon Position '!A15&lt;&gt;"",'Noon Position '!A15,"")</f>
        <v/>
      </c>
      <c r="E9" s="168" t="str">
        <f>IF('Noon Position '!B15&lt;&gt;"",'Noon Position '!B15,"")</f>
        <v/>
      </c>
      <c r="F9" s="169"/>
      <c r="G9" s="51"/>
      <c r="H9" s="147"/>
      <c r="I9" s="169"/>
      <c r="J9" s="51"/>
      <c r="K9" s="147"/>
      <c r="L9" s="169"/>
      <c r="M9" s="51"/>
      <c r="N9" s="147"/>
      <c r="O9" s="169"/>
      <c r="P9" s="51"/>
      <c r="Q9" s="147"/>
      <c r="R9" s="157">
        <f>IF(OR(ISBLANK(F9),F9&gt;'Charter Party Details'!$B$25),0,1)</f>
        <v>0</v>
      </c>
      <c r="S9" s="22">
        <f>IF(LOWER('Charter Party Details'!$F$25)="no",1,IF(ISBLANK(I9),0,IF(OR(K9=8,K9=1,K9=2),0,1)))</f>
        <v>0</v>
      </c>
      <c r="T9" s="22">
        <f>IF(OR(ISBLANK(L9),ISBLANK(O9),MAX(L9,O9)&gt;'Charter Party Details'!$D$25),0,1)</f>
        <v>0</v>
      </c>
      <c r="U9" s="171">
        <f t="shared" si="0"/>
        <v>0</v>
      </c>
      <c r="V9" s="175" t="str">
        <f t="shared" si="1"/>
        <v/>
      </c>
      <c r="W9" s="174"/>
    </row>
    <row r="10" spans="1:23" s="4" customFormat="1" x14ac:dyDescent="0.25">
      <c r="A10" s="7"/>
      <c r="B10" s="7"/>
      <c r="C10" s="7"/>
      <c r="D10" s="24" t="str">
        <f>IF('Noon Position '!A16&lt;&gt;"",'Noon Position '!A16,"")</f>
        <v/>
      </c>
      <c r="E10" s="168" t="str">
        <f>IF('Noon Position '!B16&lt;&gt;"",'Noon Position '!B16,"")</f>
        <v/>
      </c>
      <c r="F10" s="169"/>
      <c r="G10" s="51"/>
      <c r="H10" s="147"/>
      <c r="I10" s="169"/>
      <c r="J10" s="51"/>
      <c r="K10" s="147"/>
      <c r="L10" s="169"/>
      <c r="M10" s="51"/>
      <c r="N10" s="147"/>
      <c r="O10" s="169"/>
      <c r="P10" s="51"/>
      <c r="Q10" s="147"/>
      <c r="R10" s="157">
        <f>IF(OR(ISBLANK(F10),F10&gt;'Charter Party Details'!$B$25),0,1)</f>
        <v>0</v>
      </c>
      <c r="S10" s="22">
        <f>IF(LOWER('Charter Party Details'!$F$25)="no",1,IF(ISBLANK(I10),0,IF(OR(K10=8,K10=1,K10=2),0,1)))</f>
        <v>0</v>
      </c>
      <c r="T10" s="22">
        <f>IF(OR(ISBLANK(L10),ISBLANK(O10),MAX(L10,O10)&gt;'Charter Party Details'!$D$25),0,1)</f>
        <v>0</v>
      </c>
      <c r="U10" s="171">
        <f t="shared" si="0"/>
        <v>0</v>
      </c>
      <c r="V10" s="175" t="str">
        <f t="shared" si="1"/>
        <v/>
      </c>
      <c r="W10" s="174"/>
    </row>
    <row r="11" spans="1:23" s="4" customFormat="1" x14ac:dyDescent="0.25">
      <c r="A11" s="7"/>
      <c r="B11" s="7"/>
      <c r="C11" s="7"/>
      <c r="D11" s="24" t="str">
        <f>IF('Noon Position '!A17&lt;&gt;"",'Noon Position '!A17,"")</f>
        <v/>
      </c>
      <c r="E11" s="168" t="str">
        <f>IF('Noon Position '!B17&lt;&gt;"",'Noon Position '!B17,"")</f>
        <v/>
      </c>
      <c r="F11" s="169"/>
      <c r="G11" s="51"/>
      <c r="H11" s="147"/>
      <c r="I11" s="169"/>
      <c r="J11" s="51"/>
      <c r="K11" s="147"/>
      <c r="L11" s="169"/>
      <c r="M11" s="51"/>
      <c r="N11" s="147"/>
      <c r="O11" s="169"/>
      <c r="P11" s="51"/>
      <c r="Q11" s="147"/>
      <c r="R11" s="157">
        <f>IF(OR(ISBLANK(F11),F11&gt;'Charter Party Details'!$B$25),0,1)</f>
        <v>0</v>
      </c>
      <c r="S11" s="22">
        <f>IF(LOWER('Charter Party Details'!$F$25)="no",1,IF(ISBLANK(I11),0,IF(OR(K11=8,K11=1,K11=2),0,1)))</f>
        <v>0</v>
      </c>
      <c r="T11" s="22">
        <f>IF(OR(ISBLANK(L11),ISBLANK(O11),MAX(L11,O11)&gt;'Charter Party Details'!$D$25),0,1)</f>
        <v>0</v>
      </c>
      <c r="U11" s="171">
        <f t="shared" si="0"/>
        <v>0</v>
      </c>
      <c r="V11" s="175" t="str">
        <f t="shared" si="1"/>
        <v/>
      </c>
      <c r="W11" s="174"/>
    </row>
    <row r="12" spans="1:23" s="4" customFormat="1" x14ac:dyDescent="0.25">
      <c r="A12" s="7"/>
      <c r="B12" s="7"/>
      <c r="C12" s="7"/>
      <c r="D12" s="24" t="str">
        <f>IF('Noon Position '!A18&lt;&gt;"",'Noon Position '!A18,"")</f>
        <v/>
      </c>
      <c r="E12" s="168" t="str">
        <f>IF('Noon Position '!B18&lt;&gt;"",'Noon Position '!B18,"")</f>
        <v/>
      </c>
      <c r="F12" s="169"/>
      <c r="G12" s="51"/>
      <c r="H12" s="147"/>
      <c r="I12" s="169"/>
      <c r="J12" s="51"/>
      <c r="K12" s="147"/>
      <c r="L12" s="169"/>
      <c r="M12" s="51"/>
      <c r="N12" s="147"/>
      <c r="O12" s="169"/>
      <c r="P12" s="51"/>
      <c r="Q12" s="147"/>
      <c r="R12" s="157">
        <f>IF(OR(ISBLANK(F12),F12&gt;'Charter Party Details'!$B$25),0,1)</f>
        <v>0</v>
      </c>
      <c r="S12" s="22">
        <f>IF(LOWER('Charter Party Details'!$F$25)="no",1,IF(ISBLANK(I12),0,IF(OR(K12=8,K12=1,K12=2),0,1)))</f>
        <v>0</v>
      </c>
      <c r="T12" s="22">
        <f>IF(OR(ISBLANK(L12),ISBLANK(O12),MAX(L12,O12)&gt;'Charter Party Details'!$D$25),0,1)</f>
        <v>0</v>
      </c>
      <c r="U12" s="171">
        <f t="shared" si="0"/>
        <v>0</v>
      </c>
      <c r="V12" s="175" t="str">
        <f t="shared" si="1"/>
        <v/>
      </c>
      <c r="W12" s="174"/>
    </row>
    <row r="13" spans="1:23" s="4" customFormat="1" x14ac:dyDescent="0.25">
      <c r="A13" s="7"/>
      <c r="B13" s="7"/>
      <c r="C13" s="7"/>
      <c r="D13" s="24" t="str">
        <f>IF('Noon Position '!A19&lt;&gt;"",'Noon Position '!A19,"")</f>
        <v/>
      </c>
      <c r="E13" s="168" t="str">
        <f>IF('Noon Position '!B19&lt;&gt;"",'Noon Position '!B19,"")</f>
        <v/>
      </c>
      <c r="F13" s="169"/>
      <c r="G13" s="51"/>
      <c r="H13" s="147"/>
      <c r="I13" s="169"/>
      <c r="J13" s="51"/>
      <c r="K13" s="147"/>
      <c r="L13" s="169"/>
      <c r="M13" s="51"/>
      <c r="N13" s="147"/>
      <c r="O13" s="169"/>
      <c r="P13" s="51"/>
      <c r="Q13" s="147"/>
      <c r="R13" s="157">
        <f>IF(OR(ISBLANK(F13),F13&gt;'Charter Party Details'!$B$25),0,1)</f>
        <v>0</v>
      </c>
      <c r="S13" s="22">
        <f>IF(LOWER('Charter Party Details'!$F$25)="no",1,IF(ISBLANK(I13),0,IF(OR(K13=8,K13=1,K13=2),0,1)))</f>
        <v>0</v>
      </c>
      <c r="T13" s="22">
        <f>IF(OR(ISBLANK(L13),ISBLANK(O13),MAX(L13,O13)&gt;'Charter Party Details'!$D$25),0,1)</f>
        <v>0</v>
      </c>
      <c r="U13" s="171">
        <f t="shared" si="0"/>
        <v>0</v>
      </c>
      <c r="V13" s="175" t="str">
        <f t="shared" si="1"/>
        <v/>
      </c>
      <c r="W13" s="174"/>
    </row>
    <row r="14" spans="1:23" s="4" customFormat="1" x14ac:dyDescent="0.25">
      <c r="A14" s="7"/>
      <c r="B14" s="7"/>
      <c r="C14" s="7"/>
      <c r="D14" s="24" t="str">
        <f>IF('Noon Position '!A20&lt;&gt;"",'Noon Position '!A20,"")</f>
        <v/>
      </c>
      <c r="E14" s="168" t="str">
        <f>IF('Noon Position '!B20&lt;&gt;"",'Noon Position '!B20,"")</f>
        <v/>
      </c>
      <c r="F14" s="169"/>
      <c r="G14" s="51"/>
      <c r="H14" s="147"/>
      <c r="I14" s="169"/>
      <c r="J14" s="51"/>
      <c r="K14" s="147"/>
      <c r="L14" s="169"/>
      <c r="M14" s="51"/>
      <c r="N14" s="147"/>
      <c r="O14" s="169"/>
      <c r="P14" s="51"/>
      <c r="Q14" s="147"/>
      <c r="R14" s="157">
        <f>IF(OR(ISBLANK(F14),F14&gt;'Charter Party Details'!$B$25),0,1)</f>
        <v>0</v>
      </c>
      <c r="S14" s="22">
        <f>IF(LOWER('Charter Party Details'!$F$25)="no",1,IF(ISBLANK(I14),0,IF(OR(K14=8,K14=1,K14=2),0,1)))</f>
        <v>0</v>
      </c>
      <c r="T14" s="22">
        <f>IF(OR(ISBLANK(L14),ISBLANK(O14),MAX(L14,O14)&gt;'Charter Party Details'!$D$25),0,1)</f>
        <v>0</v>
      </c>
      <c r="U14" s="171">
        <f t="shared" si="0"/>
        <v>0</v>
      </c>
      <c r="V14" s="175" t="str">
        <f t="shared" si="1"/>
        <v/>
      </c>
      <c r="W14" s="174"/>
    </row>
    <row r="15" spans="1:23" s="4" customFormat="1" x14ac:dyDescent="0.25">
      <c r="A15" s="7"/>
      <c r="B15" s="7"/>
      <c r="C15" s="7"/>
      <c r="D15" s="24" t="str">
        <f>IF('Noon Position '!A21&lt;&gt;"",'Noon Position '!A21,"")</f>
        <v/>
      </c>
      <c r="E15" s="168" t="str">
        <f>IF('Noon Position '!B21&lt;&gt;"",'Noon Position '!B21,"")</f>
        <v/>
      </c>
      <c r="F15" s="169"/>
      <c r="G15" s="51"/>
      <c r="H15" s="147"/>
      <c r="I15" s="169"/>
      <c r="J15" s="51"/>
      <c r="K15" s="147"/>
      <c r="L15" s="169"/>
      <c r="M15" s="51"/>
      <c r="N15" s="147"/>
      <c r="O15" s="169"/>
      <c r="P15" s="51"/>
      <c r="Q15" s="147"/>
      <c r="R15" s="157">
        <f>IF(OR(ISBLANK(F15),F15&gt;'Charter Party Details'!$B$25),0,1)</f>
        <v>0</v>
      </c>
      <c r="S15" s="22">
        <f>IF(LOWER('Charter Party Details'!$F$25)="no",1,IF(ISBLANK(I15),0,IF(OR(K15=8,K15=1,K15=2),0,1)))</f>
        <v>0</v>
      </c>
      <c r="T15" s="22">
        <f>IF(OR(ISBLANK(L15),ISBLANK(O15),MAX(L15,O15)&gt;'Charter Party Details'!$D$25),0,1)</f>
        <v>0</v>
      </c>
      <c r="U15" s="171">
        <f t="shared" si="0"/>
        <v>0</v>
      </c>
      <c r="V15" s="175" t="str">
        <f t="shared" si="1"/>
        <v/>
      </c>
      <c r="W15" s="174"/>
    </row>
    <row r="16" spans="1:23" s="4" customFormat="1" x14ac:dyDescent="0.25">
      <c r="A16" s="7"/>
      <c r="B16" s="7"/>
      <c r="C16" s="7"/>
      <c r="D16" s="24" t="str">
        <f>IF('Noon Position '!A22&lt;&gt;"",'Noon Position '!A22,"")</f>
        <v/>
      </c>
      <c r="E16" s="168" t="str">
        <f>IF('Noon Position '!B22&lt;&gt;"",'Noon Position '!B22,"")</f>
        <v/>
      </c>
      <c r="F16" s="169"/>
      <c r="G16" s="51"/>
      <c r="H16" s="147"/>
      <c r="I16" s="169"/>
      <c r="J16" s="51"/>
      <c r="K16" s="147"/>
      <c r="L16" s="169"/>
      <c r="M16" s="51"/>
      <c r="N16" s="147"/>
      <c r="O16" s="169"/>
      <c r="P16" s="51"/>
      <c r="Q16" s="147"/>
      <c r="R16" s="157">
        <f>IF(OR(ISBLANK(F16),F16&gt;'Charter Party Details'!$B$25),0,1)</f>
        <v>0</v>
      </c>
      <c r="S16" s="22">
        <f>IF(LOWER('Charter Party Details'!$F$25)="no",1,IF(ISBLANK(I16),0,IF(OR(K16=8,K16=1,K16=2),0,1)))</f>
        <v>0</v>
      </c>
      <c r="T16" s="22">
        <f>IF(OR(ISBLANK(L16),ISBLANK(O16),MAX(L16,O16)&gt;'Charter Party Details'!$D$25),0,1)</f>
        <v>0</v>
      </c>
      <c r="U16" s="171">
        <f t="shared" si="0"/>
        <v>0</v>
      </c>
      <c r="V16" s="175" t="str">
        <f t="shared" si="1"/>
        <v/>
      </c>
      <c r="W16" s="174"/>
    </row>
    <row r="17" spans="1:23" s="4" customFormat="1" x14ac:dyDescent="0.25">
      <c r="A17" s="7"/>
      <c r="B17" s="7"/>
      <c r="C17" s="7"/>
      <c r="D17" s="24" t="str">
        <f>IF('Noon Position '!A23&lt;&gt;"",'Noon Position '!A23,"")</f>
        <v/>
      </c>
      <c r="E17" s="168" t="str">
        <f>IF('Noon Position '!B23&lt;&gt;"",'Noon Position '!B23,"")</f>
        <v/>
      </c>
      <c r="F17" s="169"/>
      <c r="G17" s="51"/>
      <c r="H17" s="147"/>
      <c r="I17" s="169"/>
      <c r="J17" s="51"/>
      <c r="K17" s="147"/>
      <c r="L17" s="169"/>
      <c r="M17" s="51"/>
      <c r="N17" s="147"/>
      <c r="O17" s="169"/>
      <c r="P17" s="51"/>
      <c r="Q17" s="147"/>
      <c r="R17" s="157">
        <f>IF(OR(ISBLANK(F17),F17&gt;'Charter Party Details'!$B$25),0,1)</f>
        <v>0</v>
      </c>
      <c r="S17" s="22">
        <f>IF(LOWER('Charter Party Details'!$F$25)="no",1,IF(ISBLANK(I17),0,IF(OR(K17=8,K17=1,K17=2),0,1)))</f>
        <v>0</v>
      </c>
      <c r="T17" s="22">
        <f>IF(OR(ISBLANK(L17),ISBLANK(O17),MAX(L17,O17)&gt;'Charter Party Details'!$D$25),0,1)</f>
        <v>0</v>
      </c>
      <c r="U17" s="171">
        <f t="shared" si="0"/>
        <v>0</v>
      </c>
      <c r="V17" s="175" t="str">
        <f t="shared" si="1"/>
        <v/>
      </c>
      <c r="W17" s="174"/>
    </row>
    <row r="18" spans="1:23" s="4" customFormat="1" x14ac:dyDescent="0.25">
      <c r="A18" s="7"/>
      <c r="B18" s="7"/>
      <c r="C18" s="7"/>
      <c r="D18" s="24" t="str">
        <f>IF('Noon Position '!A24&lt;&gt;"",'Noon Position '!A24,"")</f>
        <v/>
      </c>
      <c r="E18" s="168" t="str">
        <f>IF('Noon Position '!B24&lt;&gt;"",'Noon Position '!B24,"")</f>
        <v/>
      </c>
      <c r="F18" s="169"/>
      <c r="G18" s="51"/>
      <c r="H18" s="147"/>
      <c r="I18" s="169"/>
      <c r="J18" s="51"/>
      <c r="K18" s="147"/>
      <c r="L18" s="169"/>
      <c r="M18" s="51"/>
      <c r="N18" s="147"/>
      <c r="O18" s="169"/>
      <c r="P18" s="51"/>
      <c r="Q18" s="147"/>
      <c r="R18" s="157">
        <f>IF(OR(ISBLANK(F18),F18&gt;'Charter Party Details'!$B$25),0,1)</f>
        <v>0</v>
      </c>
      <c r="S18" s="22">
        <f>IF(LOWER('Charter Party Details'!$F$25)="no",1,IF(ISBLANK(I18),0,IF(OR(K18=8,K18=1,K18=2),0,1)))</f>
        <v>0</v>
      </c>
      <c r="T18" s="22">
        <f>IF(OR(ISBLANK(L18),ISBLANK(O18),MAX(L18,O18)&gt;'Charter Party Details'!$D$25),0,1)</f>
        <v>0</v>
      </c>
      <c r="U18" s="171">
        <f t="shared" si="0"/>
        <v>0</v>
      </c>
      <c r="V18" s="175" t="str">
        <f t="shared" si="1"/>
        <v/>
      </c>
      <c r="W18" s="174"/>
    </row>
    <row r="19" spans="1:23" s="4" customFormat="1" x14ac:dyDescent="0.25">
      <c r="A19" s="7"/>
      <c r="B19" s="7"/>
      <c r="C19" s="7"/>
      <c r="D19" s="24" t="str">
        <f>IF('Noon Position '!A25&lt;&gt;"",'Noon Position '!A25,"")</f>
        <v/>
      </c>
      <c r="E19" s="168" t="str">
        <f>IF('Noon Position '!B25&lt;&gt;"",'Noon Position '!B25,"")</f>
        <v/>
      </c>
      <c r="F19" s="169"/>
      <c r="G19" s="51"/>
      <c r="H19" s="147"/>
      <c r="I19" s="169"/>
      <c r="J19" s="51"/>
      <c r="K19" s="147"/>
      <c r="L19" s="169"/>
      <c r="M19" s="51"/>
      <c r="N19" s="147"/>
      <c r="O19" s="169"/>
      <c r="P19" s="51"/>
      <c r="Q19" s="147"/>
      <c r="R19" s="157">
        <f>IF(OR(ISBLANK(F19),F19&gt;'Charter Party Details'!$B$25),0,1)</f>
        <v>0</v>
      </c>
      <c r="S19" s="22">
        <f>IF(LOWER('Charter Party Details'!$F$25)="no",1,IF(ISBLANK(I19),0,IF(OR(K19=8,K19=1,K19=2),0,1)))</f>
        <v>0</v>
      </c>
      <c r="T19" s="22">
        <f>IF(OR(ISBLANK(L19),ISBLANK(O19),MAX(L19,O19)&gt;'Charter Party Details'!$D$25),0,1)</f>
        <v>0</v>
      </c>
      <c r="U19" s="171">
        <f t="shared" si="0"/>
        <v>0</v>
      </c>
      <c r="V19" s="175" t="str">
        <f t="shared" si="1"/>
        <v/>
      </c>
      <c r="W19" s="174"/>
    </row>
    <row r="20" spans="1:23" s="4" customFormat="1" x14ac:dyDescent="0.25">
      <c r="A20" s="7"/>
      <c r="B20" s="7"/>
      <c r="C20" s="7"/>
      <c r="D20" s="24" t="str">
        <f>IF('Noon Position '!A26&lt;&gt;"",'Noon Position '!A26,"")</f>
        <v/>
      </c>
      <c r="E20" s="168" t="str">
        <f>IF('Noon Position '!B26&lt;&gt;"",'Noon Position '!B26,"")</f>
        <v/>
      </c>
      <c r="F20" s="169"/>
      <c r="G20" s="51"/>
      <c r="H20" s="147"/>
      <c r="I20" s="169"/>
      <c r="J20" s="51"/>
      <c r="K20" s="147"/>
      <c r="L20" s="169"/>
      <c r="M20" s="51"/>
      <c r="N20" s="147"/>
      <c r="O20" s="169"/>
      <c r="P20" s="51"/>
      <c r="Q20" s="147"/>
      <c r="R20" s="157">
        <f>IF(OR(ISBLANK(F20),F20&gt;'Charter Party Details'!$B$25),0,1)</f>
        <v>0</v>
      </c>
      <c r="S20" s="22">
        <f>IF(LOWER('Charter Party Details'!$F$25)="no",1,IF(ISBLANK(I20),0,IF(OR(K20=8,K20=1,K20=2),0,1)))</f>
        <v>0</v>
      </c>
      <c r="T20" s="22">
        <f>IF(OR(ISBLANK(L20),ISBLANK(O20),MAX(L20,O20)&gt;'Charter Party Details'!$D$25),0,1)</f>
        <v>0</v>
      </c>
      <c r="U20" s="171">
        <f t="shared" si="0"/>
        <v>0</v>
      </c>
      <c r="V20" s="175" t="str">
        <f t="shared" si="1"/>
        <v/>
      </c>
      <c r="W20" s="174"/>
    </row>
    <row r="21" spans="1:23" s="4" customFormat="1" x14ac:dyDescent="0.25">
      <c r="A21" s="7"/>
      <c r="B21" s="7"/>
      <c r="C21" s="7"/>
      <c r="D21" s="24" t="str">
        <f>IF('Noon Position '!A27&lt;&gt;"",'Noon Position '!A27,"")</f>
        <v/>
      </c>
      <c r="E21" s="168" t="str">
        <f>IF('Noon Position '!B27&lt;&gt;"",'Noon Position '!B27,"")</f>
        <v/>
      </c>
      <c r="F21" s="169"/>
      <c r="G21" s="51"/>
      <c r="H21" s="147"/>
      <c r="I21" s="169"/>
      <c r="J21" s="51"/>
      <c r="K21" s="147"/>
      <c r="L21" s="169"/>
      <c r="M21" s="51"/>
      <c r="N21" s="147"/>
      <c r="O21" s="169"/>
      <c r="P21" s="51"/>
      <c r="Q21" s="147"/>
      <c r="R21" s="157">
        <f>IF(OR(ISBLANK(F21),F21&gt;'Charter Party Details'!$B$25),0,1)</f>
        <v>0</v>
      </c>
      <c r="S21" s="22">
        <f>IF(LOWER('Charter Party Details'!$F$25)="no",1,IF(ISBLANK(I21),0,IF(OR(K21=8,K21=1,K21=2),0,1)))</f>
        <v>0</v>
      </c>
      <c r="T21" s="22">
        <f>IF(OR(ISBLANK(L21),ISBLANK(O21),MAX(L21,O21)&gt;'Charter Party Details'!$D$25),0,1)</f>
        <v>0</v>
      </c>
      <c r="U21" s="171">
        <f t="shared" si="0"/>
        <v>0</v>
      </c>
      <c r="V21" s="175" t="str">
        <f t="shared" si="1"/>
        <v/>
      </c>
      <c r="W21" s="174"/>
    </row>
    <row r="22" spans="1:23" s="4" customFormat="1" x14ac:dyDescent="0.25">
      <c r="A22" s="7"/>
      <c r="B22" s="7"/>
      <c r="C22" s="7"/>
      <c r="D22" s="24" t="str">
        <f>IF('Noon Position '!A28&lt;&gt;"",'Noon Position '!A28,"")</f>
        <v/>
      </c>
      <c r="E22" s="168" t="str">
        <f>IF('Noon Position '!B28&lt;&gt;"",'Noon Position '!B28,"")</f>
        <v/>
      </c>
      <c r="F22" s="169"/>
      <c r="G22" s="51"/>
      <c r="H22" s="147"/>
      <c r="I22" s="169"/>
      <c r="J22" s="51"/>
      <c r="K22" s="147"/>
      <c r="L22" s="169"/>
      <c r="M22" s="51"/>
      <c r="N22" s="147"/>
      <c r="O22" s="169"/>
      <c r="P22" s="51"/>
      <c r="Q22" s="147"/>
      <c r="R22" s="157">
        <f>IF(OR(ISBLANK(F22),F22&gt;'Charter Party Details'!$B$25),0,1)</f>
        <v>0</v>
      </c>
      <c r="S22" s="22">
        <f>IF(LOWER('Charter Party Details'!$F$25)="no",1,IF(ISBLANK(I22),0,IF(OR(K22=8,K22=1,K22=2),0,1)))</f>
        <v>0</v>
      </c>
      <c r="T22" s="22">
        <f>IF(OR(ISBLANK(L22),ISBLANK(O22),MAX(L22,O22)&gt;'Charter Party Details'!$D$25),0,1)</f>
        <v>0</v>
      </c>
      <c r="U22" s="171">
        <f t="shared" si="0"/>
        <v>0</v>
      </c>
      <c r="V22" s="175" t="str">
        <f t="shared" si="1"/>
        <v/>
      </c>
      <c r="W22" s="174"/>
    </row>
    <row r="23" spans="1:23" s="4" customFormat="1" x14ac:dyDescent="0.25">
      <c r="A23" s="7"/>
      <c r="B23" s="7"/>
      <c r="C23" s="7"/>
      <c r="D23" s="24" t="str">
        <f>IF('Noon Position '!A29&lt;&gt;"",'Noon Position '!A29,"")</f>
        <v/>
      </c>
      <c r="E23" s="168" t="str">
        <f>IF('Noon Position '!B29&lt;&gt;"",'Noon Position '!B29,"")</f>
        <v/>
      </c>
      <c r="F23" s="169"/>
      <c r="G23" s="51"/>
      <c r="H23" s="147"/>
      <c r="I23" s="169"/>
      <c r="J23" s="51"/>
      <c r="K23" s="147"/>
      <c r="L23" s="169"/>
      <c r="M23" s="51"/>
      <c r="N23" s="147"/>
      <c r="O23" s="169"/>
      <c r="P23" s="51"/>
      <c r="Q23" s="147"/>
      <c r="R23" s="157">
        <f>IF(OR(ISBLANK(F23),F23&gt;'Charter Party Details'!$B$25),0,1)</f>
        <v>0</v>
      </c>
      <c r="S23" s="22">
        <f>IF(LOWER('Charter Party Details'!$F$25)="no",1,IF(ISBLANK(I23),0,IF(OR(K23=8,K23=1,K23=2),0,1)))</f>
        <v>0</v>
      </c>
      <c r="T23" s="22">
        <f>IF(OR(ISBLANK(L23),ISBLANK(O23),MAX(L23,O23)&gt;'Charter Party Details'!$D$25),0,1)</f>
        <v>0</v>
      </c>
      <c r="U23" s="171">
        <f t="shared" si="0"/>
        <v>0</v>
      </c>
      <c r="V23" s="175" t="str">
        <f t="shared" si="1"/>
        <v/>
      </c>
      <c r="W23" s="174"/>
    </row>
    <row r="24" spans="1:23" s="4" customFormat="1" x14ac:dyDescent="0.25">
      <c r="A24" s="7"/>
      <c r="B24" s="7"/>
      <c r="C24" s="7"/>
      <c r="D24" s="24" t="str">
        <f>IF('Noon Position '!A30&lt;&gt;"",'Noon Position '!A30,"")</f>
        <v/>
      </c>
      <c r="E24" s="168" t="str">
        <f>IF('Noon Position '!B30&lt;&gt;"",'Noon Position '!B30,"")</f>
        <v/>
      </c>
      <c r="F24" s="169"/>
      <c r="G24" s="51"/>
      <c r="H24" s="147"/>
      <c r="I24" s="169"/>
      <c r="J24" s="51"/>
      <c r="K24" s="147"/>
      <c r="L24" s="169"/>
      <c r="M24" s="51"/>
      <c r="N24" s="147"/>
      <c r="O24" s="169"/>
      <c r="P24" s="51"/>
      <c r="Q24" s="147"/>
      <c r="R24" s="157">
        <f>IF(OR(ISBLANK(F24),F24&gt;'Charter Party Details'!$B$25),0,1)</f>
        <v>0</v>
      </c>
      <c r="S24" s="22">
        <f>IF(LOWER('Charter Party Details'!$F$25)="no",1,IF(ISBLANK(I24),0,IF(OR(K24=8,K24=1,K24=2),0,1)))</f>
        <v>0</v>
      </c>
      <c r="T24" s="22">
        <f>IF(OR(ISBLANK(L24),ISBLANK(O24),MAX(L24,O24)&gt;'Charter Party Details'!$D$25),0,1)</f>
        <v>0</v>
      </c>
      <c r="U24" s="171">
        <f t="shared" si="0"/>
        <v>0</v>
      </c>
      <c r="V24" s="175" t="str">
        <f t="shared" si="1"/>
        <v/>
      </c>
      <c r="W24" s="174"/>
    </row>
    <row r="25" spans="1:23" s="4" customFormat="1" x14ac:dyDescent="0.25">
      <c r="A25" s="7"/>
      <c r="B25" s="7"/>
      <c r="C25" s="7"/>
      <c r="D25" s="24" t="str">
        <f>IF('Noon Position '!A31&lt;&gt;"",'Noon Position '!A31,"")</f>
        <v/>
      </c>
      <c r="E25" s="168" t="str">
        <f>IF('Noon Position '!B31&lt;&gt;"",'Noon Position '!B31,"")</f>
        <v/>
      </c>
      <c r="F25" s="169"/>
      <c r="G25" s="51"/>
      <c r="H25" s="147"/>
      <c r="I25" s="169"/>
      <c r="J25" s="51"/>
      <c r="K25" s="147"/>
      <c r="L25" s="169"/>
      <c r="M25" s="51"/>
      <c r="N25" s="147"/>
      <c r="O25" s="169"/>
      <c r="P25" s="51"/>
      <c r="Q25" s="147"/>
      <c r="R25" s="157">
        <f>IF(OR(ISBLANK(F25),F25&gt;'Charter Party Details'!$B$25),0,1)</f>
        <v>0</v>
      </c>
      <c r="S25" s="22">
        <f>IF(LOWER('Charter Party Details'!$F$25)="no",1,IF(ISBLANK(I25),0,IF(OR(K25=8,K25=1,K25=2),0,1)))</f>
        <v>0</v>
      </c>
      <c r="T25" s="22">
        <f>IF(OR(ISBLANK(L25),ISBLANK(O25),MAX(L25,O25)&gt;'Charter Party Details'!$D$25),0,1)</f>
        <v>0</v>
      </c>
      <c r="U25" s="171">
        <f t="shared" si="0"/>
        <v>0</v>
      </c>
      <c r="V25" s="175" t="str">
        <f t="shared" si="1"/>
        <v/>
      </c>
      <c r="W25" s="174"/>
    </row>
    <row r="26" spans="1:23" s="4" customFormat="1" x14ac:dyDescent="0.25">
      <c r="A26" s="7"/>
      <c r="B26" s="7"/>
      <c r="C26" s="7"/>
      <c r="D26" s="24" t="str">
        <f>IF('Noon Position '!A32&lt;&gt;"",'Noon Position '!A32,"")</f>
        <v/>
      </c>
      <c r="E26" s="168" t="str">
        <f>IF('Noon Position '!B32&lt;&gt;"",'Noon Position '!B32,"")</f>
        <v/>
      </c>
      <c r="F26" s="169"/>
      <c r="G26" s="51"/>
      <c r="H26" s="147"/>
      <c r="I26" s="169"/>
      <c r="J26" s="51"/>
      <c r="K26" s="147"/>
      <c r="L26" s="169"/>
      <c r="M26" s="51"/>
      <c r="N26" s="147"/>
      <c r="O26" s="169"/>
      <c r="P26" s="51"/>
      <c r="Q26" s="147"/>
      <c r="R26" s="157">
        <f>IF(OR(ISBLANK(F26),F26&gt;'Charter Party Details'!$B$25),0,1)</f>
        <v>0</v>
      </c>
      <c r="S26" s="22">
        <f>IF(LOWER('Charter Party Details'!$F$25)="no",1,IF(ISBLANK(I26),0,IF(OR(K26=8,K26=1,K26=2),0,1)))</f>
        <v>0</v>
      </c>
      <c r="T26" s="22">
        <f>IF(OR(ISBLANK(L26),ISBLANK(O26),MAX(L26,O26)&gt;'Charter Party Details'!$D$25),0,1)</f>
        <v>0</v>
      </c>
      <c r="U26" s="171">
        <f t="shared" si="0"/>
        <v>0</v>
      </c>
      <c r="V26" s="175" t="str">
        <f t="shared" si="1"/>
        <v/>
      </c>
      <c r="W26" s="174"/>
    </row>
    <row r="27" spans="1:23" s="4" customFormat="1" x14ac:dyDescent="0.25">
      <c r="A27" s="7"/>
      <c r="B27" s="7"/>
      <c r="C27" s="7"/>
      <c r="D27" s="24" t="str">
        <f>IF('Noon Position '!A33&lt;&gt;"",'Noon Position '!A33,"")</f>
        <v/>
      </c>
      <c r="E27" s="168" t="str">
        <f>IF('Noon Position '!B33&lt;&gt;"",'Noon Position '!B33,"")</f>
        <v/>
      </c>
      <c r="F27" s="169"/>
      <c r="G27" s="51"/>
      <c r="H27" s="147"/>
      <c r="I27" s="169"/>
      <c r="J27" s="51"/>
      <c r="K27" s="147"/>
      <c r="L27" s="169"/>
      <c r="M27" s="51"/>
      <c r="N27" s="147"/>
      <c r="O27" s="169"/>
      <c r="P27" s="51"/>
      <c r="Q27" s="147"/>
      <c r="R27" s="157">
        <f>IF(OR(ISBLANK(F27),F27&gt;'Charter Party Details'!$B$25),0,1)</f>
        <v>0</v>
      </c>
      <c r="S27" s="22">
        <f>IF(LOWER('Charter Party Details'!$F$25)="no",1,IF(ISBLANK(I27),0,IF(OR(K27=8,K27=1,K27=2),0,1)))</f>
        <v>0</v>
      </c>
      <c r="T27" s="22">
        <f>IF(OR(ISBLANK(L27),ISBLANK(O27),MAX(L27,O27)&gt;'Charter Party Details'!$D$25),0,1)</f>
        <v>0</v>
      </c>
      <c r="U27" s="171">
        <f t="shared" si="0"/>
        <v>0</v>
      </c>
      <c r="V27" s="175" t="str">
        <f t="shared" si="1"/>
        <v/>
      </c>
      <c r="W27" s="174"/>
    </row>
    <row r="28" spans="1:23" s="4" customFormat="1" x14ac:dyDescent="0.25">
      <c r="A28" s="7"/>
      <c r="B28" s="7"/>
      <c r="C28" s="7"/>
      <c r="D28" s="24" t="str">
        <f>IF('Noon Position '!A34&lt;&gt;"",'Noon Position '!A34,"")</f>
        <v/>
      </c>
      <c r="E28" s="168" t="str">
        <f>IF('Noon Position '!B34&lt;&gt;"",'Noon Position '!B34,"")</f>
        <v/>
      </c>
      <c r="F28" s="169"/>
      <c r="G28" s="51"/>
      <c r="H28" s="147"/>
      <c r="I28" s="169"/>
      <c r="J28" s="51"/>
      <c r="K28" s="147"/>
      <c r="L28" s="169"/>
      <c r="M28" s="51"/>
      <c r="N28" s="147"/>
      <c r="O28" s="169"/>
      <c r="P28" s="51"/>
      <c r="Q28" s="147"/>
      <c r="R28" s="157">
        <f>IF(OR(ISBLANK(F28),F28&gt;'Charter Party Details'!$B$25),0,1)</f>
        <v>0</v>
      </c>
      <c r="S28" s="22">
        <f>IF(LOWER('Charter Party Details'!$F$25)="no",1,IF(ISBLANK(I28),0,IF(OR(K28=8,K28=1,K28=2),0,1)))</f>
        <v>0</v>
      </c>
      <c r="T28" s="22">
        <f>IF(OR(ISBLANK(L28),ISBLANK(O28),MAX(L28,O28)&gt;'Charter Party Details'!$D$25),0,1)</f>
        <v>0</v>
      </c>
      <c r="U28" s="171">
        <f t="shared" si="0"/>
        <v>0</v>
      </c>
      <c r="V28" s="175" t="str">
        <f t="shared" si="1"/>
        <v/>
      </c>
      <c r="W28" s="174"/>
    </row>
    <row r="29" spans="1:23" s="4" customFormat="1" x14ac:dyDescent="0.25">
      <c r="A29" s="7"/>
      <c r="B29" s="7"/>
      <c r="C29" s="7"/>
      <c r="D29" s="24" t="str">
        <f>IF('Noon Position '!A35&lt;&gt;"",'Noon Position '!A35,"")</f>
        <v/>
      </c>
      <c r="E29" s="168" t="str">
        <f>IF('Noon Position '!B35&lt;&gt;"",'Noon Position '!B35,"")</f>
        <v/>
      </c>
      <c r="F29" s="169"/>
      <c r="G29" s="51"/>
      <c r="H29" s="147"/>
      <c r="I29" s="169"/>
      <c r="J29" s="51"/>
      <c r="K29" s="147"/>
      <c r="L29" s="169"/>
      <c r="M29" s="51"/>
      <c r="N29" s="147"/>
      <c r="O29" s="169"/>
      <c r="P29" s="51"/>
      <c r="Q29" s="147"/>
      <c r="R29" s="157">
        <f>IF(OR(ISBLANK(F29),F29&gt;'Charter Party Details'!$B$25),0,1)</f>
        <v>0</v>
      </c>
      <c r="S29" s="22">
        <f>IF(LOWER('Charter Party Details'!$F$25)="no",1,IF(ISBLANK(I29),0,IF(OR(K29=8,K29=1,K29=2),0,1)))</f>
        <v>0</v>
      </c>
      <c r="T29" s="22">
        <f>IF(OR(ISBLANK(L29),ISBLANK(O29),MAX(L29,O29)&gt;'Charter Party Details'!$D$25),0,1)</f>
        <v>0</v>
      </c>
      <c r="U29" s="171">
        <f t="shared" si="0"/>
        <v>0</v>
      </c>
      <c r="V29" s="175" t="str">
        <f t="shared" si="1"/>
        <v/>
      </c>
      <c r="W29" s="174"/>
    </row>
    <row r="30" spans="1:23" s="4" customFormat="1" x14ac:dyDescent="0.25">
      <c r="A30" s="7"/>
      <c r="B30" s="7"/>
      <c r="C30" s="7"/>
      <c r="D30" s="24" t="str">
        <f>IF('Noon Position '!A36&lt;&gt;"",'Noon Position '!A36,"")</f>
        <v/>
      </c>
      <c r="E30" s="168" t="str">
        <f>IF('Noon Position '!B36&lt;&gt;"",'Noon Position '!B36,"")</f>
        <v/>
      </c>
      <c r="F30" s="169"/>
      <c r="G30" s="51"/>
      <c r="H30" s="147"/>
      <c r="I30" s="169"/>
      <c r="J30" s="51"/>
      <c r="K30" s="147"/>
      <c r="L30" s="169"/>
      <c r="M30" s="51"/>
      <c r="N30" s="147"/>
      <c r="O30" s="169"/>
      <c r="P30" s="51"/>
      <c r="Q30" s="147"/>
      <c r="R30" s="157">
        <f>IF(OR(ISBLANK(F30),F30&gt;'Charter Party Details'!$B$25),0,1)</f>
        <v>0</v>
      </c>
      <c r="S30" s="22">
        <f>IF(LOWER('Charter Party Details'!$F$25)="no",1,IF(ISBLANK(I30),0,IF(OR(K30=8,K30=1,K30=2),0,1)))</f>
        <v>0</v>
      </c>
      <c r="T30" s="22">
        <f>IF(OR(ISBLANK(L30),ISBLANK(O30),MAX(L30,O30)&gt;'Charter Party Details'!$D$25),0,1)</f>
        <v>0</v>
      </c>
      <c r="U30" s="171">
        <f t="shared" si="0"/>
        <v>0</v>
      </c>
      <c r="V30" s="175" t="str">
        <f t="shared" si="1"/>
        <v/>
      </c>
      <c r="W30" s="174"/>
    </row>
    <row r="31" spans="1:23" s="4" customFormat="1" x14ac:dyDescent="0.25">
      <c r="A31" s="7"/>
      <c r="B31" s="7"/>
      <c r="C31" s="7"/>
      <c r="D31" s="24" t="str">
        <f>IF('Noon Position '!A37&lt;&gt;"",'Noon Position '!A37,"")</f>
        <v/>
      </c>
      <c r="E31" s="168" t="str">
        <f>IF('Noon Position '!B37&lt;&gt;"",'Noon Position '!B37,"")</f>
        <v/>
      </c>
      <c r="F31" s="169"/>
      <c r="G31" s="51"/>
      <c r="H31" s="147"/>
      <c r="I31" s="169"/>
      <c r="J31" s="51"/>
      <c r="K31" s="147"/>
      <c r="L31" s="169"/>
      <c r="M31" s="51"/>
      <c r="N31" s="147"/>
      <c r="O31" s="169"/>
      <c r="P31" s="51"/>
      <c r="Q31" s="147"/>
      <c r="R31" s="157">
        <f>IF(OR(ISBLANK(F31),F31&gt;'Charter Party Details'!$B$25),0,1)</f>
        <v>0</v>
      </c>
      <c r="S31" s="22">
        <f>IF(LOWER('Charter Party Details'!$F$25)="no",1,IF(ISBLANK(I31),0,IF(OR(K31=8,K31=1,K31=2),0,1)))</f>
        <v>0</v>
      </c>
      <c r="T31" s="22">
        <f>IF(OR(ISBLANK(L31),ISBLANK(O31),MAX(L31,O31)&gt;'Charter Party Details'!$D$25),0,1)</f>
        <v>0</v>
      </c>
      <c r="U31" s="171">
        <f t="shared" si="0"/>
        <v>0</v>
      </c>
      <c r="V31" s="175" t="str">
        <f t="shared" si="1"/>
        <v/>
      </c>
      <c r="W31" s="174"/>
    </row>
    <row r="32" spans="1:23" s="4" customFormat="1" x14ac:dyDescent="0.25">
      <c r="A32" s="7"/>
      <c r="B32" s="7"/>
      <c r="C32" s="7"/>
      <c r="D32" s="24" t="str">
        <f>IF('Noon Position '!A38&lt;&gt;"",'Noon Position '!A38,"")</f>
        <v/>
      </c>
      <c r="E32" s="168" t="str">
        <f>IF('Noon Position '!B38&lt;&gt;"",'Noon Position '!B38,"")</f>
        <v/>
      </c>
      <c r="F32" s="169"/>
      <c r="G32" s="51"/>
      <c r="H32" s="147"/>
      <c r="I32" s="169"/>
      <c r="J32" s="51"/>
      <c r="K32" s="147"/>
      <c r="L32" s="169"/>
      <c r="M32" s="51"/>
      <c r="N32" s="147"/>
      <c r="O32" s="169"/>
      <c r="P32" s="51"/>
      <c r="Q32" s="147"/>
      <c r="R32" s="157">
        <f>IF(OR(ISBLANK(F32),F32&gt;'Charter Party Details'!$B$25),0,1)</f>
        <v>0</v>
      </c>
      <c r="S32" s="22">
        <f>IF(LOWER('Charter Party Details'!$F$25)="no",1,IF(ISBLANK(I32),0,IF(OR(K32=8,K32=1,K32=2),0,1)))</f>
        <v>0</v>
      </c>
      <c r="T32" s="22">
        <f>IF(OR(ISBLANK(L32),ISBLANK(O32),MAX(L32,O32)&gt;'Charter Party Details'!$D$25),0,1)</f>
        <v>0</v>
      </c>
      <c r="U32" s="171">
        <f t="shared" si="0"/>
        <v>0</v>
      </c>
      <c r="V32" s="175" t="str">
        <f t="shared" si="1"/>
        <v/>
      </c>
      <c r="W32" s="174"/>
    </row>
    <row r="33" spans="1:23" s="4" customFormat="1" x14ac:dyDescent="0.25">
      <c r="A33" s="7"/>
      <c r="B33" s="7"/>
      <c r="C33" s="7"/>
      <c r="D33" s="24" t="str">
        <f>IF('Noon Position '!A39&lt;&gt;"",'Noon Position '!A39,"")</f>
        <v/>
      </c>
      <c r="E33" s="168" t="str">
        <f>IF('Noon Position '!B39&lt;&gt;"",'Noon Position '!B39,"")</f>
        <v/>
      </c>
      <c r="F33" s="169"/>
      <c r="G33" s="51"/>
      <c r="H33" s="147"/>
      <c r="I33" s="169"/>
      <c r="J33" s="51"/>
      <c r="K33" s="147"/>
      <c r="L33" s="169"/>
      <c r="M33" s="51"/>
      <c r="N33" s="147"/>
      <c r="O33" s="169"/>
      <c r="P33" s="51"/>
      <c r="Q33" s="147"/>
      <c r="R33" s="157">
        <f>IF(OR(ISBLANK(F33),F33&gt;'Charter Party Details'!$B$25),0,1)</f>
        <v>0</v>
      </c>
      <c r="S33" s="22">
        <f>IF(LOWER('Charter Party Details'!$F$25)="no",1,IF(ISBLANK(I33),0,IF(OR(K33=8,K33=1,K33=2),0,1)))</f>
        <v>0</v>
      </c>
      <c r="T33" s="22">
        <f>IF(OR(ISBLANK(L33),ISBLANK(O33),MAX(L33,O33)&gt;'Charter Party Details'!$D$25),0,1)</f>
        <v>0</v>
      </c>
      <c r="U33" s="171">
        <f t="shared" si="0"/>
        <v>0</v>
      </c>
      <c r="V33" s="175" t="str">
        <f t="shared" si="1"/>
        <v/>
      </c>
      <c r="W33" s="174"/>
    </row>
    <row r="34" spans="1:23" s="4" customFormat="1" x14ac:dyDescent="0.25">
      <c r="A34" s="7"/>
      <c r="B34" s="7"/>
      <c r="C34" s="7"/>
      <c r="D34" s="24" t="str">
        <f>IF('Noon Position '!A40&lt;&gt;"",'Noon Position '!A40,"")</f>
        <v/>
      </c>
      <c r="E34" s="168" t="str">
        <f>IF('Noon Position '!B40&lt;&gt;"",'Noon Position '!B40,"")</f>
        <v/>
      </c>
      <c r="F34" s="169"/>
      <c r="G34" s="51"/>
      <c r="H34" s="147"/>
      <c r="I34" s="169"/>
      <c r="J34" s="51"/>
      <c r="K34" s="147"/>
      <c r="L34" s="169"/>
      <c r="M34" s="51"/>
      <c r="N34" s="147"/>
      <c r="O34" s="169"/>
      <c r="P34" s="51"/>
      <c r="Q34" s="147"/>
      <c r="R34" s="157">
        <f>IF(OR(ISBLANK(F34),F34&gt;'Charter Party Details'!$B$25),0,1)</f>
        <v>0</v>
      </c>
      <c r="S34" s="22">
        <f>IF(LOWER('Charter Party Details'!$F$25)="no",1,IF(ISBLANK(I34),0,IF(OR(K34=8,K34=1,K34=2),0,1)))</f>
        <v>0</v>
      </c>
      <c r="T34" s="22">
        <f>IF(OR(ISBLANK(L34),ISBLANK(O34),MAX(L34,O34)&gt;'Charter Party Details'!$D$25),0,1)</f>
        <v>0</v>
      </c>
      <c r="U34" s="171">
        <f t="shared" si="0"/>
        <v>0</v>
      </c>
      <c r="V34" s="175" t="str">
        <f t="shared" si="1"/>
        <v/>
      </c>
      <c r="W34" s="174"/>
    </row>
    <row r="35" spans="1:23" s="4" customFormat="1" x14ac:dyDescent="0.25">
      <c r="A35" s="7"/>
      <c r="B35" s="7"/>
      <c r="C35" s="7"/>
      <c r="D35" s="24" t="str">
        <f>IF('Noon Position '!A41&lt;&gt;"",'Noon Position '!A41,"")</f>
        <v/>
      </c>
      <c r="E35" s="168" t="str">
        <f>IF('Noon Position '!B41&lt;&gt;"",'Noon Position '!B41,"")</f>
        <v/>
      </c>
      <c r="F35" s="169"/>
      <c r="G35" s="51"/>
      <c r="H35" s="147"/>
      <c r="I35" s="169"/>
      <c r="J35" s="51"/>
      <c r="K35" s="147"/>
      <c r="L35" s="169"/>
      <c r="M35" s="51"/>
      <c r="N35" s="147"/>
      <c r="O35" s="169"/>
      <c r="P35" s="51"/>
      <c r="Q35" s="147"/>
      <c r="R35" s="157">
        <f>IF(OR(ISBLANK(F35),F35&gt;'Charter Party Details'!$B$25),0,1)</f>
        <v>0</v>
      </c>
      <c r="S35" s="22">
        <f>IF(LOWER('Charter Party Details'!$F$25)="no",1,IF(ISBLANK(I35),0,IF(OR(K35=8,K35=1,K35=2),0,1)))</f>
        <v>0</v>
      </c>
      <c r="T35" s="22">
        <f>IF(OR(ISBLANK(L35),ISBLANK(O35),MAX(L35,O35)&gt;'Charter Party Details'!$D$25),0,1)</f>
        <v>0</v>
      </c>
      <c r="U35" s="171">
        <f t="shared" si="0"/>
        <v>0</v>
      </c>
      <c r="V35" s="175" t="str">
        <f t="shared" si="1"/>
        <v/>
      </c>
      <c r="W35" s="174"/>
    </row>
    <row r="36" spans="1:23" s="4" customFormat="1" x14ac:dyDescent="0.25">
      <c r="A36" s="7"/>
      <c r="B36" s="7"/>
      <c r="C36" s="7"/>
      <c r="D36" s="24" t="str">
        <f>IF('Noon Position '!A42&lt;&gt;"",'Noon Position '!A42,"")</f>
        <v/>
      </c>
      <c r="E36" s="168" t="str">
        <f>IF('Noon Position '!B42&lt;&gt;"",'Noon Position '!B42,"")</f>
        <v/>
      </c>
      <c r="F36" s="169"/>
      <c r="G36" s="51"/>
      <c r="H36" s="147"/>
      <c r="I36" s="169"/>
      <c r="J36" s="51"/>
      <c r="K36" s="147"/>
      <c r="L36" s="169"/>
      <c r="M36" s="51"/>
      <c r="N36" s="147"/>
      <c r="O36" s="169"/>
      <c r="P36" s="51"/>
      <c r="Q36" s="147"/>
      <c r="R36" s="157">
        <f>IF(OR(ISBLANK(F36),F36&gt;'Charter Party Details'!$B$25),0,1)</f>
        <v>0</v>
      </c>
      <c r="S36" s="22">
        <f>IF(LOWER('Charter Party Details'!$F$25)="no",1,IF(ISBLANK(I36),0,IF(OR(K36=8,K36=1,K36=2),0,1)))</f>
        <v>0</v>
      </c>
      <c r="T36" s="22">
        <f>IF(OR(ISBLANK(L36),ISBLANK(O36),MAX(L36,O36)&gt;'Charter Party Details'!$D$25),0,1)</f>
        <v>0</v>
      </c>
      <c r="U36" s="171">
        <f t="shared" si="0"/>
        <v>0</v>
      </c>
      <c r="V36" s="175" t="str">
        <f t="shared" si="1"/>
        <v/>
      </c>
      <c r="W36" s="174"/>
    </row>
    <row r="37" spans="1:23" s="4" customFormat="1" x14ac:dyDescent="0.25">
      <c r="A37" s="7"/>
      <c r="B37" s="7"/>
      <c r="C37" s="7"/>
      <c r="D37" s="24" t="str">
        <f>IF('Noon Position '!A43&lt;&gt;"",'Noon Position '!A43,"")</f>
        <v/>
      </c>
      <c r="E37" s="168" t="str">
        <f>IF('Noon Position '!B43&lt;&gt;"",'Noon Position '!B43,"")</f>
        <v/>
      </c>
      <c r="F37" s="169"/>
      <c r="G37" s="51"/>
      <c r="H37" s="147"/>
      <c r="I37" s="169"/>
      <c r="J37" s="51"/>
      <c r="K37" s="147"/>
      <c r="L37" s="169"/>
      <c r="M37" s="51"/>
      <c r="N37" s="147"/>
      <c r="O37" s="169"/>
      <c r="P37" s="51"/>
      <c r="Q37" s="147"/>
      <c r="R37" s="157">
        <f>IF(OR(ISBLANK(F37),F37&gt;'Charter Party Details'!$B$25),0,1)</f>
        <v>0</v>
      </c>
      <c r="S37" s="22">
        <f>IF(LOWER('Charter Party Details'!$F$25)="no",1,IF(ISBLANK(I37),0,IF(OR(K37=8,K37=1,K37=2),0,1)))</f>
        <v>0</v>
      </c>
      <c r="T37" s="22">
        <f>IF(OR(ISBLANK(L37),ISBLANK(O37),MAX(L37,O37)&gt;'Charter Party Details'!$D$25),0,1)</f>
        <v>0</v>
      </c>
      <c r="U37" s="171">
        <f t="shared" si="0"/>
        <v>0</v>
      </c>
      <c r="V37" s="175" t="str">
        <f t="shared" si="1"/>
        <v/>
      </c>
      <c r="W37" s="174"/>
    </row>
    <row r="38" spans="1:23" s="4" customFormat="1" x14ac:dyDescent="0.25">
      <c r="A38" s="7"/>
      <c r="B38" s="7"/>
      <c r="C38" s="7"/>
      <c r="D38" s="24" t="str">
        <f>IF('Noon Position '!A44&lt;&gt;"",'Noon Position '!A44,"")</f>
        <v/>
      </c>
      <c r="E38" s="168" t="str">
        <f>IF('Noon Position '!B44&lt;&gt;"",'Noon Position '!B44,"")</f>
        <v/>
      </c>
      <c r="F38" s="169"/>
      <c r="G38" s="51"/>
      <c r="H38" s="147"/>
      <c r="I38" s="169"/>
      <c r="J38" s="51"/>
      <c r="K38" s="147"/>
      <c r="L38" s="169"/>
      <c r="M38" s="51"/>
      <c r="N38" s="147"/>
      <c r="O38" s="169"/>
      <c r="P38" s="51"/>
      <c r="Q38" s="147"/>
      <c r="R38" s="157">
        <f>IF(OR(ISBLANK(F38),F38&gt;'Charter Party Details'!$B$25),0,1)</f>
        <v>0</v>
      </c>
      <c r="S38" s="22">
        <f>IF(LOWER('Charter Party Details'!$F$25)="no",1,IF(ISBLANK(I38),0,IF(OR(K38=8,K38=1,K38=2),0,1)))</f>
        <v>0</v>
      </c>
      <c r="T38" s="22">
        <f>IF(OR(ISBLANK(L38),ISBLANK(O38),MAX(L38,O38)&gt;'Charter Party Details'!$D$25),0,1)</f>
        <v>0</v>
      </c>
      <c r="U38" s="171">
        <f t="shared" si="0"/>
        <v>0</v>
      </c>
      <c r="V38" s="175" t="str">
        <f t="shared" si="1"/>
        <v/>
      </c>
      <c r="W38" s="174"/>
    </row>
    <row r="39" spans="1:23" s="4" customFormat="1" x14ac:dyDescent="0.25">
      <c r="A39" s="7"/>
      <c r="B39" s="7"/>
      <c r="C39" s="7"/>
      <c r="D39" s="24" t="str">
        <f>IF('Noon Position '!A45&lt;&gt;"",'Noon Position '!A45,"")</f>
        <v/>
      </c>
      <c r="E39" s="168" t="str">
        <f>IF('Noon Position '!B45&lt;&gt;"",'Noon Position '!B45,"")</f>
        <v/>
      </c>
      <c r="F39" s="169"/>
      <c r="G39" s="51"/>
      <c r="H39" s="147"/>
      <c r="I39" s="169"/>
      <c r="J39" s="51"/>
      <c r="K39" s="147"/>
      <c r="L39" s="169"/>
      <c r="M39" s="51"/>
      <c r="N39" s="147"/>
      <c r="O39" s="169"/>
      <c r="P39" s="51"/>
      <c r="Q39" s="147"/>
      <c r="R39" s="157">
        <f>IF(OR(ISBLANK(F39),F39&gt;'Charter Party Details'!$B$25),0,1)</f>
        <v>0</v>
      </c>
      <c r="S39" s="22">
        <f>IF(LOWER('Charter Party Details'!$F$25)="no",1,IF(ISBLANK(I39),0,IF(OR(K39=8,K39=1,K39=2),0,1)))</f>
        <v>0</v>
      </c>
      <c r="T39" s="22">
        <f>IF(OR(ISBLANK(L39),ISBLANK(O39),MAX(L39,O39)&gt;'Charter Party Details'!$D$25),0,1)</f>
        <v>0</v>
      </c>
      <c r="U39" s="171">
        <f t="shared" si="0"/>
        <v>0</v>
      </c>
      <c r="V39" s="175" t="str">
        <f t="shared" si="1"/>
        <v/>
      </c>
      <c r="W39" s="174"/>
    </row>
    <row r="40" spans="1:23" s="4" customFormat="1" x14ac:dyDescent="0.25">
      <c r="A40" s="7"/>
      <c r="B40" s="7"/>
      <c r="C40" s="7"/>
      <c r="D40" s="24" t="str">
        <f>IF('Noon Position '!A46&lt;&gt;"",'Noon Position '!A46,"")</f>
        <v/>
      </c>
      <c r="E40" s="168" t="str">
        <f>IF('Noon Position '!B46&lt;&gt;"",'Noon Position '!B46,"")</f>
        <v/>
      </c>
      <c r="F40" s="169"/>
      <c r="G40" s="51"/>
      <c r="H40" s="147"/>
      <c r="I40" s="169"/>
      <c r="J40" s="51"/>
      <c r="K40" s="147"/>
      <c r="L40" s="169"/>
      <c r="M40" s="51"/>
      <c r="N40" s="147"/>
      <c r="O40" s="169"/>
      <c r="P40" s="51"/>
      <c r="Q40" s="147"/>
      <c r="R40" s="157">
        <f>IF(OR(ISBLANK(F40),F40&gt;'Charter Party Details'!$B$25),0,1)</f>
        <v>0</v>
      </c>
      <c r="S40" s="22">
        <f>IF(LOWER('Charter Party Details'!$F$25)="no",1,IF(ISBLANK(I40),0,IF(OR(K40=8,K40=1,K40=2),0,1)))</f>
        <v>0</v>
      </c>
      <c r="T40" s="22">
        <f>IF(OR(ISBLANK(L40),ISBLANK(O40),MAX(L40,O40)&gt;'Charter Party Details'!$D$25),0,1)</f>
        <v>0</v>
      </c>
      <c r="U40" s="171">
        <f t="shared" si="0"/>
        <v>0</v>
      </c>
      <c r="V40" s="175" t="str">
        <f t="shared" si="1"/>
        <v/>
      </c>
      <c r="W40" s="174"/>
    </row>
    <row r="41" spans="1:23" s="4" customFormat="1" x14ac:dyDescent="0.25">
      <c r="A41" s="7"/>
      <c r="B41" s="7"/>
      <c r="C41" s="7"/>
      <c r="D41" s="24" t="str">
        <f>IF('Noon Position '!A47&lt;&gt;"",'Noon Position '!A47,"")</f>
        <v/>
      </c>
      <c r="E41" s="168" t="str">
        <f>IF('Noon Position '!B47&lt;&gt;"",'Noon Position '!B47,"")</f>
        <v/>
      </c>
      <c r="F41" s="169"/>
      <c r="G41" s="51"/>
      <c r="H41" s="147"/>
      <c r="I41" s="169"/>
      <c r="J41" s="51"/>
      <c r="K41" s="147"/>
      <c r="L41" s="169"/>
      <c r="M41" s="51"/>
      <c r="N41" s="147"/>
      <c r="O41" s="169"/>
      <c r="P41" s="51"/>
      <c r="Q41" s="147"/>
      <c r="R41" s="157">
        <f>IF(OR(ISBLANK(F41),F41&gt;'Charter Party Details'!$B$25),0,1)</f>
        <v>0</v>
      </c>
      <c r="S41" s="22">
        <f>IF(LOWER('Charter Party Details'!$F$25)="no",1,IF(ISBLANK(I41),0,IF(OR(K41=8,K41=1,K41=2),0,1)))</f>
        <v>0</v>
      </c>
      <c r="T41" s="22">
        <f>IF(OR(ISBLANK(L41),ISBLANK(O41),MAX(L41,O41)&gt;'Charter Party Details'!$D$25),0,1)</f>
        <v>0</v>
      </c>
      <c r="U41" s="171">
        <f t="shared" si="0"/>
        <v>0</v>
      </c>
      <c r="V41" s="175" t="str">
        <f t="shared" si="1"/>
        <v/>
      </c>
      <c r="W41" s="174"/>
    </row>
    <row r="42" spans="1:23" s="4" customFormat="1" x14ac:dyDescent="0.25">
      <c r="A42" s="7"/>
      <c r="B42" s="7"/>
      <c r="C42" s="7"/>
      <c r="D42" s="24" t="str">
        <f>IF('Noon Position '!A48&lt;&gt;"",'Noon Position '!A48,"")</f>
        <v/>
      </c>
      <c r="E42" s="168" t="str">
        <f>IF('Noon Position '!B48&lt;&gt;"",'Noon Position '!B48,"")</f>
        <v/>
      </c>
      <c r="F42" s="169"/>
      <c r="G42" s="51"/>
      <c r="H42" s="147"/>
      <c r="I42" s="169"/>
      <c r="J42" s="51"/>
      <c r="K42" s="147"/>
      <c r="L42" s="169"/>
      <c r="M42" s="51"/>
      <c r="N42" s="147"/>
      <c r="O42" s="169"/>
      <c r="P42" s="51"/>
      <c r="Q42" s="147"/>
      <c r="R42" s="157">
        <f>IF(OR(ISBLANK(F42),F42&gt;'Charter Party Details'!$B$25),0,1)</f>
        <v>0</v>
      </c>
      <c r="S42" s="22">
        <f>IF(LOWER('Charter Party Details'!$F$25)="no",1,IF(ISBLANK(I42),0,IF(OR(K42=8,K42=1,K42=2),0,1)))</f>
        <v>0</v>
      </c>
      <c r="T42" s="22">
        <f>IF(OR(ISBLANK(L42),ISBLANK(O42),MAX(L42,O42)&gt;'Charter Party Details'!$D$25),0,1)</f>
        <v>0</v>
      </c>
      <c r="U42" s="171">
        <f t="shared" si="0"/>
        <v>0</v>
      </c>
      <c r="V42" s="175" t="str">
        <f t="shared" si="1"/>
        <v/>
      </c>
      <c r="W42" s="174"/>
    </row>
    <row r="43" spans="1:23" s="4" customFormat="1" x14ac:dyDescent="0.25">
      <c r="A43" s="7"/>
      <c r="B43" s="7"/>
      <c r="C43" s="7"/>
      <c r="D43" s="24" t="str">
        <f>IF('Noon Position '!A49&lt;&gt;"",'Noon Position '!A49,"")</f>
        <v/>
      </c>
      <c r="E43" s="168" t="str">
        <f>IF('Noon Position '!B49&lt;&gt;"",'Noon Position '!B49,"")</f>
        <v/>
      </c>
      <c r="F43" s="169"/>
      <c r="G43" s="51"/>
      <c r="H43" s="147"/>
      <c r="I43" s="169"/>
      <c r="J43" s="51"/>
      <c r="K43" s="147"/>
      <c r="L43" s="169"/>
      <c r="M43" s="51"/>
      <c r="N43" s="147"/>
      <c r="O43" s="169"/>
      <c r="P43" s="51"/>
      <c r="Q43" s="147"/>
      <c r="R43" s="157">
        <f>IF(OR(ISBLANK(F43),F43&gt;'Charter Party Details'!$B$25),0,1)</f>
        <v>0</v>
      </c>
      <c r="S43" s="22">
        <f>IF(LOWER('Charter Party Details'!$F$25)="no",1,IF(ISBLANK(I43),0,IF(OR(K43=8,K43=1,K43=2),0,1)))</f>
        <v>0</v>
      </c>
      <c r="T43" s="22">
        <f>IF(OR(ISBLANK(L43),ISBLANK(O43),MAX(L43,O43)&gt;'Charter Party Details'!$D$25),0,1)</f>
        <v>0</v>
      </c>
      <c r="U43" s="171">
        <f t="shared" si="0"/>
        <v>0</v>
      </c>
      <c r="V43" s="175" t="str">
        <f t="shared" si="1"/>
        <v/>
      </c>
      <c r="W43" s="174"/>
    </row>
    <row r="44" spans="1:23" s="4" customFormat="1" x14ac:dyDescent="0.25">
      <c r="A44" s="7"/>
      <c r="B44" s="7"/>
      <c r="C44" s="7"/>
      <c r="D44" s="24" t="str">
        <f>IF('Noon Position '!A50&lt;&gt;"",'Noon Position '!A50,"")</f>
        <v/>
      </c>
      <c r="E44" s="168" t="str">
        <f>IF('Noon Position '!B50&lt;&gt;"",'Noon Position '!B50,"")</f>
        <v/>
      </c>
      <c r="F44" s="169"/>
      <c r="G44" s="51"/>
      <c r="H44" s="147"/>
      <c r="I44" s="169"/>
      <c r="J44" s="51"/>
      <c r="K44" s="147"/>
      <c r="L44" s="169"/>
      <c r="M44" s="51"/>
      <c r="N44" s="147"/>
      <c r="O44" s="169"/>
      <c r="P44" s="51"/>
      <c r="Q44" s="147"/>
      <c r="R44" s="157">
        <f>IF(OR(ISBLANK(F44),F44&gt;'Charter Party Details'!$B$25),0,1)</f>
        <v>0</v>
      </c>
      <c r="S44" s="22">
        <f>IF(LOWER('Charter Party Details'!$F$25)="no",1,IF(ISBLANK(I44),0,IF(OR(K44=8,K44=1,K44=2),0,1)))</f>
        <v>0</v>
      </c>
      <c r="T44" s="22">
        <f>IF(OR(ISBLANK(L44),ISBLANK(O44),MAX(L44,O44)&gt;'Charter Party Details'!$D$25),0,1)</f>
        <v>0</v>
      </c>
      <c r="U44" s="171">
        <f t="shared" si="0"/>
        <v>0</v>
      </c>
      <c r="V44" s="175" t="str">
        <f t="shared" si="1"/>
        <v/>
      </c>
      <c r="W44" s="174"/>
    </row>
    <row r="45" spans="1:23" s="4" customFormat="1" x14ac:dyDescent="0.25">
      <c r="A45" s="7"/>
      <c r="B45" s="7"/>
      <c r="C45" s="7"/>
      <c r="D45" s="24" t="str">
        <f>IF('Noon Position '!A51&lt;&gt;"",'Noon Position '!A51,"")</f>
        <v/>
      </c>
      <c r="E45" s="168" t="str">
        <f>IF('Noon Position '!B51&lt;&gt;"",'Noon Position '!B51,"")</f>
        <v/>
      </c>
      <c r="F45" s="169"/>
      <c r="G45" s="51"/>
      <c r="H45" s="147"/>
      <c r="I45" s="169"/>
      <c r="J45" s="51"/>
      <c r="K45" s="147"/>
      <c r="L45" s="169"/>
      <c r="M45" s="51"/>
      <c r="N45" s="147"/>
      <c r="O45" s="169"/>
      <c r="P45" s="51"/>
      <c r="Q45" s="147"/>
      <c r="R45" s="157">
        <f>IF(OR(ISBLANK(F45),F45&gt;'Charter Party Details'!$B$25),0,1)</f>
        <v>0</v>
      </c>
      <c r="S45" s="22">
        <f>IF(LOWER('Charter Party Details'!$F$25)="no",1,IF(ISBLANK(I45),0,IF(OR(K45=8,K45=1,K45=2),0,1)))</f>
        <v>0</v>
      </c>
      <c r="T45" s="22">
        <f>IF(OR(ISBLANK(L45),ISBLANK(O45),MAX(L45,O45)&gt;'Charter Party Details'!$D$25),0,1)</f>
        <v>0</v>
      </c>
      <c r="U45" s="171">
        <f t="shared" si="0"/>
        <v>0</v>
      </c>
      <c r="V45" s="175" t="str">
        <f t="shared" si="1"/>
        <v/>
      </c>
      <c r="W45" s="174"/>
    </row>
    <row r="46" spans="1:23" s="4" customFormat="1" x14ac:dyDescent="0.25">
      <c r="A46" s="7"/>
      <c r="B46" s="7"/>
      <c r="C46" s="7"/>
      <c r="D46" s="24" t="str">
        <f>IF('Noon Position '!A52&lt;&gt;"",'Noon Position '!A52,"")</f>
        <v/>
      </c>
      <c r="E46" s="168" t="str">
        <f>IF('Noon Position '!B52&lt;&gt;"",'Noon Position '!B52,"")</f>
        <v/>
      </c>
      <c r="F46" s="169"/>
      <c r="G46" s="51"/>
      <c r="H46" s="147"/>
      <c r="I46" s="169"/>
      <c r="J46" s="51"/>
      <c r="K46" s="147"/>
      <c r="L46" s="169"/>
      <c r="M46" s="51"/>
      <c r="N46" s="147"/>
      <c r="O46" s="169"/>
      <c r="P46" s="51"/>
      <c r="Q46" s="147"/>
      <c r="R46" s="157">
        <f>IF(OR(ISBLANK(F46),F46&gt;'Charter Party Details'!$B$25),0,1)</f>
        <v>0</v>
      </c>
      <c r="S46" s="22">
        <f>IF(LOWER('Charter Party Details'!$F$25)="no",1,IF(ISBLANK(I46),0,IF(OR(K46=8,K46=1,K46=2),0,1)))</f>
        <v>0</v>
      </c>
      <c r="T46" s="22">
        <f>IF(OR(ISBLANK(L46),ISBLANK(O46),MAX(L46,O46)&gt;'Charter Party Details'!$D$25),0,1)</f>
        <v>0</v>
      </c>
      <c r="U46" s="171">
        <f t="shared" si="0"/>
        <v>0</v>
      </c>
      <c r="V46" s="175" t="str">
        <f t="shared" si="1"/>
        <v/>
      </c>
      <c r="W46" s="174"/>
    </row>
    <row r="47" spans="1:23" s="4" customFormat="1" x14ac:dyDescent="0.25">
      <c r="A47" s="7"/>
      <c r="B47" s="7"/>
      <c r="C47" s="7"/>
      <c r="D47" s="24" t="str">
        <f>IF('Noon Position '!A53&lt;&gt;"",'Noon Position '!A53,"")</f>
        <v/>
      </c>
      <c r="E47" s="168" t="str">
        <f>IF('Noon Position '!B53&lt;&gt;"",'Noon Position '!B53,"")</f>
        <v/>
      </c>
      <c r="F47" s="169"/>
      <c r="G47" s="51"/>
      <c r="H47" s="147"/>
      <c r="I47" s="169"/>
      <c r="J47" s="51"/>
      <c r="K47" s="147"/>
      <c r="L47" s="169"/>
      <c r="M47" s="51"/>
      <c r="N47" s="147"/>
      <c r="O47" s="169"/>
      <c r="P47" s="51"/>
      <c r="Q47" s="147"/>
      <c r="R47" s="157">
        <f>IF(OR(ISBLANK(F47),F47&gt;'Charter Party Details'!$B$25),0,1)</f>
        <v>0</v>
      </c>
      <c r="S47" s="22">
        <f>IF(LOWER('Charter Party Details'!$F$25)="no",1,IF(ISBLANK(I47),0,IF(OR(K47=8,K47=1,K47=2),0,1)))</f>
        <v>0</v>
      </c>
      <c r="T47" s="22">
        <f>IF(OR(ISBLANK(L47),ISBLANK(O47),MAX(L47,O47)&gt;'Charter Party Details'!$D$25),0,1)</f>
        <v>0</v>
      </c>
      <c r="U47" s="171">
        <f t="shared" si="0"/>
        <v>0</v>
      </c>
      <c r="V47" s="175" t="str">
        <f t="shared" si="1"/>
        <v/>
      </c>
      <c r="W47" s="174"/>
    </row>
    <row r="48" spans="1:23" s="4" customFormat="1" x14ac:dyDescent="0.25">
      <c r="A48" s="7"/>
      <c r="B48" s="7"/>
      <c r="C48" s="7"/>
      <c r="D48" s="24" t="str">
        <f>IF('Noon Position '!A54&lt;&gt;"",'Noon Position '!A54,"")</f>
        <v/>
      </c>
      <c r="E48" s="168" t="str">
        <f>IF('Noon Position '!B54&lt;&gt;"",'Noon Position '!B54,"")</f>
        <v/>
      </c>
      <c r="F48" s="169"/>
      <c r="G48" s="51"/>
      <c r="H48" s="147"/>
      <c r="I48" s="169"/>
      <c r="J48" s="51"/>
      <c r="K48" s="147"/>
      <c r="L48" s="169"/>
      <c r="M48" s="51"/>
      <c r="N48" s="147"/>
      <c r="O48" s="169"/>
      <c r="P48" s="51"/>
      <c r="Q48" s="147"/>
      <c r="R48" s="157">
        <f>IF(OR(ISBLANK(F48),F48&gt;'Charter Party Details'!$B$25),0,1)</f>
        <v>0</v>
      </c>
      <c r="S48" s="22">
        <f>IF(LOWER('Charter Party Details'!$F$25)="no",1,IF(ISBLANK(I48),0,IF(OR(K48=8,K48=1,K48=2),0,1)))</f>
        <v>0</v>
      </c>
      <c r="T48" s="22">
        <f>IF(OR(ISBLANK(L48),ISBLANK(O48),MAX(L48,O48)&gt;'Charter Party Details'!$D$25),0,1)</f>
        <v>0</v>
      </c>
      <c r="U48" s="171">
        <f t="shared" si="0"/>
        <v>0</v>
      </c>
      <c r="V48" s="175" t="str">
        <f t="shared" si="1"/>
        <v/>
      </c>
      <c r="W48" s="174"/>
    </row>
    <row r="49" spans="1:23" s="4" customFormat="1" x14ac:dyDescent="0.25">
      <c r="A49" s="7"/>
      <c r="B49" s="7"/>
      <c r="C49" s="7"/>
      <c r="D49" s="24" t="str">
        <f>IF('Noon Position '!A55&lt;&gt;"",'Noon Position '!A55,"")</f>
        <v/>
      </c>
      <c r="E49" s="168" t="str">
        <f>IF('Noon Position '!B55&lt;&gt;"",'Noon Position '!B55,"")</f>
        <v/>
      </c>
      <c r="F49" s="169"/>
      <c r="G49" s="51"/>
      <c r="H49" s="147"/>
      <c r="I49" s="169"/>
      <c r="J49" s="51"/>
      <c r="K49" s="147"/>
      <c r="L49" s="169"/>
      <c r="M49" s="51"/>
      <c r="N49" s="147"/>
      <c r="O49" s="169"/>
      <c r="P49" s="51"/>
      <c r="Q49" s="147"/>
      <c r="R49" s="157">
        <f>IF(OR(ISBLANK(F49),F49&gt;'Charter Party Details'!$B$25),0,1)</f>
        <v>0</v>
      </c>
      <c r="S49" s="22">
        <f>IF(LOWER('Charter Party Details'!$F$25)="no",1,IF(ISBLANK(I49),0,IF(OR(K49=8,K49=1,K49=2),0,1)))</f>
        <v>0</v>
      </c>
      <c r="T49" s="22">
        <f>IF(OR(ISBLANK(L49),ISBLANK(O49),MAX(L49,O49)&gt;'Charter Party Details'!$D$25),0,1)</f>
        <v>0</v>
      </c>
      <c r="U49" s="171">
        <f t="shared" si="0"/>
        <v>0</v>
      </c>
      <c r="V49" s="175" t="str">
        <f t="shared" si="1"/>
        <v/>
      </c>
      <c r="W49" s="174"/>
    </row>
    <row r="50" spans="1:23" s="4" customFormat="1" x14ac:dyDescent="0.25">
      <c r="A50" s="7"/>
      <c r="B50" s="7"/>
      <c r="C50" s="7"/>
      <c r="D50" s="24" t="str">
        <f>IF('Noon Position '!A56&lt;&gt;"",'Noon Position '!A56,"")</f>
        <v/>
      </c>
      <c r="E50" s="168" t="str">
        <f>IF('Noon Position '!B56&lt;&gt;"",'Noon Position '!B56,"")</f>
        <v/>
      </c>
      <c r="F50" s="169"/>
      <c r="G50" s="51"/>
      <c r="H50" s="147"/>
      <c r="I50" s="169"/>
      <c r="J50" s="51"/>
      <c r="K50" s="147"/>
      <c r="L50" s="169"/>
      <c r="M50" s="51"/>
      <c r="N50" s="147"/>
      <c r="O50" s="169"/>
      <c r="P50" s="51"/>
      <c r="Q50" s="147"/>
      <c r="R50" s="157">
        <f>IF(OR(ISBLANK(F50),F50&gt;'Charter Party Details'!$B$25),0,1)</f>
        <v>0</v>
      </c>
      <c r="S50" s="22">
        <f>IF(LOWER('Charter Party Details'!$F$25)="no",1,IF(ISBLANK(I50),0,IF(OR(K50=8,K50=1,K50=2),0,1)))</f>
        <v>0</v>
      </c>
      <c r="T50" s="22">
        <f>IF(OR(ISBLANK(L50),ISBLANK(O50),MAX(L50,O50)&gt;'Charter Party Details'!$D$25),0,1)</f>
        <v>0</v>
      </c>
      <c r="U50" s="171">
        <f t="shared" si="0"/>
        <v>0</v>
      </c>
      <c r="V50" s="175" t="str">
        <f t="shared" si="1"/>
        <v/>
      </c>
      <c r="W50" s="174"/>
    </row>
    <row r="51" spans="1:23" s="4" customFormat="1" x14ac:dyDescent="0.25">
      <c r="A51" s="7"/>
      <c r="B51" s="7"/>
      <c r="C51" s="7"/>
      <c r="D51" s="24" t="str">
        <f>IF('Noon Position '!A57&lt;&gt;"",'Noon Position '!A57,"")</f>
        <v/>
      </c>
      <c r="E51" s="168" t="str">
        <f>IF('Noon Position '!B57&lt;&gt;"",'Noon Position '!B57,"")</f>
        <v/>
      </c>
      <c r="F51" s="169"/>
      <c r="G51" s="51"/>
      <c r="H51" s="147"/>
      <c r="I51" s="169"/>
      <c r="J51" s="51"/>
      <c r="K51" s="147"/>
      <c r="L51" s="169"/>
      <c r="M51" s="51"/>
      <c r="N51" s="147"/>
      <c r="O51" s="169"/>
      <c r="P51" s="51"/>
      <c r="Q51" s="147"/>
      <c r="R51" s="157">
        <f>IF(OR(ISBLANK(F51),F51&gt;'Charter Party Details'!$B$25),0,1)</f>
        <v>0</v>
      </c>
      <c r="S51" s="22">
        <f>IF(LOWER('Charter Party Details'!$F$25)="no",1,IF(ISBLANK(I51),0,IF(OR(K51=8,K51=1,K51=2),0,1)))</f>
        <v>0</v>
      </c>
      <c r="T51" s="22">
        <f>IF(OR(ISBLANK(L51),ISBLANK(O51),MAX(L51,O51)&gt;'Charter Party Details'!$D$25),0,1)</f>
        <v>0</v>
      </c>
      <c r="U51" s="171">
        <f t="shared" si="0"/>
        <v>0</v>
      </c>
      <c r="V51" s="175" t="str">
        <f t="shared" si="1"/>
        <v/>
      </c>
      <c r="W51" s="174"/>
    </row>
    <row r="52" spans="1:23" s="4" customFormat="1" x14ac:dyDescent="0.25">
      <c r="A52" s="7"/>
      <c r="B52" s="7"/>
      <c r="C52" s="7"/>
      <c r="D52" s="24" t="str">
        <f>IF('Noon Position '!A58&lt;&gt;"",'Noon Position '!A58,"")</f>
        <v/>
      </c>
      <c r="E52" s="168" t="str">
        <f>IF('Noon Position '!B58&lt;&gt;"",'Noon Position '!B58,"")</f>
        <v/>
      </c>
      <c r="F52" s="169"/>
      <c r="G52" s="51"/>
      <c r="H52" s="147"/>
      <c r="I52" s="169"/>
      <c r="J52" s="51"/>
      <c r="K52" s="147"/>
      <c r="L52" s="169"/>
      <c r="M52" s="51"/>
      <c r="N52" s="147"/>
      <c r="O52" s="169"/>
      <c r="P52" s="51"/>
      <c r="Q52" s="147"/>
      <c r="R52" s="157">
        <f>IF(OR(ISBLANK(F52),F52&gt;'Charter Party Details'!$B$25),0,1)</f>
        <v>0</v>
      </c>
      <c r="S52" s="22">
        <f>IF(LOWER('Charter Party Details'!$F$25)="no",1,IF(ISBLANK(I52),0,IF(OR(K52=8,K52=1,K52=2),0,1)))</f>
        <v>0</v>
      </c>
      <c r="T52" s="22">
        <f>IF(OR(ISBLANK(L52),ISBLANK(O52),MAX(L52,O52)&gt;'Charter Party Details'!$D$25),0,1)</f>
        <v>0</v>
      </c>
      <c r="U52" s="171">
        <f t="shared" si="0"/>
        <v>0</v>
      </c>
      <c r="V52" s="175" t="str">
        <f t="shared" si="1"/>
        <v/>
      </c>
      <c r="W52" s="174"/>
    </row>
    <row r="53" spans="1:23" s="4" customFormat="1" x14ac:dyDescent="0.25">
      <c r="A53" s="7"/>
      <c r="B53" s="7"/>
      <c r="C53" s="7"/>
      <c r="D53" s="24" t="str">
        <f>IF('Noon Position '!A59&lt;&gt;"",'Noon Position '!A59,"")</f>
        <v/>
      </c>
      <c r="E53" s="168" t="str">
        <f>IF('Noon Position '!B59&lt;&gt;"",'Noon Position '!B59,"")</f>
        <v/>
      </c>
      <c r="F53" s="169"/>
      <c r="G53" s="51"/>
      <c r="H53" s="147"/>
      <c r="I53" s="169"/>
      <c r="J53" s="51"/>
      <c r="K53" s="147"/>
      <c r="L53" s="169"/>
      <c r="M53" s="51"/>
      <c r="N53" s="147"/>
      <c r="O53" s="169"/>
      <c r="P53" s="51"/>
      <c r="Q53" s="147"/>
      <c r="R53" s="157">
        <f>IF(OR(ISBLANK(F53),F53&gt;'Charter Party Details'!$B$25),0,1)</f>
        <v>0</v>
      </c>
      <c r="S53" s="22">
        <f>IF(LOWER('Charter Party Details'!$F$25)="no",1,IF(ISBLANK(I53),0,IF(OR(K53=8,K53=1,K53=2),0,1)))</f>
        <v>0</v>
      </c>
      <c r="T53" s="22">
        <f>IF(OR(ISBLANK(L53),ISBLANK(O53),MAX(L53,O53)&gt;'Charter Party Details'!$D$25),0,1)</f>
        <v>0</v>
      </c>
      <c r="U53" s="171">
        <f t="shared" si="0"/>
        <v>0</v>
      </c>
      <c r="V53" s="175" t="str">
        <f t="shared" si="1"/>
        <v/>
      </c>
      <c r="W53" s="174"/>
    </row>
    <row r="54" spans="1:23" s="4" customFormat="1" x14ac:dyDescent="0.25">
      <c r="A54" s="7"/>
      <c r="B54" s="7"/>
      <c r="C54" s="7"/>
      <c r="D54" s="24" t="str">
        <f>IF('Noon Position '!A60&lt;&gt;"",'Noon Position '!A60,"")</f>
        <v/>
      </c>
      <c r="E54" s="168" t="str">
        <f>IF('Noon Position '!B60&lt;&gt;"",'Noon Position '!B60,"")</f>
        <v/>
      </c>
      <c r="F54" s="169"/>
      <c r="G54" s="51"/>
      <c r="H54" s="147"/>
      <c r="I54" s="169"/>
      <c r="J54" s="51"/>
      <c r="K54" s="147"/>
      <c r="L54" s="169"/>
      <c r="M54" s="51"/>
      <c r="N54" s="147"/>
      <c r="O54" s="169"/>
      <c r="P54" s="51"/>
      <c r="Q54" s="147"/>
      <c r="R54" s="157">
        <f>IF(OR(ISBLANK(F54),F54&gt;'Charter Party Details'!$B$25),0,1)</f>
        <v>0</v>
      </c>
      <c r="S54" s="22">
        <f>IF(LOWER('Charter Party Details'!$F$25)="no",1,IF(ISBLANK(I54),0,IF(OR(K54=8,K54=1,K54=2),0,1)))</f>
        <v>0</v>
      </c>
      <c r="T54" s="22">
        <f>IF(OR(ISBLANK(L54),ISBLANK(O54),MAX(L54,O54)&gt;'Charter Party Details'!$D$25),0,1)</f>
        <v>0</v>
      </c>
      <c r="U54" s="171">
        <f t="shared" si="0"/>
        <v>0</v>
      </c>
      <c r="V54" s="175" t="str">
        <f t="shared" si="1"/>
        <v/>
      </c>
      <c r="W54" s="174"/>
    </row>
    <row r="55" spans="1:23" s="4" customFormat="1" x14ac:dyDescent="0.25">
      <c r="A55" s="7"/>
      <c r="B55" s="7"/>
      <c r="C55" s="7"/>
      <c r="D55" s="24" t="str">
        <f>IF('Noon Position '!A61&lt;&gt;"",'Noon Position '!A61,"")</f>
        <v/>
      </c>
      <c r="E55" s="168" t="str">
        <f>IF('Noon Position '!B61&lt;&gt;"",'Noon Position '!B61,"")</f>
        <v/>
      </c>
      <c r="F55" s="169"/>
      <c r="G55" s="51"/>
      <c r="H55" s="147"/>
      <c r="I55" s="169"/>
      <c r="J55" s="51"/>
      <c r="K55" s="147"/>
      <c r="L55" s="169"/>
      <c r="M55" s="51"/>
      <c r="N55" s="147"/>
      <c r="O55" s="169"/>
      <c r="P55" s="51"/>
      <c r="Q55" s="147"/>
      <c r="R55" s="157">
        <f>IF(OR(ISBLANK(F55),F55&gt;'Charter Party Details'!$B$25),0,1)</f>
        <v>0</v>
      </c>
      <c r="S55" s="22">
        <f>IF(LOWER('Charter Party Details'!$F$25)="no",1,IF(ISBLANK(I55),0,IF(OR(K55=8,K55=1,K55=2),0,1)))</f>
        <v>0</v>
      </c>
      <c r="T55" s="22">
        <f>IF(OR(ISBLANK(L55),ISBLANK(O55),MAX(L55,O55)&gt;'Charter Party Details'!$D$25),0,1)</f>
        <v>0</v>
      </c>
      <c r="U55" s="171">
        <f t="shared" si="0"/>
        <v>0</v>
      </c>
      <c r="V55" s="175" t="str">
        <f t="shared" si="1"/>
        <v/>
      </c>
      <c r="W55" s="174"/>
    </row>
    <row r="56" spans="1:23" s="4" customFormat="1" x14ac:dyDescent="0.25">
      <c r="A56" s="7"/>
      <c r="B56" s="7"/>
      <c r="C56" s="7"/>
      <c r="D56" s="24" t="str">
        <f>IF('Noon Position '!A62&lt;&gt;"",'Noon Position '!A62,"")</f>
        <v/>
      </c>
      <c r="E56" s="168" t="str">
        <f>IF('Noon Position '!B62&lt;&gt;"",'Noon Position '!B62,"")</f>
        <v/>
      </c>
      <c r="F56" s="169"/>
      <c r="G56" s="51"/>
      <c r="H56" s="147"/>
      <c r="I56" s="169"/>
      <c r="J56" s="51"/>
      <c r="K56" s="147"/>
      <c r="L56" s="169"/>
      <c r="M56" s="51"/>
      <c r="N56" s="147"/>
      <c r="O56" s="169"/>
      <c r="P56" s="51"/>
      <c r="Q56" s="147"/>
      <c r="R56" s="157">
        <f>IF(OR(ISBLANK(F56),F56&gt;'Charter Party Details'!$B$25),0,1)</f>
        <v>0</v>
      </c>
      <c r="S56" s="22">
        <f>IF(LOWER('Charter Party Details'!$F$25)="no",1,IF(ISBLANK(I56),0,IF(OR(K56=8,K56=1,K56=2),0,1)))</f>
        <v>0</v>
      </c>
      <c r="T56" s="22">
        <f>IF(OR(ISBLANK(L56),ISBLANK(O56),MAX(L56,O56)&gt;'Charter Party Details'!$D$25),0,1)</f>
        <v>0</v>
      </c>
      <c r="U56" s="171">
        <f t="shared" si="0"/>
        <v>0</v>
      </c>
      <c r="V56" s="175" t="str">
        <f t="shared" si="1"/>
        <v/>
      </c>
      <c r="W56" s="174"/>
    </row>
    <row r="57" spans="1:23" s="4" customFormat="1" x14ac:dyDescent="0.25">
      <c r="A57" s="7"/>
      <c r="B57" s="7"/>
      <c r="C57" s="7"/>
      <c r="D57" s="24" t="str">
        <f>IF('Noon Position '!A63&lt;&gt;"",'Noon Position '!A63,"")</f>
        <v/>
      </c>
      <c r="E57" s="168" t="str">
        <f>IF('Noon Position '!B63&lt;&gt;"",'Noon Position '!B63,"")</f>
        <v/>
      </c>
      <c r="F57" s="169"/>
      <c r="G57" s="51"/>
      <c r="H57" s="147"/>
      <c r="I57" s="169"/>
      <c r="J57" s="51"/>
      <c r="K57" s="147"/>
      <c r="L57" s="169"/>
      <c r="M57" s="51"/>
      <c r="N57" s="147"/>
      <c r="O57" s="169"/>
      <c r="P57" s="51"/>
      <c r="Q57" s="147"/>
      <c r="R57" s="157">
        <f>IF(OR(ISBLANK(F57),F57&gt;'Charter Party Details'!$B$25),0,1)</f>
        <v>0</v>
      </c>
      <c r="S57" s="22">
        <f>IF(LOWER('Charter Party Details'!$F$25)="no",1,IF(ISBLANK(I57),0,IF(OR(K57=8,K57=1,K57=2),0,1)))</f>
        <v>0</v>
      </c>
      <c r="T57" s="22">
        <f>IF(OR(ISBLANK(L57),ISBLANK(O57),MAX(L57,O57)&gt;'Charter Party Details'!$D$25),0,1)</f>
        <v>0</v>
      </c>
      <c r="U57" s="171">
        <f t="shared" si="0"/>
        <v>0</v>
      </c>
      <c r="V57" s="175" t="str">
        <f t="shared" si="1"/>
        <v/>
      </c>
      <c r="W57" s="174"/>
    </row>
    <row r="58" spans="1:23" s="4" customFormat="1" x14ac:dyDescent="0.25">
      <c r="A58" s="7"/>
      <c r="B58" s="7"/>
      <c r="C58" s="7"/>
      <c r="D58" s="24" t="str">
        <f>IF('Noon Position '!A64&lt;&gt;"",'Noon Position '!A64,"")</f>
        <v/>
      </c>
      <c r="E58" s="168" t="str">
        <f>IF('Noon Position '!B64&lt;&gt;"",'Noon Position '!B64,"")</f>
        <v/>
      </c>
      <c r="F58" s="169"/>
      <c r="G58" s="51"/>
      <c r="H58" s="147"/>
      <c r="I58" s="169"/>
      <c r="J58" s="51"/>
      <c r="K58" s="147"/>
      <c r="L58" s="169"/>
      <c r="M58" s="51"/>
      <c r="N58" s="147"/>
      <c r="O58" s="169"/>
      <c r="P58" s="51"/>
      <c r="Q58" s="147"/>
      <c r="R58" s="157">
        <f>IF(OR(ISBLANK(F58),F58&gt;'Charter Party Details'!$B$25),0,1)</f>
        <v>0</v>
      </c>
      <c r="S58" s="22">
        <f>IF(LOWER('Charter Party Details'!$F$25)="no",1,IF(ISBLANK(I58),0,IF(OR(K58=8,K58=1,K58=2),0,1)))</f>
        <v>0</v>
      </c>
      <c r="T58" s="22">
        <f>IF(OR(ISBLANK(L58),ISBLANK(O58),MAX(L58,O58)&gt;'Charter Party Details'!$D$25),0,1)</f>
        <v>0</v>
      </c>
      <c r="U58" s="171">
        <f t="shared" si="0"/>
        <v>0</v>
      </c>
      <c r="V58" s="175" t="str">
        <f t="shared" si="1"/>
        <v/>
      </c>
      <c r="W58" s="174"/>
    </row>
    <row r="59" spans="1:23" s="4" customFormat="1" x14ac:dyDescent="0.25">
      <c r="A59" s="7"/>
      <c r="B59" s="7"/>
      <c r="C59" s="7"/>
      <c r="D59" s="24" t="str">
        <f>IF('Noon Position '!A65&lt;&gt;"",'Noon Position '!A65,"")</f>
        <v/>
      </c>
      <c r="E59" s="168" t="str">
        <f>IF('Noon Position '!B65&lt;&gt;"",'Noon Position '!B65,"")</f>
        <v/>
      </c>
      <c r="F59" s="169"/>
      <c r="G59" s="51"/>
      <c r="H59" s="147"/>
      <c r="I59" s="169"/>
      <c r="J59" s="51"/>
      <c r="K59" s="147"/>
      <c r="L59" s="169"/>
      <c r="M59" s="51"/>
      <c r="N59" s="147"/>
      <c r="O59" s="169"/>
      <c r="P59" s="51"/>
      <c r="Q59" s="147"/>
      <c r="R59" s="157">
        <f>IF(OR(ISBLANK(F59),F59&gt;'Charter Party Details'!$B$25),0,1)</f>
        <v>0</v>
      </c>
      <c r="S59" s="22">
        <f>IF(LOWER('Charter Party Details'!$F$25)="no",1,IF(ISBLANK(I59),0,IF(OR(K59=8,K59=1,K59=2),0,1)))</f>
        <v>0</v>
      </c>
      <c r="T59" s="22">
        <f>IF(OR(ISBLANK(L59),ISBLANK(O59),MAX(L59,O59)&gt;'Charter Party Details'!$D$25),0,1)</f>
        <v>0</v>
      </c>
      <c r="U59" s="171">
        <f t="shared" si="0"/>
        <v>0</v>
      </c>
      <c r="V59" s="175" t="str">
        <f t="shared" si="1"/>
        <v/>
      </c>
      <c r="W59" s="174"/>
    </row>
    <row r="60" spans="1:23" s="4" customFormat="1" x14ac:dyDescent="0.25">
      <c r="A60" s="7"/>
      <c r="B60" s="7"/>
      <c r="C60" s="7"/>
      <c r="D60" s="24" t="str">
        <f>IF('Noon Position '!A66&lt;&gt;"",'Noon Position '!A66,"")</f>
        <v/>
      </c>
      <c r="E60" s="168" t="str">
        <f>IF('Noon Position '!B66&lt;&gt;"",'Noon Position '!B66,"")</f>
        <v/>
      </c>
      <c r="F60" s="169"/>
      <c r="G60" s="51"/>
      <c r="H60" s="147"/>
      <c r="I60" s="169"/>
      <c r="J60" s="51"/>
      <c r="K60" s="147"/>
      <c r="L60" s="169"/>
      <c r="M60" s="51"/>
      <c r="N60" s="147"/>
      <c r="O60" s="169"/>
      <c r="P60" s="51"/>
      <c r="Q60" s="147"/>
      <c r="R60" s="157">
        <f>IF(OR(ISBLANK(F60),F60&gt;'Charter Party Details'!$B$25),0,1)</f>
        <v>0</v>
      </c>
      <c r="S60" s="22">
        <f>IF(LOWER('Charter Party Details'!$F$25)="no",1,IF(ISBLANK(I60),0,IF(OR(K60=8,K60=1,K60=2),0,1)))</f>
        <v>0</v>
      </c>
      <c r="T60" s="22">
        <f>IF(OR(ISBLANK(L60),ISBLANK(O60),MAX(L60,O60)&gt;'Charter Party Details'!$D$25),0,1)</f>
        <v>0</v>
      </c>
      <c r="U60" s="171">
        <f t="shared" si="0"/>
        <v>0</v>
      </c>
      <c r="V60" s="175" t="str">
        <f t="shared" si="1"/>
        <v/>
      </c>
      <c r="W60" s="174"/>
    </row>
    <row r="61" spans="1:23" s="4" customFormat="1" x14ac:dyDescent="0.25">
      <c r="A61" s="7"/>
      <c r="B61" s="7"/>
      <c r="C61" s="7"/>
      <c r="D61" s="24" t="str">
        <f>IF('Noon Position '!A67&lt;&gt;"",'Noon Position '!A67,"")</f>
        <v/>
      </c>
      <c r="E61" s="168" t="str">
        <f>IF('Noon Position '!B67&lt;&gt;"",'Noon Position '!B67,"")</f>
        <v/>
      </c>
      <c r="F61" s="169"/>
      <c r="G61" s="51"/>
      <c r="H61" s="147"/>
      <c r="I61" s="169"/>
      <c r="J61" s="51"/>
      <c r="K61" s="147"/>
      <c r="L61" s="169"/>
      <c r="M61" s="51"/>
      <c r="N61" s="147"/>
      <c r="O61" s="169"/>
      <c r="P61" s="51"/>
      <c r="Q61" s="147"/>
      <c r="R61" s="157">
        <f>IF(OR(ISBLANK(F61),F61&gt;'Charter Party Details'!$B$25),0,1)</f>
        <v>0</v>
      </c>
      <c r="S61" s="22">
        <f>IF(LOWER('Charter Party Details'!$F$25)="no",1,IF(ISBLANK(I61),0,IF(OR(K61=8,K61=1,K61=2),0,1)))</f>
        <v>0</v>
      </c>
      <c r="T61" s="22">
        <f>IF(OR(ISBLANK(L61),ISBLANK(O61),MAX(L61,O61)&gt;'Charter Party Details'!$D$25),0,1)</f>
        <v>0</v>
      </c>
      <c r="U61" s="171">
        <f t="shared" si="0"/>
        <v>0</v>
      </c>
      <c r="V61" s="175" t="str">
        <f t="shared" si="1"/>
        <v/>
      </c>
      <c r="W61" s="174"/>
    </row>
    <row r="62" spans="1:23" s="4" customFormat="1" x14ac:dyDescent="0.25">
      <c r="A62" s="7"/>
      <c r="B62" s="7"/>
      <c r="C62" s="7"/>
      <c r="D62" s="24" t="str">
        <f>IF('Noon Position '!A68&lt;&gt;"",'Noon Position '!A68,"")</f>
        <v/>
      </c>
      <c r="E62" s="168" t="str">
        <f>IF('Noon Position '!B68&lt;&gt;"",'Noon Position '!B68,"")</f>
        <v/>
      </c>
      <c r="F62" s="169"/>
      <c r="G62" s="51"/>
      <c r="H62" s="147"/>
      <c r="I62" s="169"/>
      <c r="J62" s="51"/>
      <c r="K62" s="147"/>
      <c r="L62" s="169"/>
      <c r="M62" s="51"/>
      <c r="N62" s="147"/>
      <c r="O62" s="169"/>
      <c r="P62" s="51"/>
      <c r="Q62" s="147"/>
      <c r="R62" s="157">
        <f>IF(OR(ISBLANK(F62),F62&gt;'Charter Party Details'!$B$25),0,1)</f>
        <v>0</v>
      </c>
      <c r="S62" s="22">
        <f>IF(LOWER('Charter Party Details'!$F$25)="no",1,IF(ISBLANK(I62),0,IF(OR(K62=8,K62=1,K62=2),0,1)))</f>
        <v>0</v>
      </c>
      <c r="T62" s="22">
        <f>IF(OR(ISBLANK(L62),ISBLANK(O62),MAX(L62,O62)&gt;'Charter Party Details'!$D$25),0,1)</f>
        <v>0</v>
      </c>
      <c r="U62" s="171">
        <f t="shared" si="0"/>
        <v>0</v>
      </c>
      <c r="V62" s="175" t="str">
        <f t="shared" si="1"/>
        <v/>
      </c>
      <c r="W62" s="174"/>
    </row>
    <row r="63" spans="1:23" s="4" customFormat="1" x14ac:dyDescent="0.25">
      <c r="A63" s="7"/>
      <c r="B63" s="7"/>
      <c r="C63" s="7"/>
      <c r="D63" s="24" t="str">
        <f>IF('Noon Position '!A69&lt;&gt;"",'Noon Position '!A69,"")</f>
        <v/>
      </c>
      <c r="E63" s="168" t="str">
        <f>IF('Noon Position '!B69&lt;&gt;"",'Noon Position '!B69,"")</f>
        <v/>
      </c>
      <c r="F63" s="169"/>
      <c r="G63" s="51"/>
      <c r="H63" s="147"/>
      <c r="I63" s="169"/>
      <c r="J63" s="51"/>
      <c r="K63" s="147"/>
      <c r="L63" s="169"/>
      <c r="M63" s="51"/>
      <c r="N63" s="147"/>
      <c r="O63" s="169"/>
      <c r="P63" s="51"/>
      <c r="Q63" s="147"/>
      <c r="R63" s="157">
        <f>IF(OR(ISBLANK(F63),F63&gt;'Charter Party Details'!$B$25),0,1)</f>
        <v>0</v>
      </c>
      <c r="S63" s="22">
        <f>IF(LOWER('Charter Party Details'!$F$25)="no",1,IF(ISBLANK(I63),0,IF(OR(K63=8,K63=1,K63=2),0,1)))</f>
        <v>0</v>
      </c>
      <c r="T63" s="22">
        <f>IF(OR(ISBLANK(L63),ISBLANK(O63),MAX(L63,O63)&gt;'Charter Party Details'!$D$25),0,1)</f>
        <v>0</v>
      </c>
      <c r="U63" s="171">
        <f t="shared" si="0"/>
        <v>0</v>
      </c>
      <c r="V63" s="175" t="str">
        <f t="shared" si="1"/>
        <v/>
      </c>
      <c r="W63" s="174"/>
    </row>
    <row r="64" spans="1:23" s="4" customFormat="1" x14ac:dyDescent="0.25">
      <c r="A64" s="7"/>
      <c r="B64" s="7"/>
      <c r="C64" s="7"/>
      <c r="D64" s="24" t="str">
        <f>IF('Noon Position '!A70&lt;&gt;"",'Noon Position '!A70,"")</f>
        <v/>
      </c>
      <c r="E64" s="168" t="str">
        <f>IF('Noon Position '!B70&lt;&gt;"",'Noon Position '!B70,"")</f>
        <v/>
      </c>
      <c r="F64" s="169"/>
      <c r="G64" s="51"/>
      <c r="H64" s="147"/>
      <c r="I64" s="169"/>
      <c r="J64" s="51"/>
      <c r="K64" s="147"/>
      <c r="L64" s="169"/>
      <c r="M64" s="51"/>
      <c r="N64" s="147"/>
      <c r="O64" s="169"/>
      <c r="P64" s="51"/>
      <c r="Q64" s="147"/>
      <c r="R64" s="157">
        <f>IF(OR(ISBLANK(F64),F64&gt;'Charter Party Details'!$B$25),0,1)</f>
        <v>0</v>
      </c>
      <c r="S64" s="22">
        <f>IF(LOWER('Charter Party Details'!$F$25)="no",1,IF(ISBLANK(I64),0,IF(OR(K64=8,K64=1,K64=2),0,1)))</f>
        <v>0</v>
      </c>
      <c r="T64" s="22">
        <f>IF(OR(ISBLANK(L64),ISBLANK(O64),MAX(L64,O64)&gt;'Charter Party Details'!$D$25),0,1)</f>
        <v>0</v>
      </c>
      <c r="U64" s="171">
        <f t="shared" si="0"/>
        <v>0</v>
      </c>
      <c r="V64" s="175" t="str">
        <f t="shared" si="1"/>
        <v/>
      </c>
      <c r="W64" s="174"/>
    </row>
    <row r="65" spans="1:23" s="4" customFormat="1" x14ac:dyDescent="0.25">
      <c r="A65" s="7"/>
      <c r="B65" s="7"/>
      <c r="C65" s="7"/>
      <c r="D65" s="24" t="str">
        <f>IF('Noon Position '!A71&lt;&gt;"",'Noon Position '!A71,"")</f>
        <v/>
      </c>
      <c r="E65" s="168" t="str">
        <f>IF('Noon Position '!B71&lt;&gt;"",'Noon Position '!B71,"")</f>
        <v/>
      </c>
      <c r="F65" s="169"/>
      <c r="G65" s="51"/>
      <c r="H65" s="147"/>
      <c r="I65" s="169"/>
      <c r="J65" s="51"/>
      <c r="K65" s="147"/>
      <c r="L65" s="169"/>
      <c r="M65" s="51"/>
      <c r="N65" s="147"/>
      <c r="O65" s="169"/>
      <c r="P65" s="51"/>
      <c r="Q65" s="147"/>
      <c r="R65" s="157">
        <f>IF(OR(ISBLANK(F65),F65&gt;'Charter Party Details'!$B$25),0,1)</f>
        <v>0</v>
      </c>
      <c r="S65" s="22">
        <f>IF(LOWER('Charter Party Details'!$F$25)="no",1,IF(ISBLANK(I65),0,IF(OR(K65=8,K65=1,K65=2),0,1)))</f>
        <v>0</v>
      </c>
      <c r="T65" s="22">
        <f>IF(OR(ISBLANK(L65),ISBLANK(O65),MAX(L65,O65)&gt;'Charter Party Details'!$D$25),0,1)</f>
        <v>0</v>
      </c>
      <c r="U65" s="171">
        <f t="shared" si="0"/>
        <v>0</v>
      </c>
      <c r="V65" s="175" t="str">
        <f t="shared" si="1"/>
        <v/>
      </c>
      <c r="W65" s="174"/>
    </row>
    <row r="66" spans="1:23" s="4" customFormat="1" x14ac:dyDescent="0.25">
      <c r="A66" s="7"/>
      <c r="B66" s="7"/>
      <c r="C66" s="7"/>
      <c r="D66" s="24" t="str">
        <f>IF('Noon Position '!A72&lt;&gt;"",'Noon Position '!A72,"")</f>
        <v/>
      </c>
      <c r="E66" s="168" t="str">
        <f>IF('Noon Position '!B72&lt;&gt;"",'Noon Position '!B72,"")</f>
        <v/>
      </c>
      <c r="F66" s="169"/>
      <c r="G66" s="51"/>
      <c r="H66" s="147"/>
      <c r="I66" s="169"/>
      <c r="J66" s="51"/>
      <c r="K66" s="147"/>
      <c r="L66" s="169"/>
      <c r="M66" s="51"/>
      <c r="N66" s="147"/>
      <c r="O66" s="169"/>
      <c r="P66" s="51"/>
      <c r="Q66" s="147"/>
      <c r="R66" s="157">
        <f>IF(OR(ISBLANK(F66),F66&gt;'Charter Party Details'!$B$25),0,1)</f>
        <v>0</v>
      </c>
      <c r="S66" s="22">
        <f>IF(LOWER('Charter Party Details'!$F$25)="no",1,IF(ISBLANK(I66),0,IF(OR(K66=8,K66=1,K66=2),0,1)))</f>
        <v>0</v>
      </c>
      <c r="T66" s="22">
        <f>IF(OR(ISBLANK(L66),ISBLANK(O66),MAX(L66,O66)&gt;'Charter Party Details'!$D$25),0,1)</f>
        <v>0</v>
      </c>
      <c r="U66" s="171">
        <f t="shared" si="0"/>
        <v>0</v>
      </c>
      <c r="V66" s="175" t="str">
        <f t="shared" si="1"/>
        <v/>
      </c>
      <c r="W66" s="174"/>
    </row>
    <row r="67" spans="1:23" s="4" customFormat="1" x14ac:dyDescent="0.25">
      <c r="A67" s="7"/>
      <c r="B67" s="7"/>
      <c r="C67" s="7"/>
      <c r="D67" s="24" t="str">
        <f>IF('Noon Position '!A73&lt;&gt;"",'Noon Position '!A73,"")</f>
        <v/>
      </c>
      <c r="E67" s="168" t="str">
        <f>IF('Noon Position '!B73&lt;&gt;"",'Noon Position '!B73,"")</f>
        <v/>
      </c>
      <c r="F67" s="169"/>
      <c r="G67" s="51"/>
      <c r="H67" s="147"/>
      <c r="I67" s="169"/>
      <c r="J67" s="51"/>
      <c r="K67" s="147"/>
      <c r="L67" s="169"/>
      <c r="M67" s="51"/>
      <c r="N67" s="147"/>
      <c r="O67" s="169"/>
      <c r="P67" s="51"/>
      <c r="Q67" s="147"/>
      <c r="R67" s="157">
        <f>IF(OR(ISBLANK(F67),F67&gt;'Charter Party Details'!$B$25),0,1)</f>
        <v>0</v>
      </c>
      <c r="S67" s="22">
        <f>IF(LOWER('Charter Party Details'!$F$25)="no",1,IF(ISBLANK(I67),0,IF(OR(K67=8,K67=1,K67=2),0,1)))</f>
        <v>0</v>
      </c>
      <c r="T67" s="22">
        <f>IF(OR(ISBLANK(L67),ISBLANK(O67),MAX(L67,O67)&gt;'Charter Party Details'!$D$25),0,1)</f>
        <v>0</v>
      </c>
      <c r="U67" s="171">
        <f t="shared" si="0"/>
        <v>0</v>
      </c>
      <c r="V67" s="175" t="str">
        <f t="shared" si="1"/>
        <v/>
      </c>
      <c r="W67" s="174"/>
    </row>
    <row r="68" spans="1:23" s="4" customFormat="1" x14ac:dyDescent="0.25">
      <c r="A68" s="7"/>
      <c r="B68" s="7"/>
      <c r="C68" s="7"/>
      <c r="D68" s="24" t="str">
        <f>IF('Noon Position '!A74&lt;&gt;"",'Noon Position '!A74,"")</f>
        <v/>
      </c>
      <c r="E68" s="168" t="str">
        <f>IF('Noon Position '!B74&lt;&gt;"",'Noon Position '!B74,"")</f>
        <v/>
      </c>
      <c r="F68" s="169"/>
      <c r="G68" s="51"/>
      <c r="H68" s="147"/>
      <c r="I68" s="169"/>
      <c r="J68" s="51"/>
      <c r="K68" s="147"/>
      <c r="L68" s="169"/>
      <c r="M68" s="51"/>
      <c r="N68" s="147"/>
      <c r="O68" s="169"/>
      <c r="P68" s="51"/>
      <c r="Q68" s="147"/>
      <c r="R68" s="157">
        <f>IF(OR(ISBLANK(F68),F68&gt;'Charter Party Details'!$B$25),0,1)</f>
        <v>0</v>
      </c>
      <c r="S68" s="22">
        <f>IF(LOWER('Charter Party Details'!$F$25)="no",1,IF(ISBLANK(I68),0,IF(OR(K68=8,K68=1,K68=2),0,1)))</f>
        <v>0</v>
      </c>
      <c r="T68" s="22">
        <f>IF(OR(ISBLANK(L68),ISBLANK(O68),MAX(L68,O68)&gt;'Charter Party Details'!$D$25),0,1)</f>
        <v>0</v>
      </c>
      <c r="U68" s="171">
        <f t="shared" si="0"/>
        <v>0</v>
      </c>
      <c r="V68" s="175" t="str">
        <f t="shared" si="1"/>
        <v/>
      </c>
      <c r="W68" s="174"/>
    </row>
    <row r="69" spans="1:23" s="4" customFormat="1" x14ac:dyDescent="0.25">
      <c r="A69" s="7"/>
      <c r="B69" s="7"/>
      <c r="C69" s="7"/>
      <c r="D69" s="24" t="str">
        <f>IF('Noon Position '!A75&lt;&gt;"",'Noon Position '!A75,"")</f>
        <v/>
      </c>
      <c r="E69" s="168" t="str">
        <f>IF('Noon Position '!B75&lt;&gt;"",'Noon Position '!B75,"")</f>
        <v/>
      </c>
      <c r="F69" s="169"/>
      <c r="G69" s="51"/>
      <c r="H69" s="147"/>
      <c r="I69" s="169"/>
      <c r="J69" s="51"/>
      <c r="K69" s="147"/>
      <c r="L69" s="169"/>
      <c r="M69" s="51"/>
      <c r="N69" s="147"/>
      <c r="O69" s="169"/>
      <c r="P69" s="51"/>
      <c r="Q69" s="147"/>
      <c r="R69" s="157">
        <f>IF(OR(ISBLANK(F69),F69&gt;'Charter Party Details'!$B$25),0,1)</f>
        <v>0</v>
      </c>
      <c r="S69" s="22">
        <f>IF(LOWER('Charter Party Details'!$F$25)="no",1,IF(ISBLANK(I69),0,IF(OR(K69=8,K69=1,K69=2),0,1)))</f>
        <v>0</v>
      </c>
      <c r="T69" s="22">
        <f>IF(OR(ISBLANK(L69),ISBLANK(O69),MAX(L69,O69)&gt;'Charter Party Details'!$D$25),0,1)</f>
        <v>0</v>
      </c>
      <c r="U69" s="171">
        <f t="shared" ref="U69:U104" si="2">R69*S69*T69</f>
        <v>0</v>
      </c>
      <c r="V69" s="175" t="str">
        <f t="shared" ref="V69:V104" si="3">IF(D69&lt;&gt;"",IF(U69=0,"","Yes"),"")</f>
        <v/>
      </c>
      <c r="W69" s="174"/>
    </row>
    <row r="70" spans="1:23" s="4" customFormat="1" x14ac:dyDescent="0.25">
      <c r="A70" s="7"/>
      <c r="B70" s="7"/>
      <c r="C70" s="7"/>
      <c r="D70" s="24" t="str">
        <f>IF('Noon Position '!A76&lt;&gt;"",'Noon Position '!A76,"")</f>
        <v/>
      </c>
      <c r="E70" s="168" t="str">
        <f>IF('Noon Position '!B76&lt;&gt;"",'Noon Position '!B76,"")</f>
        <v/>
      </c>
      <c r="F70" s="169"/>
      <c r="G70" s="51"/>
      <c r="H70" s="147"/>
      <c r="I70" s="169"/>
      <c r="J70" s="51"/>
      <c r="K70" s="147"/>
      <c r="L70" s="169"/>
      <c r="M70" s="51"/>
      <c r="N70" s="147"/>
      <c r="O70" s="169"/>
      <c r="P70" s="51"/>
      <c r="Q70" s="147"/>
      <c r="R70" s="157">
        <f>IF(OR(ISBLANK(F70),F70&gt;'Charter Party Details'!$B$25),0,1)</f>
        <v>0</v>
      </c>
      <c r="S70" s="22">
        <f>IF(LOWER('Charter Party Details'!$F$25)="no",1,IF(ISBLANK(I70),0,IF(OR(K70=8,K70=1,K70=2),0,1)))</f>
        <v>0</v>
      </c>
      <c r="T70" s="22">
        <f>IF(OR(ISBLANK(L70),ISBLANK(O70),MAX(L70,O70)&gt;'Charter Party Details'!$D$25),0,1)</f>
        <v>0</v>
      </c>
      <c r="U70" s="171">
        <f t="shared" si="2"/>
        <v>0</v>
      </c>
      <c r="V70" s="175" t="str">
        <f t="shared" si="3"/>
        <v/>
      </c>
      <c r="W70" s="174"/>
    </row>
    <row r="71" spans="1:23" s="4" customFormat="1" x14ac:dyDescent="0.25">
      <c r="A71" s="7"/>
      <c r="B71" s="7"/>
      <c r="C71" s="7"/>
      <c r="D71" s="24" t="str">
        <f>IF('Noon Position '!A77&lt;&gt;"",'Noon Position '!A77,"")</f>
        <v/>
      </c>
      <c r="E71" s="168" t="str">
        <f>IF('Noon Position '!B77&lt;&gt;"",'Noon Position '!B77,"")</f>
        <v/>
      </c>
      <c r="F71" s="169"/>
      <c r="G71" s="51"/>
      <c r="H71" s="147"/>
      <c r="I71" s="169"/>
      <c r="J71" s="51"/>
      <c r="K71" s="147"/>
      <c r="L71" s="169"/>
      <c r="M71" s="51"/>
      <c r="N71" s="147"/>
      <c r="O71" s="169"/>
      <c r="P71" s="51"/>
      <c r="Q71" s="147"/>
      <c r="R71" s="157">
        <f>IF(OR(ISBLANK(F71),F71&gt;'Charter Party Details'!$B$25),0,1)</f>
        <v>0</v>
      </c>
      <c r="S71" s="22">
        <f>IF(LOWER('Charter Party Details'!$F$25)="no",1,IF(ISBLANK(I71),0,IF(OR(K71=8,K71=1,K71=2),0,1)))</f>
        <v>0</v>
      </c>
      <c r="T71" s="22">
        <f>IF(OR(ISBLANK(L71),ISBLANK(O71),MAX(L71,O71)&gt;'Charter Party Details'!$D$25),0,1)</f>
        <v>0</v>
      </c>
      <c r="U71" s="171">
        <f t="shared" si="2"/>
        <v>0</v>
      </c>
      <c r="V71" s="175" t="str">
        <f t="shared" si="3"/>
        <v/>
      </c>
      <c r="W71" s="174"/>
    </row>
    <row r="72" spans="1:23" s="4" customFormat="1" x14ac:dyDescent="0.25">
      <c r="A72" s="7"/>
      <c r="B72" s="7"/>
      <c r="C72" s="7"/>
      <c r="D72" s="24" t="str">
        <f>IF('Noon Position '!A78&lt;&gt;"",'Noon Position '!A78,"")</f>
        <v/>
      </c>
      <c r="E72" s="168" t="str">
        <f>IF('Noon Position '!B78&lt;&gt;"",'Noon Position '!B78,"")</f>
        <v/>
      </c>
      <c r="F72" s="169"/>
      <c r="G72" s="51"/>
      <c r="H72" s="147"/>
      <c r="I72" s="169"/>
      <c r="J72" s="51"/>
      <c r="K72" s="147"/>
      <c r="L72" s="169"/>
      <c r="M72" s="51"/>
      <c r="N72" s="147"/>
      <c r="O72" s="169"/>
      <c r="P72" s="51"/>
      <c r="Q72" s="147"/>
      <c r="R72" s="157">
        <f>IF(OR(ISBLANK(F72),F72&gt;'Charter Party Details'!$B$25),0,1)</f>
        <v>0</v>
      </c>
      <c r="S72" s="22">
        <f>IF(LOWER('Charter Party Details'!$F$25)="no",1,IF(ISBLANK(I72),0,IF(OR(K72=8,K72=1,K72=2),0,1)))</f>
        <v>0</v>
      </c>
      <c r="T72" s="22">
        <f>IF(OR(ISBLANK(L72),ISBLANK(O72),MAX(L72,O72)&gt;'Charter Party Details'!$D$25),0,1)</f>
        <v>0</v>
      </c>
      <c r="U72" s="171">
        <f t="shared" si="2"/>
        <v>0</v>
      </c>
      <c r="V72" s="175" t="str">
        <f t="shared" si="3"/>
        <v/>
      </c>
      <c r="W72" s="174"/>
    </row>
    <row r="73" spans="1:23" s="4" customFormat="1" x14ac:dyDescent="0.25">
      <c r="A73" s="7"/>
      <c r="B73" s="7"/>
      <c r="C73" s="7"/>
      <c r="D73" s="24" t="str">
        <f>IF('Noon Position '!A79&lt;&gt;"",'Noon Position '!A79,"")</f>
        <v/>
      </c>
      <c r="E73" s="168" t="str">
        <f>IF('Noon Position '!B79&lt;&gt;"",'Noon Position '!B79,"")</f>
        <v/>
      </c>
      <c r="F73" s="169"/>
      <c r="G73" s="51"/>
      <c r="H73" s="147"/>
      <c r="I73" s="169"/>
      <c r="J73" s="51"/>
      <c r="K73" s="147"/>
      <c r="L73" s="169"/>
      <c r="M73" s="51"/>
      <c r="N73" s="147"/>
      <c r="O73" s="169"/>
      <c r="P73" s="51"/>
      <c r="Q73" s="147"/>
      <c r="R73" s="157">
        <f>IF(OR(ISBLANK(F73),F73&gt;'Charter Party Details'!$B$25),0,1)</f>
        <v>0</v>
      </c>
      <c r="S73" s="22">
        <f>IF(LOWER('Charter Party Details'!$F$25)="no",1,IF(ISBLANK(I73),0,IF(OR(K73=8,K73=1,K73=2),0,1)))</f>
        <v>0</v>
      </c>
      <c r="T73" s="22">
        <f>IF(OR(ISBLANK(L73),ISBLANK(O73),MAX(L73,O73)&gt;'Charter Party Details'!$D$25),0,1)</f>
        <v>0</v>
      </c>
      <c r="U73" s="171">
        <f t="shared" si="2"/>
        <v>0</v>
      </c>
      <c r="V73" s="175" t="str">
        <f t="shared" si="3"/>
        <v/>
      </c>
      <c r="W73" s="174"/>
    </row>
    <row r="74" spans="1:23" s="4" customFormat="1" x14ac:dyDescent="0.25">
      <c r="A74" s="7"/>
      <c r="B74" s="7"/>
      <c r="C74" s="7"/>
      <c r="D74" s="24" t="str">
        <f>IF('Noon Position '!A80&lt;&gt;"",'Noon Position '!A80,"")</f>
        <v/>
      </c>
      <c r="E74" s="168" t="str">
        <f>IF('Noon Position '!B80&lt;&gt;"",'Noon Position '!B80,"")</f>
        <v/>
      </c>
      <c r="F74" s="169"/>
      <c r="G74" s="51"/>
      <c r="H74" s="147"/>
      <c r="I74" s="169"/>
      <c r="J74" s="51"/>
      <c r="K74" s="147"/>
      <c r="L74" s="169"/>
      <c r="M74" s="51"/>
      <c r="N74" s="147"/>
      <c r="O74" s="169"/>
      <c r="P74" s="51"/>
      <c r="Q74" s="147"/>
      <c r="R74" s="157">
        <f>IF(OR(ISBLANK(F74),F74&gt;'Charter Party Details'!$B$25),0,1)</f>
        <v>0</v>
      </c>
      <c r="S74" s="22">
        <f>IF(LOWER('Charter Party Details'!$F$25)="no",1,IF(ISBLANK(I74),0,IF(OR(K74=8,K74=1,K74=2),0,1)))</f>
        <v>0</v>
      </c>
      <c r="T74" s="22">
        <f>IF(OR(ISBLANK(L74),ISBLANK(O74),MAX(L74,O74)&gt;'Charter Party Details'!$D$25),0,1)</f>
        <v>0</v>
      </c>
      <c r="U74" s="171">
        <f t="shared" si="2"/>
        <v>0</v>
      </c>
      <c r="V74" s="175" t="str">
        <f t="shared" si="3"/>
        <v/>
      </c>
      <c r="W74" s="174"/>
    </row>
    <row r="75" spans="1:23" s="4" customFormat="1" x14ac:dyDescent="0.25">
      <c r="A75" s="7"/>
      <c r="B75" s="7"/>
      <c r="C75" s="7"/>
      <c r="D75" s="24" t="str">
        <f>IF('Noon Position '!A81&lt;&gt;"",'Noon Position '!A81,"")</f>
        <v/>
      </c>
      <c r="E75" s="168" t="str">
        <f>IF('Noon Position '!B81&lt;&gt;"",'Noon Position '!B81,"")</f>
        <v/>
      </c>
      <c r="F75" s="169"/>
      <c r="G75" s="51"/>
      <c r="H75" s="147"/>
      <c r="I75" s="169"/>
      <c r="J75" s="51"/>
      <c r="K75" s="147"/>
      <c r="L75" s="169"/>
      <c r="M75" s="51"/>
      <c r="N75" s="147"/>
      <c r="O75" s="169"/>
      <c r="P75" s="51"/>
      <c r="Q75" s="147"/>
      <c r="R75" s="157">
        <f>IF(OR(ISBLANK(F75),F75&gt;'Charter Party Details'!$B$25),0,1)</f>
        <v>0</v>
      </c>
      <c r="S75" s="22">
        <f>IF(LOWER('Charter Party Details'!$F$25)="no",1,IF(ISBLANK(I75),0,IF(OR(K75=8,K75=1,K75=2),0,1)))</f>
        <v>0</v>
      </c>
      <c r="T75" s="22">
        <f>IF(OR(ISBLANK(L75),ISBLANK(O75),MAX(L75,O75)&gt;'Charter Party Details'!$D$25),0,1)</f>
        <v>0</v>
      </c>
      <c r="U75" s="171">
        <f t="shared" si="2"/>
        <v>0</v>
      </c>
      <c r="V75" s="175" t="str">
        <f t="shared" si="3"/>
        <v/>
      </c>
      <c r="W75" s="174"/>
    </row>
    <row r="76" spans="1:23" s="4" customFormat="1" x14ac:dyDescent="0.25">
      <c r="A76" s="7"/>
      <c r="B76" s="7"/>
      <c r="C76" s="7"/>
      <c r="D76" s="24" t="str">
        <f>IF('Noon Position '!A82&lt;&gt;"",'Noon Position '!A82,"")</f>
        <v/>
      </c>
      <c r="E76" s="168" t="str">
        <f>IF('Noon Position '!B82&lt;&gt;"",'Noon Position '!B82,"")</f>
        <v/>
      </c>
      <c r="F76" s="169"/>
      <c r="G76" s="51"/>
      <c r="H76" s="147"/>
      <c r="I76" s="169"/>
      <c r="J76" s="51"/>
      <c r="K76" s="147"/>
      <c r="L76" s="169"/>
      <c r="M76" s="51"/>
      <c r="N76" s="147"/>
      <c r="O76" s="169"/>
      <c r="P76" s="51"/>
      <c r="Q76" s="147"/>
      <c r="R76" s="157">
        <f>IF(OR(ISBLANK(F76),F76&gt;'Charter Party Details'!$B$25),0,1)</f>
        <v>0</v>
      </c>
      <c r="S76" s="22">
        <f>IF(LOWER('Charter Party Details'!$F$25)="no",1,IF(ISBLANK(I76),0,IF(OR(K76=8,K76=1,K76=2),0,1)))</f>
        <v>0</v>
      </c>
      <c r="T76" s="22">
        <f>IF(OR(ISBLANK(L76),ISBLANK(O76),MAX(L76,O76)&gt;'Charter Party Details'!$D$25),0,1)</f>
        <v>0</v>
      </c>
      <c r="U76" s="171">
        <f t="shared" si="2"/>
        <v>0</v>
      </c>
      <c r="V76" s="175" t="str">
        <f t="shared" si="3"/>
        <v/>
      </c>
      <c r="W76" s="174"/>
    </row>
    <row r="77" spans="1:23" s="4" customFormat="1" x14ac:dyDescent="0.25">
      <c r="A77" s="7"/>
      <c r="B77" s="7"/>
      <c r="C77" s="7"/>
      <c r="D77" s="24" t="str">
        <f>IF('Noon Position '!A83&lt;&gt;"",'Noon Position '!A83,"")</f>
        <v/>
      </c>
      <c r="E77" s="168" t="str">
        <f>IF('Noon Position '!B83&lt;&gt;"",'Noon Position '!B83,"")</f>
        <v/>
      </c>
      <c r="F77" s="169"/>
      <c r="G77" s="51"/>
      <c r="H77" s="147"/>
      <c r="I77" s="169"/>
      <c r="J77" s="51"/>
      <c r="K77" s="147"/>
      <c r="L77" s="169"/>
      <c r="M77" s="51"/>
      <c r="N77" s="147"/>
      <c r="O77" s="169"/>
      <c r="P77" s="51"/>
      <c r="Q77" s="147"/>
      <c r="R77" s="157">
        <f>IF(OR(ISBLANK(F77),F77&gt;'Charter Party Details'!$B$25),0,1)</f>
        <v>0</v>
      </c>
      <c r="S77" s="22">
        <f>IF(LOWER('Charter Party Details'!$F$25)="no",1,IF(ISBLANK(I77),0,IF(OR(K77=8,K77=1,K77=2),0,1)))</f>
        <v>0</v>
      </c>
      <c r="T77" s="22">
        <f>IF(OR(ISBLANK(L77),ISBLANK(O77),MAX(L77,O77)&gt;'Charter Party Details'!$D$25),0,1)</f>
        <v>0</v>
      </c>
      <c r="U77" s="171">
        <f t="shared" si="2"/>
        <v>0</v>
      </c>
      <c r="V77" s="175" t="str">
        <f t="shared" si="3"/>
        <v/>
      </c>
      <c r="W77" s="174"/>
    </row>
    <row r="78" spans="1:23" s="4" customFormat="1" x14ac:dyDescent="0.25">
      <c r="A78" s="7"/>
      <c r="B78" s="7"/>
      <c r="C78" s="7"/>
      <c r="D78" s="24" t="str">
        <f>IF('Noon Position '!A84&lt;&gt;"",'Noon Position '!A84,"")</f>
        <v/>
      </c>
      <c r="E78" s="168" t="str">
        <f>IF('Noon Position '!B84&lt;&gt;"",'Noon Position '!B84,"")</f>
        <v/>
      </c>
      <c r="F78" s="169"/>
      <c r="G78" s="51"/>
      <c r="H78" s="147"/>
      <c r="I78" s="169"/>
      <c r="J78" s="51"/>
      <c r="K78" s="147"/>
      <c r="L78" s="169"/>
      <c r="M78" s="51"/>
      <c r="N78" s="147"/>
      <c r="O78" s="169"/>
      <c r="P78" s="51"/>
      <c r="Q78" s="147"/>
      <c r="R78" s="157">
        <f>IF(OR(ISBLANK(F78),F78&gt;'Charter Party Details'!$B$25),0,1)</f>
        <v>0</v>
      </c>
      <c r="S78" s="22">
        <f>IF(LOWER('Charter Party Details'!$F$25)="no",1,IF(ISBLANK(I78),0,IF(OR(K78=8,K78=1,K78=2),0,1)))</f>
        <v>0</v>
      </c>
      <c r="T78" s="22">
        <f>IF(OR(ISBLANK(L78),ISBLANK(O78),MAX(L78,O78)&gt;'Charter Party Details'!$D$25),0,1)</f>
        <v>0</v>
      </c>
      <c r="U78" s="171">
        <f t="shared" si="2"/>
        <v>0</v>
      </c>
      <c r="V78" s="175" t="str">
        <f t="shared" si="3"/>
        <v/>
      </c>
      <c r="W78" s="174"/>
    </row>
    <row r="79" spans="1:23" s="4" customFormat="1" x14ac:dyDescent="0.25">
      <c r="A79" s="7"/>
      <c r="B79" s="7"/>
      <c r="C79" s="7"/>
      <c r="D79" s="24" t="str">
        <f>IF('Noon Position '!A85&lt;&gt;"",'Noon Position '!A85,"")</f>
        <v/>
      </c>
      <c r="E79" s="168" t="str">
        <f>IF('Noon Position '!B85&lt;&gt;"",'Noon Position '!B85,"")</f>
        <v/>
      </c>
      <c r="F79" s="169"/>
      <c r="G79" s="51"/>
      <c r="H79" s="147"/>
      <c r="I79" s="169"/>
      <c r="J79" s="51"/>
      <c r="K79" s="147"/>
      <c r="L79" s="169"/>
      <c r="M79" s="51"/>
      <c r="N79" s="147"/>
      <c r="O79" s="169"/>
      <c r="P79" s="51"/>
      <c r="Q79" s="147"/>
      <c r="R79" s="157">
        <f>IF(OR(ISBLANK(F79),F79&gt;'Charter Party Details'!$B$25),0,1)</f>
        <v>0</v>
      </c>
      <c r="S79" s="22">
        <f>IF(LOWER('Charter Party Details'!$F$25)="no",1,IF(ISBLANK(I79),0,IF(OR(K79=8,K79=1,K79=2),0,1)))</f>
        <v>0</v>
      </c>
      <c r="T79" s="22">
        <f>IF(OR(ISBLANK(L79),ISBLANK(O79),MAX(L79,O79)&gt;'Charter Party Details'!$D$25),0,1)</f>
        <v>0</v>
      </c>
      <c r="U79" s="171">
        <f t="shared" si="2"/>
        <v>0</v>
      </c>
      <c r="V79" s="175" t="str">
        <f t="shared" si="3"/>
        <v/>
      </c>
      <c r="W79" s="174"/>
    </row>
    <row r="80" spans="1:23" s="4" customFormat="1" x14ac:dyDescent="0.25">
      <c r="A80" s="7"/>
      <c r="B80" s="7"/>
      <c r="C80" s="7"/>
      <c r="D80" s="24" t="str">
        <f>IF('Noon Position '!A86&lt;&gt;"",'Noon Position '!A86,"")</f>
        <v/>
      </c>
      <c r="E80" s="168" t="str">
        <f>IF('Noon Position '!B86&lt;&gt;"",'Noon Position '!B86,"")</f>
        <v/>
      </c>
      <c r="F80" s="169"/>
      <c r="G80" s="51"/>
      <c r="H80" s="147"/>
      <c r="I80" s="169"/>
      <c r="J80" s="51"/>
      <c r="K80" s="147"/>
      <c r="L80" s="169"/>
      <c r="M80" s="51"/>
      <c r="N80" s="147"/>
      <c r="O80" s="169"/>
      <c r="P80" s="51"/>
      <c r="Q80" s="147"/>
      <c r="R80" s="157">
        <f>IF(OR(ISBLANK(F80),F80&gt;'Charter Party Details'!$B$25),0,1)</f>
        <v>0</v>
      </c>
      <c r="S80" s="22">
        <f>IF(LOWER('Charter Party Details'!$F$25)="no",1,IF(ISBLANK(I80),0,IF(OR(K80=8,K80=1,K80=2),0,1)))</f>
        <v>0</v>
      </c>
      <c r="T80" s="22">
        <f>IF(OR(ISBLANK(L80),ISBLANK(O80),MAX(L80,O80)&gt;'Charter Party Details'!$D$25),0,1)</f>
        <v>0</v>
      </c>
      <c r="U80" s="171">
        <f t="shared" si="2"/>
        <v>0</v>
      </c>
      <c r="V80" s="175" t="str">
        <f t="shared" si="3"/>
        <v/>
      </c>
      <c r="W80" s="174"/>
    </row>
    <row r="81" spans="1:23" s="4" customFormat="1" x14ac:dyDescent="0.25">
      <c r="A81" s="7"/>
      <c r="B81" s="7"/>
      <c r="C81" s="7"/>
      <c r="D81" s="24" t="str">
        <f>IF('Noon Position '!A87&lt;&gt;"",'Noon Position '!A87,"")</f>
        <v/>
      </c>
      <c r="E81" s="168" t="str">
        <f>IF('Noon Position '!B87&lt;&gt;"",'Noon Position '!B87,"")</f>
        <v/>
      </c>
      <c r="F81" s="169"/>
      <c r="G81" s="51"/>
      <c r="H81" s="147"/>
      <c r="I81" s="169"/>
      <c r="J81" s="51"/>
      <c r="K81" s="147"/>
      <c r="L81" s="169"/>
      <c r="M81" s="51"/>
      <c r="N81" s="147"/>
      <c r="O81" s="169"/>
      <c r="P81" s="51"/>
      <c r="Q81" s="147"/>
      <c r="R81" s="157">
        <f>IF(OR(ISBLANK(F81),F81&gt;'Charter Party Details'!$B$25),0,1)</f>
        <v>0</v>
      </c>
      <c r="S81" s="22">
        <f>IF(LOWER('Charter Party Details'!$F$25)="no",1,IF(ISBLANK(I81),0,IF(OR(K81=8,K81=1,K81=2),0,1)))</f>
        <v>0</v>
      </c>
      <c r="T81" s="22">
        <f>IF(OR(ISBLANK(L81),ISBLANK(O81),MAX(L81,O81)&gt;'Charter Party Details'!$D$25),0,1)</f>
        <v>0</v>
      </c>
      <c r="U81" s="171">
        <f t="shared" si="2"/>
        <v>0</v>
      </c>
      <c r="V81" s="175" t="str">
        <f t="shared" si="3"/>
        <v/>
      </c>
      <c r="W81" s="174"/>
    </row>
    <row r="82" spans="1:23" s="4" customFormat="1" x14ac:dyDescent="0.25">
      <c r="A82" s="7"/>
      <c r="B82" s="7"/>
      <c r="C82" s="7"/>
      <c r="D82" s="24" t="str">
        <f>IF('Noon Position '!A88&lt;&gt;"",'Noon Position '!A88,"")</f>
        <v/>
      </c>
      <c r="E82" s="168" t="str">
        <f>IF('Noon Position '!B88&lt;&gt;"",'Noon Position '!B88,"")</f>
        <v/>
      </c>
      <c r="F82" s="169"/>
      <c r="G82" s="51"/>
      <c r="H82" s="147"/>
      <c r="I82" s="169"/>
      <c r="J82" s="51"/>
      <c r="K82" s="147"/>
      <c r="L82" s="169"/>
      <c r="M82" s="51"/>
      <c r="N82" s="147"/>
      <c r="O82" s="169"/>
      <c r="P82" s="51"/>
      <c r="Q82" s="147"/>
      <c r="R82" s="157">
        <f>IF(OR(ISBLANK(F82),F82&gt;'Charter Party Details'!$B$25),0,1)</f>
        <v>0</v>
      </c>
      <c r="S82" s="22">
        <f>IF(LOWER('Charter Party Details'!$F$25)="no",1,IF(ISBLANK(I82),0,IF(OR(K82=8,K82=1,K82=2),0,1)))</f>
        <v>0</v>
      </c>
      <c r="T82" s="22">
        <f>IF(OR(ISBLANK(L82),ISBLANK(O82),MAX(L82,O82)&gt;'Charter Party Details'!$D$25),0,1)</f>
        <v>0</v>
      </c>
      <c r="U82" s="171">
        <f t="shared" si="2"/>
        <v>0</v>
      </c>
      <c r="V82" s="175" t="str">
        <f t="shared" si="3"/>
        <v/>
      </c>
      <c r="W82" s="174"/>
    </row>
    <row r="83" spans="1:23" s="4" customFormat="1" x14ac:dyDescent="0.25">
      <c r="A83" s="7"/>
      <c r="B83" s="7"/>
      <c r="C83" s="7"/>
      <c r="D83" s="24" t="str">
        <f>IF('Noon Position '!A89&lt;&gt;"",'Noon Position '!A89,"")</f>
        <v/>
      </c>
      <c r="E83" s="168" t="str">
        <f>IF('Noon Position '!B89&lt;&gt;"",'Noon Position '!B89,"")</f>
        <v/>
      </c>
      <c r="F83" s="169"/>
      <c r="G83" s="51"/>
      <c r="H83" s="147"/>
      <c r="I83" s="169"/>
      <c r="J83" s="51"/>
      <c r="K83" s="147"/>
      <c r="L83" s="169"/>
      <c r="M83" s="51"/>
      <c r="N83" s="147"/>
      <c r="O83" s="169"/>
      <c r="P83" s="51"/>
      <c r="Q83" s="147"/>
      <c r="R83" s="157">
        <f>IF(OR(ISBLANK(F83),F83&gt;'Charter Party Details'!$B$25),0,1)</f>
        <v>0</v>
      </c>
      <c r="S83" s="22">
        <f>IF(LOWER('Charter Party Details'!$F$25)="no",1,IF(ISBLANK(I83),0,IF(OR(K83=8,K83=1,K83=2),0,1)))</f>
        <v>0</v>
      </c>
      <c r="T83" s="22">
        <f>IF(OR(ISBLANK(L83),ISBLANK(O83),MAX(L83,O83)&gt;'Charter Party Details'!$D$25),0,1)</f>
        <v>0</v>
      </c>
      <c r="U83" s="171">
        <f t="shared" si="2"/>
        <v>0</v>
      </c>
      <c r="V83" s="175" t="str">
        <f t="shared" si="3"/>
        <v/>
      </c>
      <c r="W83" s="174"/>
    </row>
    <row r="84" spans="1:23" s="4" customFormat="1" x14ac:dyDescent="0.25">
      <c r="A84" s="7"/>
      <c r="B84" s="7"/>
      <c r="C84" s="7"/>
      <c r="D84" s="24" t="str">
        <f>IF('Noon Position '!A90&lt;&gt;"",'Noon Position '!A90,"")</f>
        <v/>
      </c>
      <c r="E84" s="168" t="str">
        <f>IF('Noon Position '!B90&lt;&gt;"",'Noon Position '!B90,"")</f>
        <v/>
      </c>
      <c r="F84" s="169"/>
      <c r="G84" s="51"/>
      <c r="H84" s="147"/>
      <c r="I84" s="169"/>
      <c r="J84" s="51"/>
      <c r="K84" s="147"/>
      <c r="L84" s="169"/>
      <c r="M84" s="51"/>
      <c r="N84" s="147"/>
      <c r="O84" s="169"/>
      <c r="P84" s="51"/>
      <c r="Q84" s="147"/>
      <c r="R84" s="157">
        <f>IF(OR(ISBLANK(F84),F84&gt;'Charter Party Details'!$B$25),0,1)</f>
        <v>0</v>
      </c>
      <c r="S84" s="22">
        <f>IF(LOWER('Charter Party Details'!$F$25)="no",1,IF(ISBLANK(I84),0,IF(OR(K84=8,K84=1,K84=2),0,1)))</f>
        <v>0</v>
      </c>
      <c r="T84" s="22">
        <f>IF(OR(ISBLANK(L84),ISBLANK(O84),MAX(L84,O84)&gt;'Charter Party Details'!$D$25),0,1)</f>
        <v>0</v>
      </c>
      <c r="U84" s="171">
        <f t="shared" si="2"/>
        <v>0</v>
      </c>
      <c r="V84" s="175" t="str">
        <f t="shared" si="3"/>
        <v/>
      </c>
      <c r="W84" s="174"/>
    </row>
    <row r="85" spans="1:23" s="4" customFormat="1" x14ac:dyDescent="0.25">
      <c r="A85" s="7"/>
      <c r="B85" s="7"/>
      <c r="C85" s="7"/>
      <c r="D85" s="24" t="str">
        <f>IF('Noon Position '!A91&lt;&gt;"",'Noon Position '!A91,"")</f>
        <v/>
      </c>
      <c r="E85" s="168" t="str">
        <f>IF('Noon Position '!B91&lt;&gt;"",'Noon Position '!B91,"")</f>
        <v/>
      </c>
      <c r="F85" s="169"/>
      <c r="G85" s="51"/>
      <c r="H85" s="147"/>
      <c r="I85" s="169"/>
      <c r="J85" s="51"/>
      <c r="K85" s="147"/>
      <c r="L85" s="169"/>
      <c r="M85" s="51"/>
      <c r="N85" s="147"/>
      <c r="O85" s="169"/>
      <c r="P85" s="51"/>
      <c r="Q85" s="147"/>
      <c r="R85" s="157">
        <f>IF(OR(ISBLANK(F85),F85&gt;'Charter Party Details'!$B$25),0,1)</f>
        <v>0</v>
      </c>
      <c r="S85" s="22">
        <f>IF(LOWER('Charter Party Details'!$F$25)="no",1,IF(ISBLANK(I85),0,IF(OR(K85=8,K85=1,K85=2),0,1)))</f>
        <v>0</v>
      </c>
      <c r="T85" s="22">
        <f>IF(OR(ISBLANK(L85),ISBLANK(O85),MAX(L85,O85)&gt;'Charter Party Details'!$D$25),0,1)</f>
        <v>0</v>
      </c>
      <c r="U85" s="171">
        <f t="shared" si="2"/>
        <v>0</v>
      </c>
      <c r="V85" s="175" t="str">
        <f t="shared" si="3"/>
        <v/>
      </c>
      <c r="W85" s="174"/>
    </row>
    <row r="86" spans="1:23" s="4" customFormat="1" x14ac:dyDescent="0.25">
      <c r="A86" s="7"/>
      <c r="B86" s="7"/>
      <c r="C86" s="7"/>
      <c r="D86" s="24" t="str">
        <f>IF('Noon Position '!A92&lt;&gt;"",'Noon Position '!A92,"")</f>
        <v/>
      </c>
      <c r="E86" s="168" t="str">
        <f>IF('Noon Position '!B92&lt;&gt;"",'Noon Position '!B92,"")</f>
        <v/>
      </c>
      <c r="F86" s="169"/>
      <c r="G86" s="51"/>
      <c r="H86" s="147"/>
      <c r="I86" s="169"/>
      <c r="J86" s="51"/>
      <c r="K86" s="147"/>
      <c r="L86" s="169"/>
      <c r="M86" s="51"/>
      <c r="N86" s="147"/>
      <c r="O86" s="169"/>
      <c r="P86" s="51"/>
      <c r="Q86" s="147"/>
      <c r="R86" s="157">
        <f>IF(OR(ISBLANK(F86),F86&gt;'Charter Party Details'!$B$25),0,1)</f>
        <v>0</v>
      </c>
      <c r="S86" s="22">
        <f>IF(LOWER('Charter Party Details'!$F$25)="no",1,IF(ISBLANK(I86),0,IF(OR(K86=8,K86=1,K86=2),0,1)))</f>
        <v>0</v>
      </c>
      <c r="T86" s="22">
        <f>IF(OR(ISBLANK(L86),ISBLANK(O86),MAX(L86,O86)&gt;'Charter Party Details'!$D$25),0,1)</f>
        <v>0</v>
      </c>
      <c r="U86" s="171">
        <f t="shared" si="2"/>
        <v>0</v>
      </c>
      <c r="V86" s="175" t="str">
        <f t="shared" si="3"/>
        <v/>
      </c>
      <c r="W86" s="174"/>
    </row>
    <row r="87" spans="1:23" s="4" customFormat="1" x14ac:dyDescent="0.25">
      <c r="A87" s="7"/>
      <c r="B87" s="7"/>
      <c r="C87" s="7"/>
      <c r="D87" s="24" t="str">
        <f>IF('Noon Position '!A93&lt;&gt;"",'Noon Position '!A93,"")</f>
        <v/>
      </c>
      <c r="E87" s="168" t="str">
        <f>IF('Noon Position '!B93&lt;&gt;"",'Noon Position '!B93,"")</f>
        <v/>
      </c>
      <c r="F87" s="169"/>
      <c r="G87" s="51"/>
      <c r="H87" s="147"/>
      <c r="I87" s="169"/>
      <c r="J87" s="51"/>
      <c r="K87" s="147"/>
      <c r="L87" s="169"/>
      <c r="M87" s="51"/>
      <c r="N87" s="147"/>
      <c r="O87" s="169"/>
      <c r="P87" s="51"/>
      <c r="Q87" s="147"/>
      <c r="R87" s="157">
        <f>IF(OR(ISBLANK(F87),F87&gt;'Charter Party Details'!$B$25),0,1)</f>
        <v>0</v>
      </c>
      <c r="S87" s="22">
        <f>IF(LOWER('Charter Party Details'!$F$25)="no",1,IF(ISBLANK(I87),0,IF(OR(K87=8,K87=1,K87=2),0,1)))</f>
        <v>0</v>
      </c>
      <c r="T87" s="22">
        <f>IF(OR(ISBLANK(L87),ISBLANK(O87),MAX(L87,O87)&gt;'Charter Party Details'!$D$25),0,1)</f>
        <v>0</v>
      </c>
      <c r="U87" s="171">
        <f t="shared" si="2"/>
        <v>0</v>
      </c>
      <c r="V87" s="175" t="str">
        <f t="shared" si="3"/>
        <v/>
      </c>
      <c r="W87" s="174"/>
    </row>
    <row r="88" spans="1:23" s="4" customFormat="1" x14ac:dyDescent="0.25">
      <c r="A88" s="7"/>
      <c r="B88" s="7"/>
      <c r="C88" s="7"/>
      <c r="D88" s="24" t="str">
        <f>IF('Noon Position '!A94&lt;&gt;"",'Noon Position '!A94,"")</f>
        <v/>
      </c>
      <c r="E88" s="168" t="str">
        <f>IF('Noon Position '!B94&lt;&gt;"",'Noon Position '!B94,"")</f>
        <v/>
      </c>
      <c r="F88" s="169"/>
      <c r="G88" s="51"/>
      <c r="H88" s="147"/>
      <c r="I88" s="169"/>
      <c r="J88" s="51"/>
      <c r="K88" s="147"/>
      <c r="L88" s="169"/>
      <c r="M88" s="51"/>
      <c r="N88" s="147"/>
      <c r="O88" s="169"/>
      <c r="P88" s="51"/>
      <c r="Q88" s="147"/>
      <c r="R88" s="157">
        <f>IF(OR(ISBLANK(F88),F88&gt;'Charter Party Details'!$B$25),0,1)</f>
        <v>0</v>
      </c>
      <c r="S88" s="22">
        <f>IF(LOWER('Charter Party Details'!$F$25)="no",1,IF(ISBLANK(I88),0,IF(OR(K88=8,K88=1,K88=2),0,1)))</f>
        <v>0</v>
      </c>
      <c r="T88" s="22">
        <f>IF(OR(ISBLANK(L88),ISBLANK(O88),MAX(L88,O88)&gt;'Charter Party Details'!$D$25),0,1)</f>
        <v>0</v>
      </c>
      <c r="U88" s="171">
        <f t="shared" si="2"/>
        <v>0</v>
      </c>
      <c r="V88" s="175" t="str">
        <f t="shared" si="3"/>
        <v/>
      </c>
      <c r="W88" s="174"/>
    </row>
    <row r="89" spans="1:23" s="4" customFormat="1" x14ac:dyDescent="0.25">
      <c r="A89" s="7"/>
      <c r="B89" s="7"/>
      <c r="C89" s="7"/>
      <c r="D89" s="24" t="str">
        <f>IF('Noon Position '!A95&lt;&gt;"",'Noon Position '!A95,"")</f>
        <v/>
      </c>
      <c r="E89" s="168" t="str">
        <f>IF('Noon Position '!B95&lt;&gt;"",'Noon Position '!B95,"")</f>
        <v/>
      </c>
      <c r="F89" s="169"/>
      <c r="G89" s="51"/>
      <c r="H89" s="147"/>
      <c r="I89" s="169"/>
      <c r="J89" s="51"/>
      <c r="K89" s="147"/>
      <c r="L89" s="169"/>
      <c r="M89" s="51"/>
      <c r="N89" s="147"/>
      <c r="O89" s="169"/>
      <c r="P89" s="51"/>
      <c r="Q89" s="147"/>
      <c r="R89" s="157">
        <f>IF(OR(ISBLANK(F89),F89&gt;'Charter Party Details'!$B$25),0,1)</f>
        <v>0</v>
      </c>
      <c r="S89" s="22">
        <f>IF(LOWER('Charter Party Details'!$F$25)="no",1,IF(ISBLANK(I89),0,IF(OR(K89=8,K89=1,K89=2),0,1)))</f>
        <v>0</v>
      </c>
      <c r="T89" s="22">
        <f>IF(OR(ISBLANK(L89),ISBLANK(O89),MAX(L89,O89)&gt;'Charter Party Details'!$D$25),0,1)</f>
        <v>0</v>
      </c>
      <c r="U89" s="171">
        <f t="shared" si="2"/>
        <v>0</v>
      </c>
      <c r="V89" s="175" t="str">
        <f t="shared" si="3"/>
        <v/>
      </c>
      <c r="W89" s="174"/>
    </row>
    <row r="90" spans="1:23" s="4" customFormat="1" x14ac:dyDescent="0.25">
      <c r="A90" s="7"/>
      <c r="B90" s="7"/>
      <c r="C90" s="7"/>
      <c r="D90" s="24" t="str">
        <f>IF('Noon Position '!A96&lt;&gt;"",'Noon Position '!A96,"")</f>
        <v/>
      </c>
      <c r="E90" s="168" t="str">
        <f>IF('Noon Position '!B96&lt;&gt;"",'Noon Position '!B96,"")</f>
        <v/>
      </c>
      <c r="F90" s="169"/>
      <c r="G90" s="51"/>
      <c r="H90" s="147"/>
      <c r="I90" s="169"/>
      <c r="J90" s="51"/>
      <c r="K90" s="147"/>
      <c r="L90" s="169"/>
      <c r="M90" s="51"/>
      <c r="N90" s="147"/>
      <c r="O90" s="169"/>
      <c r="P90" s="51"/>
      <c r="Q90" s="147"/>
      <c r="R90" s="157">
        <f>IF(OR(ISBLANK(F90),F90&gt;'Charter Party Details'!$B$25),0,1)</f>
        <v>0</v>
      </c>
      <c r="S90" s="22">
        <f>IF(LOWER('Charter Party Details'!$F$25)="no",1,IF(ISBLANK(I90),0,IF(OR(K90=8,K90=1,K90=2),0,1)))</f>
        <v>0</v>
      </c>
      <c r="T90" s="22">
        <f>IF(OR(ISBLANK(L90),ISBLANK(O90),MAX(L90,O90)&gt;'Charter Party Details'!$D$25),0,1)</f>
        <v>0</v>
      </c>
      <c r="U90" s="171">
        <f t="shared" si="2"/>
        <v>0</v>
      </c>
      <c r="V90" s="175" t="str">
        <f t="shared" si="3"/>
        <v/>
      </c>
      <c r="W90" s="174"/>
    </row>
    <row r="91" spans="1:23" s="4" customFormat="1" x14ac:dyDescent="0.25">
      <c r="A91" s="7"/>
      <c r="B91" s="7"/>
      <c r="C91" s="7"/>
      <c r="D91" s="24" t="str">
        <f>IF('Noon Position '!A97&lt;&gt;"",'Noon Position '!A97,"")</f>
        <v/>
      </c>
      <c r="E91" s="168" t="str">
        <f>IF('Noon Position '!B97&lt;&gt;"",'Noon Position '!B97,"")</f>
        <v/>
      </c>
      <c r="F91" s="169"/>
      <c r="G91" s="51"/>
      <c r="H91" s="147"/>
      <c r="I91" s="169"/>
      <c r="J91" s="51"/>
      <c r="K91" s="147"/>
      <c r="L91" s="169"/>
      <c r="M91" s="51"/>
      <c r="N91" s="147"/>
      <c r="O91" s="169"/>
      <c r="P91" s="51"/>
      <c r="Q91" s="147"/>
      <c r="R91" s="157">
        <f>IF(OR(ISBLANK(F91),F91&gt;'Charter Party Details'!$B$25),0,1)</f>
        <v>0</v>
      </c>
      <c r="S91" s="22">
        <f>IF(LOWER('Charter Party Details'!$F$25)="no",1,IF(ISBLANK(I91),0,IF(OR(K91=8,K91=1,K91=2),0,1)))</f>
        <v>0</v>
      </c>
      <c r="T91" s="22">
        <f>IF(OR(ISBLANK(L91),ISBLANK(O91),MAX(L91,O91)&gt;'Charter Party Details'!$D$25),0,1)</f>
        <v>0</v>
      </c>
      <c r="U91" s="171">
        <f t="shared" si="2"/>
        <v>0</v>
      </c>
      <c r="V91" s="175" t="str">
        <f t="shared" si="3"/>
        <v/>
      </c>
      <c r="W91" s="174"/>
    </row>
    <row r="92" spans="1:23" s="4" customFormat="1" x14ac:dyDescent="0.25">
      <c r="A92" s="7"/>
      <c r="B92" s="7"/>
      <c r="C92" s="7"/>
      <c r="D92" s="24" t="str">
        <f>IF('Noon Position '!A98&lt;&gt;"",'Noon Position '!A98,"")</f>
        <v/>
      </c>
      <c r="E92" s="168" t="str">
        <f>IF('Noon Position '!B98&lt;&gt;"",'Noon Position '!B98,"")</f>
        <v/>
      </c>
      <c r="F92" s="169"/>
      <c r="G92" s="51"/>
      <c r="H92" s="147"/>
      <c r="I92" s="169"/>
      <c r="J92" s="51"/>
      <c r="K92" s="147"/>
      <c r="L92" s="169"/>
      <c r="M92" s="51"/>
      <c r="N92" s="147"/>
      <c r="O92" s="169"/>
      <c r="P92" s="51"/>
      <c r="Q92" s="147"/>
      <c r="R92" s="157">
        <f>IF(OR(ISBLANK(F92),F92&gt;'Charter Party Details'!$B$25),0,1)</f>
        <v>0</v>
      </c>
      <c r="S92" s="22">
        <f>IF(LOWER('Charter Party Details'!$F$25)="no",1,IF(ISBLANK(I92),0,IF(OR(K92=8,K92=1,K92=2),0,1)))</f>
        <v>0</v>
      </c>
      <c r="T92" s="22">
        <f>IF(OR(ISBLANK(L92),ISBLANK(O92),MAX(L92,O92)&gt;'Charter Party Details'!$D$25),0,1)</f>
        <v>0</v>
      </c>
      <c r="U92" s="171">
        <f t="shared" si="2"/>
        <v>0</v>
      </c>
      <c r="V92" s="175" t="str">
        <f t="shared" si="3"/>
        <v/>
      </c>
      <c r="W92" s="174"/>
    </row>
    <row r="93" spans="1:23" s="4" customFormat="1" x14ac:dyDescent="0.25">
      <c r="A93" s="7"/>
      <c r="B93" s="7"/>
      <c r="C93" s="7"/>
      <c r="D93" s="24" t="str">
        <f>IF('Noon Position '!A99&lt;&gt;"",'Noon Position '!A99,"")</f>
        <v/>
      </c>
      <c r="E93" s="168" t="str">
        <f>IF('Noon Position '!B99&lt;&gt;"",'Noon Position '!B99,"")</f>
        <v/>
      </c>
      <c r="F93" s="169"/>
      <c r="G93" s="51"/>
      <c r="H93" s="147"/>
      <c r="I93" s="169"/>
      <c r="J93" s="51"/>
      <c r="K93" s="147"/>
      <c r="L93" s="169"/>
      <c r="M93" s="51"/>
      <c r="N93" s="147"/>
      <c r="O93" s="169"/>
      <c r="P93" s="51"/>
      <c r="Q93" s="147"/>
      <c r="R93" s="157">
        <f>IF(OR(ISBLANK(F93),F93&gt;'Charter Party Details'!$B$25),0,1)</f>
        <v>0</v>
      </c>
      <c r="S93" s="22">
        <f>IF(LOWER('Charter Party Details'!$F$25)="no",1,IF(ISBLANK(I93),0,IF(OR(K93=8,K93=1,K93=2),0,1)))</f>
        <v>0</v>
      </c>
      <c r="T93" s="22">
        <f>IF(OR(ISBLANK(L93),ISBLANK(O93),MAX(L93,O93)&gt;'Charter Party Details'!$D$25),0,1)</f>
        <v>0</v>
      </c>
      <c r="U93" s="171">
        <f t="shared" si="2"/>
        <v>0</v>
      </c>
      <c r="V93" s="175" t="str">
        <f t="shared" si="3"/>
        <v/>
      </c>
      <c r="W93" s="174"/>
    </row>
    <row r="94" spans="1:23" s="4" customFormat="1" x14ac:dyDescent="0.25">
      <c r="A94" s="7"/>
      <c r="B94" s="7"/>
      <c r="C94" s="7"/>
      <c r="D94" s="24" t="str">
        <f>IF('Noon Position '!A100&lt;&gt;"",'Noon Position '!A100,"")</f>
        <v/>
      </c>
      <c r="E94" s="168" t="str">
        <f>IF('Noon Position '!B100&lt;&gt;"",'Noon Position '!B100,"")</f>
        <v/>
      </c>
      <c r="F94" s="169"/>
      <c r="G94" s="51"/>
      <c r="H94" s="147"/>
      <c r="I94" s="169"/>
      <c r="J94" s="51"/>
      <c r="K94" s="147"/>
      <c r="L94" s="169"/>
      <c r="M94" s="51"/>
      <c r="N94" s="147"/>
      <c r="O94" s="169"/>
      <c r="P94" s="51"/>
      <c r="Q94" s="147"/>
      <c r="R94" s="157">
        <f>IF(OR(ISBLANK(F94),F94&gt;'Charter Party Details'!$B$25),0,1)</f>
        <v>0</v>
      </c>
      <c r="S94" s="22">
        <f>IF(LOWER('Charter Party Details'!$F$25)="no",1,IF(ISBLANK(I94),0,IF(OR(K94=8,K94=1,K94=2),0,1)))</f>
        <v>0</v>
      </c>
      <c r="T94" s="22">
        <f>IF(OR(ISBLANK(L94),ISBLANK(O94),MAX(L94,O94)&gt;'Charter Party Details'!$D$25),0,1)</f>
        <v>0</v>
      </c>
      <c r="U94" s="171">
        <f t="shared" si="2"/>
        <v>0</v>
      </c>
      <c r="V94" s="175" t="str">
        <f t="shared" si="3"/>
        <v/>
      </c>
      <c r="W94" s="174"/>
    </row>
    <row r="95" spans="1:23" s="4" customFormat="1" x14ac:dyDescent="0.25">
      <c r="A95" s="7"/>
      <c r="B95" s="7"/>
      <c r="C95" s="7"/>
      <c r="D95" s="24" t="str">
        <f>IF('Noon Position '!A101&lt;&gt;"",'Noon Position '!A101,"")</f>
        <v/>
      </c>
      <c r="E95" s="168" t="str">
        <f>IF('Noon Position '!B101&lt;&gt;"",'Noon Position '!B101,"")</f>
        <v/>
      </c>
      <c r="F95" s="169"/>
      <c r="G95" s="51"/>
      <c r="H95" s="147"/>
      <c r="I95" s="169"/>
      <c r="J95" s="51"/>
      <c r="K95" s="147"/>
      <c r="L95" s="169"/>
      <c r="M95" s="51"/>
      <c r="N95" s="147"/>
      <c r="O95" s="169"/>
      <c r="P95" s="51"/>
      <c r="Q95" s="147"/>
      <c r="R95" s="157">
        <f>IF(OR(ISBLANK(F95),F95&gt;'Charter Party Details'!$B$25),0,1)</f>
        <v>0</v>
      </c>
      <c r="S95" s="22">
        <f>IF(LOWER('Charter Party Details'!$F$25)="no",1,IF(ISBLANK(I95),0,IF(OR(K95=8,K95=1,K95=2),0,1)))</f>
        <v>0</v>
      </c>
      <c r="T95" s="22">
        <f>IF(OR(ISBLANK(L95),ISBLANK(O95),MAX(L95,O95)&gt;'Charter Party Details'!$D$25),0,1)</f>
        <v>0</v>
      </c>
      <c r="U95" s="171">
        <f t="shared" si="2"/>
        <v>0</v>
      </c>
      <c r="V95" s="175" t="str">
        <f t="shared" si="3"/>
        <v/>
      </c>
      <c r="W95" s="174"/>
    </row>
    <row r="96" spans="1:23" s="4" customFormat="1" x14ac:dyDescent="0.25">
      <c r="A96" s="7"/>
      <c r="B96" s="7"/>
      <c r="C96" s="7"/>
      <c r="D96" s="24" t="str">
        <f>IF('Noon Position '!A102&lt;&gt;"",'Noon Position '!A102,"")</f>
        <v/>
      </c>
      <c r="E96" s="168" t="str">
        <f>IF('Noon Position '!B102&lt;&gt;"",'Noon Position '!B102,"")</f>
        <v/>
      </c>
      <c r="F96" s="169"/>
      <c r="G96" s="51"/>
      <c r="H96" s="147"/>
      <c r="I96" s="169"/>
      <c r="J96" s="51"/>
      <c r="K96" s="147"/>
      <c r="L96" s="169"/>
      <c r="M96" s="51"/>
      <c r="N96" s="147"/>
      <c r="O96" s="169"/>
      <c r="P96" s="51"/>
      <c r="Q96" s="147"/>
      <c r="R96" s="157">
        <f>IF(OR(ISBLANK(F96),F96&gt;'Charter Party Details'!$B$25),0,1)</f>
        <v>0</v>
      </c>
      <c r="S96" s="22">
        <f>IF(LOWER('Charter Party Details'!$F$25)="no",1,IF(ISBLANK(I96),0,IF(OR(K96=8,K96=1,K96=2),0,1)))</f>
        <v>0</v>
      </c>
      <c r="T96" s="22">
        <f>IF(OR(ISBLANK(L96),ISBLANK(O96),MAX(L96,O96)&gt;'Charter Party Details'!$D$25),0,1)</f>
        <v>0</v>
      </c>
      <c r="U96" s="171">
        <f t="shared" si="2"/>
        <v>0</v>
      </c>
      <c r="V96" s="175" t="str">
        <f t="shared" si="3"/>
        <v/>
      </c>
      <c r="W96" s="174"/>
    </row>
    <row r="97" spans="1:23" s="4" customFormat="1" x14ac:dyDescent="0.25">
      <c r="A97" s="7"/>
      <c r="B97" s="7"/>
      <c r="C97" s="7"/>
      <c r="D97" s="24" t="str">
        <f>IF('Noon Position '!A103&lt;&gt;"",'Noon Position '!A103,"")</f>
        <v/>
      </c>
      <c r="E97" s="168" t="str">
        <f>IF('Noon Position '!B103&lt;&gt;"",'Noon Position '!B103,"")</f>
        <v/>
      </c>
      <c r="F97" s="169"/>
      <c r="G97" s="51"/>
      <c r="H97" s="147"/>
      <c r="I97" s="169"/>
      <c r="J97" s="51"/>
      <c r="K97" s="147"/>
      <c r="L97" s="169"/>
      <c r="M97" s="51"/>
      <c r="N97" s="147"/>
      <c r="O97" s="169"/>
      <c r="P97" s="51"/>
      <c r="Q97" s="147"/>
      <c r="R97" s="157">
        <f>IF(OR(ISBLANK(F97),F97&gt;'Charter Party Details'!$B$25),0,1)</f>
        <v>0</v>
      </c>
      <c r="S97" s="22">
        <f>IF(LOWER('Charter Party Details'!$F$25)="no",1,IF(ISBLANK(I97),0,IF(OR(K97=8,K97=1,K97=2),0,1)))</f>
        <v>0</v>
      </c>
      <c r="T97" s="22">
        <f>IF(OR(ISBLANK(L97),ISBLANK(O97),MAX(L97,O97)&gt;'Charter Party Details'!$D$25),0,1)</f>
        <v>0</v>
      </c>
      <c r="U97" s="171">
        <f t="shared" si="2"/>
        <v>0</v>
      </c>
      <c r="V97" s="175" t="str">
        <f t="shared" si="3"/>
        <v/>
      </c>
      <c r="W97" s="174"/>
    </row>
    <row r="98" spans="1:23" s="4" customFormat="1" x14ac:dyDescent="0.25">
      <c r="A98" s="7"/>
      <c r="B98" s="7"/>
      <c r="C98" s="7"/>
      <c r="D98" s="24" t="str">
        <f>IF('Noon Position '!A104&lt;&gt;"",'Noon Position '!A104,"")</f>
        <v/>
      </c>
      <c r="E98" s="168" t="str">
        <f>IF('Noon Position '!B104&lt;&gt;"",'Noon Position '!B104,"")</f>
        <v/>
      </c>
      <c r="F98" s="169"/>
      <c r="G98" s="51"/>
      <c r="H98" s="147"/>
      <c r="I98" s="169"/>
      <c r="J98" s="51"/>
      <c r="K98" s="147"/>
      <c r="L98" s="169"/>
      <c r="M98" s="51"/>
      <c r="N98" s="147"/>
      <c r="O98" s="169"/>
      <c r="P98" s="51"/>
      <c r="Q98" s="147"/>
      <c r="R98" s="157">
        <f>IF(OR(ISBLANK(F98),F98&gt;'Charter Party Details'!$B$25),0,1)</f>
        <v>0</v>
      </c>
      <c r="S98" s="22">
        <f>IF(LOWER('Charter Party Details'!$F$25)="no",1,IF(ISBLANK(I98),0,IF(OR(K98=8,K98=1,K98=2),0,1)))</f>
        <v>0</v>
      </c>
      <c r="T98" s="22">
        <f>IF(OR(ISBLANK(L98),ISBLANK(O98),MAX(L98,O98)&gt;'Charter Party Details'!$D$25),0,1)</f>
        <v>0</v>
      </c>
      <c r="U98" s="171">
        <f t="shared" si="2"/>
        <v>0</v>
      </c>
      <c r="V98" s="175" t="str">
        <f t="shared" si="3"/>
        <v/>
      </c>
      <c r="W98" s="174"/>
    </row>
    <row r="99" spans="1:23" s="4" customFormat="1" x14ac:dyDescent="0.25">
      <c r="A99" s="7"/>
      <c r="B99" s="7"/>
      <c r="C99" s="7"/>
      <c r="D99" s="24" t="str">
        <f>IF('Noon Position '!A105&lt;&gt;"",'Noon Position '!A105,"")</f>
        <v/>
      </c>
      <c r="E99" s="168" t="str">
        <f>IF('Noon Position '!B105&lt;&gt;"",'Noon Position '!B105,"")</f>
        <v/>
      </c>
      <c r="F99" s="169"/>
      <c r="G99" s="51"/>
      <c r="H99" s="147"/>
      <c r="I99" s="169"/>
      <c r="J99" s="51"/>
      <c r="K99" s="147"/>
      <c r="L99" s="169"/>
      <c r="M99" s="51"/>
      <c r="N99" s="147"/>
      <c r="O99" s="169"/>
      <c r="P99" s="51"/>
      <c r="Q99" s="147"/>
      <c r="R99" s="157">
        <f>IF(OR(ISBLANK(F99),F99&gt;'Charter Party Details'!$B$25),0,1)</f>
        <v>0</v>
      </c>
      <c r="S99" s="22">
        <f>IF(LOWER('Charter Party Details'!$F$25)="no",1,IF(ISBLANK(I99),0,IF(OR(K99=8,K99=1,K99=2),0,1)))</f>
        <v>0</v>
      </c>
      <c r="T99" s="22">
        <f>IF(OR(ISBLANK(L99),ISBLANK(O99),MAX(L99,O99)&gt;'Charter Party Details'!$D$25),0,1)</f>
        <v>0</v>
      </c>
      <c r="U99" s="171">
        <f t="shared" si="2"/>
        <v>0</v>
      </c>
      <c r="V99" s="175" t="str">
        <f t="shared" si="3"/>
        <v/>
      </c>
      <c r="W99" s="174"/>
    </row>
    <row r="100" spans="1:23" s="4" customFormat="1" x14ac:dyDescent="0.25">
      <c r="A100" s="7"/>
      <c r="B100" s="7"/>
      <c r="C100" s="7"/>
      <c r="D100" s="24" t="str">
        <f>IF('Noon Position '!A106&lt;&gt;"",'Noon Position '!A106,"")</f>
        <v/>
      </c>
      <c r="E100" s="168" t="str">
        <f>IF('Noon Position '!B106&lt;&gt;"",'Noon Position '!B106,"")</f>
        <v/>
      </c>
      <c r="F100" s="169"/>
      <c r="G100" s="51"/>
      <c r="H100" s="147"/>
      <c r="I100" s="169"/>
      <c r="J100" s="51"/>
      <c r="K100" s="147"/>
      <c r="L100" s="169"/>
      <c r="M100" s="51"/>
      <c r="N100" s="147"/>
      <c r="O100" s="169"/>
      <c r="P100" s="51"/>
      <c r="Q100" s="147"/>
      <c r="R100" s="157">
        <f>IF(OR(ISBLANK(F100),F100&gt;'Charter Party Details'!$B$25),0,1)</f>
        <v>0</v>
      </c>
      <c r="S100" s="22">
        <f>IF(LOWER('Charter Party Details'!$F$25)="no",1,IF(ISBLANK(I100),0,IF(OR(K100=8,K100=1,K100=2),0,1)))</f>
        <v>0</v>
      </c>
      <c r="T100" s="22">
        <f>IF(OR(ISBLANK(L100),ISBLANK(O100),MAX(L100,O100)&gt;'Charter Party Details'!$D$25),0,1)</f>
        <v>0</v>
      </c>
      <c r="U100" s="171">
        <f t="shared" si="2"/>
        <v>0</v>
      </c>
      <c r="V100" s="175" t="str">
        <f t="shared" si="3"/>
        <v/>
      </c>
      <c r="W100" s="174"/>
    </row>
    <row r="101" spans="1:23" s="4" customFormat="1" x14ac:dyDescent="0.25">
      <c r="A101" s="7"/>
      <c r="B101" s="7"/>
      <c r="C101" s="7"/>
      <c r="D101" s="24" t="str">
        <f>IF('Noon Position '!A107&lt;&gt;"",'Noon Position '!A107,"")</f>
        <v/>
      </c>
      <c r="E101" s="168" t="str">
        <f>IF('Noon Position '!B107&lt;&gt;"",'Noon Position '!B107,"")</f>
        <v/>
      </c>
      <c r="F101" s="169"/>
      <c r="G101" s="51"/>
      <c r="H101" s="147"/>
      <c r="I101" s="169"/>
      <c r="J101" s="51"/>
      <c r="K101" s="147"/>
      <c r="L101" s="169"/>
      <c r="M101" s="51"/>
      <c r="N101" s="147"/>
      <c r="O101" s="169"/>
      <c r="P101" s="51"/>
      <c r="Q101" s="147"/>
      <c r="R101" s="157">
        <f>IF(OR(ISBLANK(F101),F101&gt;'Charter Party Details'!$B$25),0,1)</f>
        <v>0</v>
      </c>
      <c r="S101" s="22">
        <f>IF(LOWER('Charter Party Details'!$F$25)="no",1,IF(ISBLANK(I101),0,IF(OR(K101=8,K101=1,K101=2),0,1)))</f>
        <v>0</v>
      </c>
      <c r="T101" s="22">
        <f>IF(OR(ISBLANK(L101),ISBLANK(O101),MAX(L101,O101)&gt;'Charter Party Details'!$D$25),0,1)</f>
        <v>0</v>
      </c>
      <c r="U101" s="171">
        <f t="shared" si="2"/>
        <v>0</v>
      </c>
      <c r="V101" s="175" t="str">
        <f t="shared" si="3"/>
        <v/>
      </c>
      <c r="W101" s="174"/>
    </row>
    <row r="102" spans="1:23" s="4" customFormat="1" x14ac:dyDescent="0.25">
      <c r="A102" s="7"/>
      <c r="B102" s="7"/>
      <c r="C102" s="7"/>
      <c r="D102" s="24" t="str">
        <f>IF('Noon Position '!A108&lt;&gt;"",'Noon Position '!A108,"")</f>
        <v/>
      </c>
      <c r="E102" s="168" t="str">
        <f>IF('Noon Position '!B108&lt;&gt;"",'Noon Position '!B108,"")</f>
        <v/>
      </c>
      <c r="F102" s="169"/>
      <c r="G102" s="51"/>
      <c r="H102" s="147"/>
      <c r="I102" s="169"/>
      <c r="J102" s="51"/>
      <c r="K102" s="147"/>
      <c r="L102" s="169"/>
      <c r="M102" s="51"/>
      <c r="N102" s="147"/>
      <c r="O102" s="169"/>
      <c r="P102" s="51"/>
      <c r="Q102" s="147"/>
      <c r="R102" s="157">
        <f>IF(OR(ISBLANK(F102),F102&gt;'Charter Party Details'!$B$25),0,1)</f>
        <v>0</v>
      </c>
      <c r="S102" s="22">
        <f>IF(LOWER('Charter Party Details'!$F$25)="no",1,IF(ISBLANK(I102),0,IF(OR(K102=8,K102=1,K102=2),0,1)))</f>
        <v>0</v>
      </c>
      <c r="T102" s="22">
        <f>IF(OR(ISBLANK(L102),ISBLANK(O102),MAX(L102,O102)&gt;'Charter Party Details'!$D$25),0,1)</f>
        <v>0</v>
      </c>
      <c r="U102" s="171">
        <f t="shared" si="2"/>
        <v>0</v>
      </c>
      <c r="V102" s="175" t="str">
        <f t="shared" si="3"/>
        <v/>
      </c>
      <c r="W102" s="174"/>
    </row>
    <row r="103" spans="1:23" s="4" customFormat="1" x14ac:dyDescent="0.25">
      <c r="A103" s="7"/>
      <c r="B103" s="7"/>
      <c r="C103" s="7"/>
      <c r="D103" s="24" t="str">
        <f>IF('Noon Position '!A109&lt;&gt;"",'Noon Position '!A109,"")</f>
        <v/>
      </c>
      <c r="E103" s="168" t="str">
        <f>IF('Noon Position '!B109&lt;&gt;"",'Noon Position '!B109,"")</f>
        <v/>
      </c>
      <c r="F103" s="169"/>
      <c r="G103" s="51"/>
      <c r="H103" s="147"/>
      <c r="I103" s="169"/>
      <c r="J103" s="51"/>
      <c r="K103" s="147"/>
      <c r="L103" s="169"/>
      <c r="M103" s="51"/>
      <c r="N103" s="147"/>
      <c r="O103" s="169"/>
      <c r="P103" s="51"/>
      <c r="Q103" s="147"/>
      <c r="R103" s="157">
        <f>IF(OR(ISBLANK(F103),F103&gt;'Charter Party Details'!$B$25),0,1)</f>
        <v>0</v>
      </c>
      <c r="S103" s="22">
        <f>IF(LOWER('Charter Party Details'!$F$25)="no",1,IF(ISBLANK(I103),0,IF(OR(K103=8,K103=1,K103=2),0,1)))</f>
        <v>0</v>
      </c>
      <c r="T103" s="22">
        <f>IF(OR(ISBLANK(L103),ISBLANK(O103),MAX(L103,O103)&gt;'Charter Party Details'!$D$25),0,1)</f>
        <v>0</v>
      </c>
      <c r="U103" s="171">
        <f t="shared" si="2"/>
        <v>0</v>
      </c>
      <c r="V103" s="175" t="str">
        <f t="shared" si="3"/>
        <v/>
      </c>
      <c r="W103" s="174"/>
    </row>
    <row r="104" spans="1:23" s="4" customFormat="1" ht="15.75" thickBot="1" x14ac:dyDescent="0.3">
      <c r="A104" s="7"/>
      <c r="B104" s="7"/>
      <c r="C104" s="7"/>
      <c r="D104" s="24" t="str">
        <f>IF('Noon Position '!A110&lt;&gt;"",'Noon Position '!A110,"")</f>
        <v/>
      </c>
      <c r="E104" s="168" t="str">
        <f>IF('Noon Position '!B110&lt;&gt;"",'Noon Position '!B110,"")</f>
        <v/>
      </c>
      <c r="F104" s="170"/>
      <c r="G104" s="152"/>
      <c r="H104" s="153"/>
      <c r="I104" s="170"/>
      <c r="J104" s="152"/>
      <c r="K104" s="153"/>
      <c r="L104" s="170"/>
      <c r="M104" s="152"/>
      <c r="N104" s="153"/>
      <c r="O104" s="170"/>
      <c r="P104" s="152"/>
      <c r="Q104" s="153"/>
      <c r="R104" s="157">
        <f>IF(OR(ISBLANK(F104),F104&gt;'Charter Party Details'!$B$25),0,1)</f>
        <v>0</v>
      </c>
      <c r="S104" s="22">
        <f>IF(LOWER('Charter Party Details'!$F$25)="no",1,IF(ISBLANK(I104),0,IF(OR(K104=8,K104=1,K104=2),0,1)))</f>
        <v>0</v>
      </c>
      <c r="T104" s="22">
        <f>IF(OR(ISBLANK(L104),ISBLANK(O104),MAX(L104,O104)&gt;'Charter Party Details'!$D$25),0,1)</f>
        <v>0</v>
      </c>
      <c r="U104" s="171">
        <f t="shared" si="2"/>
        <v>0</v>
      </c>
      <c r="V104" s="176" t="str">
        <f t="shared" si="3"/>
        <v/>
      </c>
      <c r="W104" s="174"/>
    </row>
  </sheetData>
  <sheetProtection password="CF7A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pageMargins left="0.7" right="0.7" top="0.75" bottom="0.75" header="0.3" footer="0.3"/>
  <pageSetup paperSize="9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04"/>
  <sheetViews>
    <sheetView workbookViewId="0">
      <pane ySplit="2" topLeftCell="A3" activePane="bottomLeft" state="frozen"/>
      <selection activeCell="I25" sqref="I25"/>
      <selection pane="bottomLeft" activeCell="A3" sqref="A3"/>
    </sheetView>
  </sheetViews>
  <sheetFormatPr defaultRowHeight="15" x14ac:dyDescent="0.25"/>
  <cols>
    <col min="1" max="1" width="10.28515625" style="44" customWidth="1"/>
    <col min="2" max="2" width="7.5703125" style="44" hidden="1" customWidth="1"/>
    <col min="3" max="7" width="8.42578125" style="47" customWidth="1"/>
    <col min="8" max="11" width="8.42578125" style="49" customWidth="1"/>
    <col min="12" max="13" width="9.7109375" style="44" hidden="1" customWidth="1"/>
    <col min="14" max="14" width="12.7109375" style="44" customWidth="1"/>
    <col min="15" max="15" width="11.140625" style="44" customWidth="1"/>
    <col min="16" max="17" width="8.5703125" style="44" customWidth="1"/>
    <col min="18" max="18" width="9.7109375" style="44" hidden="1" customWidth="1"/>
    <col min="19" max="22" width="8.5703125" style="44" customWidth="1"/>
    <col min="23" max="26" width="8.5703125" style="55" customWidth="1"/>
    <col min="27" max="27" width="16.5703125" style="1" bestFit="1" customWidth="1"/>
    <col min="28" max="16384" width="9.140625" style="1"/>
  </cols>
  <sheetData>
    <row r="1" spans="1:39" s="2" customFormat="1" ht="32.25" customHeight="1" thickBot="1" x14ac:dyDescent="0.3">
      <c r="A1" s="52"/>
      <c r="B1" s="52"/>
      <c r="C1" s="343" t="s">
        <v>62</v>
      </c>
      <c r="D1" s="344"/>
      <c r="E1" s="344"/>
      <c r="F1" s="344"/>
      <c r="G1" s="345"/>
      <c r="H1" s="346" t="s">
        <v>63</v>
      </c>
      <c r="I1" s="347"/>
      <c r="J1" s="347"/>
      <c r="K1" s="348"/>
      <c r="L1" s="58" t="s">
        <v>98</v>
      </c>
      <c r="M1" s="58"/>
      <c r="N1" s="338" t="s">
        <v>99</v>
      </c>
      <c r="O1" s="179"/>
      <c r="P1" s="340" t="s">
        <v>145</v>
      </c>
      <c r="Q1" s="341"/>
      <c r="R1" s="341"/>
      <c r="S1" s="341"/>
      <c r="T1" s="341"/>
      <c r="U1" s="341"/>
      <c r="V1" s="342"/>
      <c r="W1" s="349" t="s">
        <v>51</v>
      </c>
      <c r="X1" s="350"/>
      <c r="Y1" s="350"/>
      <c r="Z1" s="351"/>
    </row>
    <row r="2" spans="1:39" s="3" customFormat="1" ht="60.75" thickBot="1" x14ac:dyDescent="0.3">
      <c r="A2" s="53" t="s">
        <v>0</v>
      </c>
      <c r="B2" s="54" t="s">
        <v>1</v>
      </c>
      <c r="C2" s="222" t="s">
        <v>13</v>
      </c>
      <c r="D2" s="223" t="s">
        <v>14</v>
      </c>
      <c r="E2" s="223" t="s">
        <v>15</v>
      </c>
      <c r="F2" s="223" t="s">
        <v>16</v>
      </c>
      <c r="G2" s="224" t="s">
        <v>17</v>
      </c>
      <c r="H2" s="225" t="s">
        <v>64</v>
      </c>
      <c r="I2" s="226" t="s">
        <v>65</v>
      </c>
      <c r="J2" s="226" t="s">
        <v>49</v>
      </c>
      <c r="K2" s="227" t="s">
        <v>50</v>
      </c>
      <c r="L2" s="200" t="s">
        <v>44</v>
      </c>
      <c r="M2" s="142"/>
      <c r="N2" s="339"/>
      <c r="O2" s="180" t="s">
        <v>115</v>
      </c>
      <c r="P2" s="228" t="s">
        <v>13</v>
      </c>
      <c r="Q2" s="229" t="s">
        <v>14</v>
      </c>
      <c r="R2" s="229"/>
      <c r="S2" s="229" t="s">
        <v>116</v>
      </c>
      <c r="T2" s="229" t="s">
        <v>15</v>
      </c>
      <c r="U2" s="229" t="s">
        <v>16</v>
      </c>
      <c r="V2" s="230" t="s">
        <v>17</v>
      </c>
      <c r="W2" s="228" t="s">
        <v>48</v>
      </c>
      <c r="X2" s="229" t="s">
        <v>47</v>
      </c>
      <c r="Y2" s="229" t="s">
        <v>49</v>
      </c>
      <c r="Z2" s="230" t="s">
        <v>50</v>
      </c>
      <c r="AA2" s="178" t="s">
        <v>60</v>
      </c>
    </row>
    <row r="3" spans="1:39" customFormat="1" x14ac:dyDescent="0.25">
      <c r="A3" s="31">
        <f>IF('Noon Position '!A9&lt;&gt;"",'Noon Position '!A9,"")</f>
        <v>42188</v>
      </c>
      <c r="B3" s="181" t="str">
        <f>IF('Noon Position '!B9&lt;&gt;"",'Noon Position '!B9,"")</f>
        <v/>
      </c>
      <c r="C3" s="183">
        <v>539.73</v>
      </c>
      <c r="D3" s="184"/>
      <c r="E3" s="184"/>
      <c r="F3" s="184"/>
      <c r="G3" s="185">
        <v>63.4</v>
      </c>
      <c r="H3" s="192">
        <v>14690</v>
      </c>
      <c r="I3" s="193"/>
      <c r="J3" s="193">
        <v>9100</v>
      </c>
      <c r="K3" s="194">
        <v>3400</v>
      </c>
      <c r="L3" s="201" t="str">
        <f>IF('Noon Position '!L9&lt;&gt;0,'Noon Position '!L9,"")</f>
        <v/>
      </c>
      <c r="M3" s="202"/>
      <c r="N3" s="194">
        <v>39230</v>
      </c>
      <c r="O3" s="206"/>
      <c r="P3" s="210"/>
      <c r="Q3" s="211"/>
      <c r="R3" s="211"/>
      <c r="S3" s="211"/>
      <c r="T3" s="211"/>
      <c r="U3" s="211"/>
      <c r="V3" s="212"/>
      <c r="W3" s="215"/>
      <c r="X3" s="216"/>
      <c r="Y3" s="216"/>
      <c r="Z3" s="217"/>
      <c r="AA3" s="157" t="s">
        <v>61</v>
      </c>
    </row>
    <row r="4" spans="1:39" customFormat="1" x14ac:dyDescent="0.25">
      <c r="A4" s="31">
        <f>IF('Noon Position '!A10&lt;&gt;"",'Noon Position '!A10,"")</f>
        <v>42189</v>
      </c>
      <c r="B4" s="181">
        <f>IF('Noon Position '!B10&lt;&gt;"",'Noon Position '!B10,"")</f>
        <v>0.5</v>
      </c>
      <c r="C4" s="186">
        <v>532.5</v>
      </c>
      <c r="D4" s="46"/>
      <c r="E4" s="46"/>
      <c r="F4" s="46"/>
      <c r="G4" s="187">
        <v>63.3</v>
      </c>
      <c r="H4" s="182">
        <v>14624</v>
      </c>
      <c r="I4" s="48"/>
      <c r="J4" s="48">
        <v>9100</v>
      </c>
      <c r="K4" s="195">
        <v>3400</v>
      </c>
      <c r="L4" s="191">
        <f>IF('Noon Position '!L10&lt;&gt;0,'Noon Position '!L10,"")</f>
        <v>17</v>
      </c>
      <c r="M4" s="141">
        <f>IF(L4&lt;&gt;"",'Weather Condition'!U4*L4,0)</f>
        <v>0</v>
      </c>
      <c r="N4" s="203">
        <v>50140</v>
      </c>
      <c r="O4" s="207">
        <f>IF($L4&lt;&gt;"",(N4-N3)/$L4*24,IF(ISBLANK(N4),"",N4-N3))</f>
        <v>15402.35294117647</v>
      </c>
      <c r="P4" s="28">
        <f>IF($L4&lt;&gt;"",(C3-C4)/$L4*24,IF(ISBLANK(C4),"",C3-C4))</f>
        <v>10.207058823529437</v>
      </c>
      <c r="Q4" s="23">
        <f t="shared" ref="Q4:Q19" si="0">IF($L4&lt;&gt;"",(D3-D4)/$L4*24,IF(ISBLANK(D4),"",D3-D4))</f>
        <v>0</v>
      </c>
      <c r="R4" s="23">
        <f>IF(Q4&lt;&gt;"",'Weather Condition'!U4*(P4+Q4),0)</f>
        <v>0</v>
      </c>
      <c r="S4" s="23" t="str">
        <f>IF(L4&lt;&gt;"",IF(SUM($M$4:M4)&lt;&gt;0,SUMPRODUCT($M$4:M4,$R$4:R4)/SUM($M$4:M4),""),"")</f>
        <v/>
      </c>
      <c r="T4" s="23">
        <f t="shared" ref="T4:T19" si="1">IF($L4&lt;&gt;"",(E3-E4)/$L4*24,IF(ISBLANK(E4),"",E3-E4))</f>
        <v>0</v>
      </c>
      <c r="U4" s="23">
        <f t="shared" ref="U4:U19" si="2">IF($L4&lt;&gt;"",(F3-F4)/$L4*24,IF(ISBLANK(F4),"",F3-F4))</f>
        <v>0</v>
      </c>
      <c r="V4" s="154">
        <f t="shared" ref="V4:V19" si="3">IF($L4&lt;&gt;"",(G3-G4)/$L4*24,IF(ISBLANK(G4),"",G3-G4))</f>
        <v>0.14117647058823729</v>
      </c>
      <c r="W4" s="199">
        <f t="shared" ref="W4:W19" si="4">IF($L4&lt;&gt;"",(H3-H4)/$L4*24,IF(ISBLANK(H4),"",H3-H4))</f>
        <v>93.17647058823529</v>
      </c>
      <c r="X4" s="45">
        <f t="shared" ref="X4:X19" si="5">IF($L4&lt;&gt;"",(I3-I4)/$L4*24,IF(ISBLANK(I4),"",I3-I4))</f>
        <v>0</v>
      </c>
      <c r="Y4" s="45">
        <f t="shared" ref="Y4:Y19" si="6">IF($L4&lt;&gt;"",(J3-J4)/$L4*24,IF(ISBLANK(J4),"",J3-J4))</f>
        <v>0</v>
      </c>
      <c r="Z4" s="218">
        <f t="shared" ref="Z4:Z19" si="7">IF($L4&lt;&gt;"",(K3-K4)/$L4*24,IF(ISBLANK(K4),"",K3-K4))</f>
        <v>0</v>
      </c>
      <c r="AA4" s="158"/>
    </row>
    <row r="5" spans="1:39" customFormat="1" x14ac:dyDescent="0.25">
      <c r="A5" s="31" t="str">
        <f>IF('Noon Position '!A11&lt;&gt;"",'Noon Position '!A11,"")</f>
        <v/>
      </c>
      <c r="B5" s="181" t="str">
        <f>IF('Noon Position '!B11&lt;&gt;"",'Noon Position '!B11,"")</f>
        <v/>
      </c>
      <c r="C5" s="186"/>
      <c r="D5" s="46"/>
      <c r="E5" s="46"/>
      <c r="F5" s="46"/>
      <c r="G5" s="187"/>
      <c r="H5" s="182"/>
      <c r="I5" s="48"/>
      <c r="J5" s="48"/>
      <c r="K5" s="195"/>
      <c r="L5" s="191"/>
      <c r="M5" s="141"/>
      <c r="N5" s="203"/>
      <c r="O5" s="207" t="str">
        <f t="shared" ref="O5:O68" si="8">IF($L5&lt;&gt;"",(N5-N4)/$L5*24,IF(ISBLANK(N5),"",N5-N4))</f>
        <v/>
      </c>
      <c r="P5" s="28" t="str">
        <f t="shared" ref="P5:P68" si="9">IF($L5&lt;&gt;"",(C4-C5)/$L5*24,IF(ISBLANK(C5),"",C4-C5))</f>
        <v/>
      </c>
      <c r="Q5" s="23" t="str">
        <f t="shared" si="0"/>
        <v/>
      </c>
      <c r="R5" s="23">
        <f>IF(Q5&lt;&gt;"",'Weather Condition'!U5*(P5+Q5),0)</f>
        <v>0</v>
      </c>
      <c r="S5" s="23" t="str">
        <f>IF(L5&lt;&gt;"",IF(SUM($M$4:M5)&lt;&gt;0,SUMPRODUCT($M$4:M5,$R$4:R5)/SUM($M$4:M5),""),"")</f>
        <v/>
      </c>
      <c r="T5" s="23" t="str">
        <f t="shared" si="1"/>
        <v/>
      </c>
      <c r="U5" s="23" t="str">
        <f t="shared" si="2"/>
        <v/>
      </c>
      <c r="V5" s="154" t="str">
        <f t="shared" si="3"/>
        <v/>
      </c>
      <c r="W5" s="199" t="str">
        <f t="shared" si="4"/>
        <v/>
      </c>
      <c r="X5" s="45" t="str">
        <f t="shared" si="5"/>
        <v/>
      </c>
      <c r="Y5" s="45" t="str">
        <f t="shared" si="6"/>
        <v/>
      </c>
      <c r="Z5" s="218" t="str">
        <f t="shared" si="7"/>
        <v/>
      </c>
      <c r="AA5" s="158"/>
    </row>
    <row r="6" spans="1:39" customFormat="1" x14ac:dyDescent="0.25">
      <c r="A6" s="31" t="str">
        <f>IF('Noon Position '!A12&lt;&gt;"",'Noon Position '!A12,"")</f>
        <v/>
      </c>
      <c r="B6" s="181" t="str">
        <f>IF('Noon Position '!B12&lt;&gt;"",'Noon Position '!B12,"")</f>
        <v/>
      </c>
      <c r="C6" s="186"/>
      <c r="D6" s="46"/>
      <c r="E6" s="46"/>
      <c r="F6" s="46"/>
      <c r="G6" s="187"/>
      <c r="H6" s="182"/>
      <c r="I6" s="48"/>
      <c r="J6" s="48"/>
      <c r="K6" s="195"/>
      <c r="L6" s="191"/>
      <c r="M6" s="141"/>
      <c r="N6" s="203"/>
      <c r="O6" s="207" t="str">
        <f t="shared" si="8"/>
        <v/>
      </c>
      <c r="P6" s="28" t="str">
        <f t="shared" si="9"/>
        <v/>
      </c>
      <c r="Q6" s="23" t="str">
        <f t="shared" si="0"/>
        <v/>
      </c>
      <c r="R6" s="23">
        <f>IF(Q6&lt;&gt;"",'Weather Condition'!U6*(P6+Q6),0)</f>
        <v>0</v>
      </c>
      <c r="S6" s="23" t="str">
        <f>IF(L6&lt;&gt;"",IF(SUM($M$4:M6)&lt;&gt;0,SUMPRODUCT($M$4:M6,$R$4:R6)/SUM($M$4:M6),""),"")</f>
        <v/>
      </c>
      <c r="T6" s="23" t="str">
        <f t="shared" si="1"/>
        <v/>
      </c>
      <c r="U6" s="23" t="str">
        <f t="shared" si="2"/>
        <v/>
      </c>
      <c r="V6" s="154" t="str">
        <f t="shared" si="3"/>
        <v/>
      </c>
      <c r="W6" s="199" t="str">
        <f t="shared" si="4"/>
        <v/>
      </c>
      <c r="X6" s="45" t="str">
        <f t="shared" si="5"/>
        <v/>
      </c>
      <c r="Y6" s="45" t="str">
        <f t="shared" si="6"/>
        <v/>
      </c>
      <c r="Z6" s="218" t="str">
        <f t="shared" si="7"/>
        <v/>
      </c>
      <c r="AA6" s="15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39" customFormat="1" x14ac:dyDescent="0.25">
      <c r="A7" s="31" t="str">
        <f>IF('Noon Position '!A13&lt;&gt;"",'Noon Position '!A13,"")</f>
        <v/>
      </c>
      <c r="B7" s="181" t="str">
        <f>IF('Noon Position '!B13&lt;&gt;"",'Noon Position '!B13,"")</f>
        <v/>
      </c>
      <c r="C7" s="186"/>
      <c r="D7" s="46"/>
      <c r="E7" s="46"/>
      <c r="F7" s="46"/>
      <c r="G7" s="187"/>
      <c r="H7" s="182"/>
      <c r="I7" s="48"/>
      <c r="J7" s="48"/>
      <c r="K7" s="195"/>
      <c r="L7" s="191"/>
      <c r="M7" s="141"/>
      <c r="N7" s="203"/>
      <c r="O7" s="207" t="str">
        <f t="shared" si="8"/>
        <v/>
      </c>
      <c r="P7" s="28" t="str">
        <f t="shared" si="9"/>
        <v/>
      </c>
      <c r="Q7" s="23" t="str">
        <f t="shared" si="0"/>
        <v/>
      </c>
      <c r="R7" s="23">
        <f>IF(Q7&lt;&gt;"",'Weather Condition'!U7*(P7+Q7),0)</f>
        <v>0</v>
      </c>
      <c r="S7" s="23" t="str">
        <f>IF(L7&lt;&gt;"",IF(SUM($M$4:M7)&lt;&gt;0,SUMPRODUCT($M$4:M7,$R$4:R7)/SUM($M$4:M7),""),"")</f>
        <v/>
      </c>
      <c r="T7" s="23" t="str">
        <f t="shared" si="1"/>
        <v/>
      </c>
      <c r="U7" s="23" t="str">
        <f t="shared" si="2"/>
        <v/>
      </c>
      <c r="V7" s="154" t="str">
        <f t="shared" si="3"/>
        <v/>
      </c>
      <c r="W7" s="199" t="str">
        <f t="shared" si="4"/>
        <v/>
      </c>
      <c r="X7" s="45" t="str">
        <f t="shared" si="5"/>
        <v/>
      </c>
      <c r="Y7" s="45" t="str">
        <f t="shared" si="6"/>
        <v/>
      </c>
      <c r="Z7" s="218" t="str">
        <f t="shared" si="7"/>
        <v/>
      </c>
      <c r="AA7" s="158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39" customFormat="1" x14ac:dyDescent="0.25">
      <c r="A8" s="31" t="str">
        <f>IF('Noon Position '!A14&lt;&gt;"",'Noon Position '!A14,"")</f>
        <v/>
      </c>
      <c r="B8" s="181" t="str">
        <f>IF('Noon Position '!B14&lt;&gt;"",'Noon Position '!B14,"")</f>
        <v/>
      </c>
      <c r="C8" s="186"/>
      <c r="D8" s="46"/>
      <c r="E8" s="46"/>
      <c r="F8" s="46"/>
      <c r="G8" s="187"/>
      <c r="H8" s="182"/>
      <c r="I8" s="48"/>
      <c r="J8" s="48"/>
      <c r="K8" s="195"/>
      <c r="L8" s="191"/>
      <c r="M8" s="141"/>
      <c r="N8" s="195"/>
      <c r="O8" s="208" t="str">
        <f t="shared" si="8"/>
        <v/>
      </c>
      <c r="P8" s="28" t="str">
        <f t="shared" si="9"/>
        <v/>
      </c>
      <c r="Q8" s="23" t="str">
        <f t="shared" si="0"/>
        <v/>
      </c>
      <c r="R8" s="23">
        <f>IF(Q8&lt;&gt;"",'Weather Condition'!U8*(P8+Q8),0)</f>
        <v>0</v>
      </c>
      <c r="S8" s="23" t="str">
        <f>IF(L8&lt;&gt;"",IF(SUM($M$4:M8)&lt;&gt;0,SUMPRODUCT($M$4:M8,$R$4:R8)/SUM($M$4:M8),""),"")</f>
        <v/>
      </c>
      <c r="T8" s="23" t="str">
        <f t="shared" si="1"/>
        <v/>
      </c>
      <c r="U8" s="23" t="str">
        <f t="shared" si="2"/>
        <v/>
      </c>
      <c r="V8" s="154" t="str">
        <f t="shared" si="3"/>
        <v/>
      </c>
      <c r="W8" s="199" t="str">
        <f t="shared" si="4"/>
        <v/>
      </c>
      <c r="X8" s="45" t="str">
        <f t="shared" si="5"/>
        <v/>
      </c>
      <c r="Y8" s="45" t="str">
        <f t="shared" si="6"/>
        <v/>
      </c>
      <c r="Z8" s="218" t="str">
        <f t="shared" si="7"/>
        <v/>
      </c>
      <c r="AA8" s="158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</row>
    <row r="9" spans="1:39" customFormat="1" x14ac:dyDescent="0.25">
      <c r="A9" s="31" t="str">
        <f>IF('Noon Position '!A15&lt;&gt;"",'Noon Position '!A15,"")</f>
        <v/>
      </c>
      <c r="B9" s="181" t="str">
        <f>IF('Noon Position '!B15&lt;&gt;"",'Noon Position '!B15,"")</f>
        <v/>
      </c>
      <c r="C9" s="186"/>
      <c r="D9" s="46"/>
      <c r="E9" s="46"/>
      <c r="F9" s="46"/>
      <c r="G9" s="187"/>
      <c r="H9" s="182"/>
      <c r="I9" s="48"/>
      <c r="J9" s="48"/>
      <c r="K9" s="195"/>
      <c r="L9" s="191"/>
      <c r="M9" s="141"/>
      <c r="N9" s="195"/>
      <c r="O9" s="208" t="str">
        <f t="shared" si="8"/>
        <v/>
      </c>
      <c r="P9" s="28" t="str">
        <f t="shared" si="9"/>
        <v/>
      </c>
      <c r="Q9" s="23" t="str">
        <f t="shared" si="0"/>
        <v/>
      </c>
      <c r="R9" s="23">
        <f>IF(Q9&lt;&gt;"",'Weather Condition'!U9*(P9+Q9),0)</f>
        <v>0</v>
      </c>
      <c r="S9" s="23" t="str">
        <f>IF(L9&lt;&gt;"",IF(SUM($M$4:M9)&lt;&gt;0,SUMPRODUCT($M$4:M9,$R$4:R9)/SUM($M$4:M9),""),"")</f>
        <v/>
      </c>
      <c r="T9" s="23" t="str">
        <f t="shared" si="1"/>
        <v/>
      </c>
      <c r="U9" s="23" t="str">
        <f t="shared" si="2"/>
        <v/>
      </c>
      <c r="V9" s="154" t="str">
        <f t="shared" si="3"/>
        <v/>
      </c>
      <c r="W9" s="199" t="str">
        <f t="shared" si="4"/>
        <v/>
      </c>
      <c r="X9" s="45" t="str">
        <f t="shared" si="5"/>
        <v/>
      </c>
      <c r="Y9" s="45" t="str">
        <f t="shared" si="6"/>
        <v/>
      </c>
      <c r="Z9" s="218" t="str">
        <f t="shared" si="7"/>
        <v/>
      </c>
      <c r="AA9" s="158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</row>
    <row r="10" spans="1:39" customFormat="1" x14ac:dyDescent="0.25">
      <c r="A10" s="31" t="str">
        <f>IF('Noon Position '!A16&lt;&gt;"",'Noon Position '!A16,"")</f>
        <v/>
      </c>
      <c r="B10" s="181" t="str">
        <f>IF('Noon Position '!B16&lt;&gt;"",'Noon Position '!B16,"")</f>
        <v/>
      </c>
      <c r="C10" s="186"/>
      <c r="D10" s="46"/>
      <c r="E10" s="46"/>
      <c r="F10" s="46"/>
      <c r="G10" s="187"/>
      <c r="H10" s="182"/>
      <c r="I10" s="48"/>
      <c r="J10" s="48"/>
      <c r="K10" s="195"/>
      <c r="L10" s="191"/>
      <c r="M10" s="141"/>
      <c r="N10" s="195"/>
      <c r="O10" s="208" t="str">
        <f t="shared" si="8"/>
        <v/>
      </c>
      <c r="P10" s="28" t="str">
        <f t="shared" si="9"/>
        <v/>
      </c>
      <c r="Q10" s="23" t="str">
        <f t="shared" si="0"/>
        <v/>
      </c>
      <c r="R10" s="23">
        <f>IF(Q10&lt;&gt;"",'Weather Condition'!U10*(P10+Q10),0)</f>
        <v>0</v>
      </c>
      <c r="S10" s="23" t="str">
        <f>IF(L10&lt;&gt;"",IF(SUM($M$4:M10)&lt;&gt;0,SUMPRODUCT($M$4:M10,$R$4:R10)/SUM($M$4:M10),""),"")</f>
        <v/>
      </c>
      <c r="T10" s="23" t="str">
        <f t="shared" si="1"/>
        <v/>
      </c>
      <c r="U10" s="23" t="str">
        <f t="shared" si="2"/>
        <v/>
      </c>
      <c r="V10" s="154" t="str">
        <f t="shared" si="3"/>
        <v/>
      </c>
      <c r="W10" s="199" t="str">
        <f t="shared" si="4"/>
        <v/>
      </c>
      <c r="X10" s="45" t="str">
        <f t="shared" si="5"/>
        <v/>
      </c>
      <c r="Y10" s="45" t="str">
        <f t="shared" si="6"/>
        <v/>
      </c>
      <c r="Z10" s="218" t="str">
        <f t="shared" si="7"/>
        <v/>
      </c>
      <c r="AA10" s="158"/>
    </row>
    <row r="11" spans="1:39" customFormat="1" x14ac:dyDescent="0.25">
      <c r="A11" s="31" t="str">
        <f>IF('Noon Position '!A17&lt;&gt;"",'Noon Position '!A17,"")</f>
        <v/>
      </c>
      <c r="B11" s="181" t="str">
        <f>IF('Noon Position '!B17&lt;&gt;"",'Noon Position '!B17,"")</f>
        <v/>
      </c>
      <c r="C11" s="186"/>
      <c r="D11" s="46"/>
      <c r="E11" s="46"/>
      <c r="F11" s="46"/>
      <c r="G11" s="187"/>
      <c r="H11" s="182"/>
      <c r="I11" s="48"/>
      <c r="J11" s="48"/>
      <c r="K11" s="195"/>
      <c r="L11" s="191"/>
      <c r="M11" s="141"/>
      <c r="N11" s="195"/>
      <c r="O11" s="208" t="str">
        <f t="shared" si="8"/>
        <v/>
      </c>
      <c r="P11" s="28" t="str">
        <f t="shared" si="9"/>
        <v/>
      </c>
      <c r="Q11" s="23" t="str">
        <f t="shared" si="0"/>
        <v/>
      </c>
      <c r="R11" s="23">
        <f>IF(Q11&lt;&gt;"",'Weather Condition'!U11*(P11+Q11),0)</f>
        <v>0</v>
      </c>
      <c r="S11" s="23" t="str">
        <f>IF(L11&lt;&gt;"",IF(SUM($M$4:M11)&lt;&gt;0,SUMPRODUCT($M$4:M11,$R$4:R11)/SUM($M$4:M11),""),"")</f>
        <v/>
      </c>
      <c r="T11" s="23" t="str">
        <f t="shared" si="1"/>
        <v/>
      </c>
      <c r="U11" s="23" t="str">
        <f t="shared" si="2"/>
        <v/>
      </c>
      <c r="V11" s="154" t="str">
        <f t="shared" si="3"/>
        <v/>
      </c>
      <c r="W11" s="199" t="str">
        <f t="shared" si="4"/>
        <v/>
      </c>
      <c r="X11" s="45" t="str">
        <f t="shared" si="5"/>
        <v/>
      </c>
      <c r="Y11" s="45" t="str">
        <f t="shared" si="6"/>
        <v/>
      </c>
      <c r="Z11" s="218" t="str">
        <f t="shared" si="7"/>
        <v/>
      </c>
      <c r="AA11" s="158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spans="1:39" customFormat="1" x14ac:dyDescent="0.25">
      <c r="A12" s="31" t="str">
        <f>IF('Noon Position '!A18&lt;&gt;"",'Noon Position '!A18,"")</f>
        <v/>
      </c>
      <c r="B12" s="181" t="str">
        <f>IF('Noon Position '!B18&lt;&gt;"",'Noon Position '!B18,"")</f>
        <v/>
      </c>
      <c r="C12" s="186"/>
      <c r="D12" s="46"/>
      <c r="E12" s="46"/>
      <c r="F12" s="46"/>
      <c r="G12" s="187"/>
      <c r="H12" s="182"/>
      <c r="I12" s="48"/>
      <c r="J12" s="48"/>
      <c r="K12" s="195"/>
      <c r="L12" s="191"/>
      <c r="M12" s="141"/>
      <c r="N12" s="195"/>
      <c r="O12" s="208" t="str">
        <f t="shared" si="8"/>
        <v/>
      </c>
      <c r="P12" s="28" t="str">
        <f t="shared" si="9"/>
        <v/>
      </c>
      <c r="Q12" s="23" t="str">
        <f t="shared" si="0"/>
        <v/>
      </c>
      <c r="R12" s="23">
        <f>IF(Q12&lt;&gt;"",'Weather Condition'!U12*(P12+Q12),0)</f>
        <v>0</v>
      </c>
      <c r="S12" s="23" t="str">
        <f>IF(L12&lt;&gt;"",IF(SUM($M$4:M12)&lt;&gt;0,SUMPRODUCT($M$4:M12,$R$4:R12)/SUM($M$4:M12),""),"")</f>
        <v/>
      </c>
      <c r="T12" s="23" t="str">
        <f t="shared" si="1"/>
        <v/>
      </c>
      <c r="U12" s="23" t="str">
        <f t="shared" si="2"/>
        <v/>
      </c>
      <c r="V12" s="154" t="str">
        <f t="shared" si="3"/>
        <v/>
      </c>
      <c r="W12" s="199" t="str">
        <f t="shared" si="4"/>
        <v/>
      </c>
      <c r="X12" s="45" t="str">
        <f t="shared" si="5"/>
        <v/>
      </c>
      <c r="Y12" s="45" t="str">
        <f t="shared" si="6"/>
        <v/>
      </c>
      <c r="Z12" s="218" t="str">
        <f t="shared" si="7"/>
        <v/>
      </c>
      <c r="AA12" s="158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9" customFormat="1" x14ac:dyDescent="0.25">
      <c r="A13" s="31" t="str">
        <f>IF('Noon Position '!A19&lt;&gt;"",'Noon Position '!A19,"")</f>
        <v/>
      </c>
      <c r="B13" s="181" t="str">
        <f>IF('Noon Position '!B19&lt;&gt;"",'Noon Position '!B19,"")</f>
        <v/>
      </c>
      <c r="C13" s="186"/>
      <c r="D13" s="46"/>
      <c r="E13" s="46"/>
      <c r="F13" s="46"/>
      <c r="G13" s="187"/>
      <c r="H13" s="182"/>
      <c r="I13" s="48"/>
      <c r="J13" s="48"/>
      <c r="K13" s="195"/>
      <c r="L13" s="191"/>
      <c r="M13" s="141"/>
      <c r="N13" s="195"/>
      <c r="O13" s="208" t="str">
        <f t="shared" si="8"/>
        <v/>
      </c>
      <c r="P13" s="28" t="str">
        <f t="shared" si="9"/>
        <v/>
      </c>
      <c r="Q13" s="23" t="str">
        <f t="shared" si="0"/>
        <v/>
      </c>
      <c r="R13" s="23">
        <f>IF(Q13&lt;&gt;"",'Weather Condition'!U13*(P13+Q13),0)</f>
        <v>0</v>
      </c>
      <c r="S13" s="23" t="str">
        <f>IF(L13&lt;&gt;"",IF(SUM($M$4:M13)&lt;&gt;0,SUMPRODUCT($M$4:M13,$R$4:R13)/SUM($M$4:M13),""),"")</f>
        <v/>
      </c>
      <c r="T13" s="23" t="str">
        <f t="shared" si="1"/>
        <v/>
      </c>
      <c r="U13" s="23" t="str">
        <f t="shared" si="2"/>
        <v/>
      </c>
      <c r="V13" s="154" t="str">
        <f t="shared" si="3"/>
        <v/>
      </c>
      <c r="W13" s="199" t="str">
        <f t="shared" si="4"/>
        <v/>
      </c>
      <c r="X13" s="45" t="str">
        <f t="shared" si="5"/>
        <v/>
      </c>
      <c r="Y13" s="45" t="str">
        <f t="shared" si="6"/>
        <v/>
      </c>
      <c r="Z13" s="218" t="str">
        <f t="shared" si="7"/>
        <v/>
      </c>
      <c r="AA13" s="158"/>
      <c r="AC13" s="59"/>
      <c r="AD13" s="337"/>
      <c r="AE13" s="337"/>
      <c r="AF13" s="337"/>
      <c r="AG13" s="337"/>
      <c r="AH13" s="337"/>
      <c r="AI13" s="337"/>
      <c r="AJ13" s="337"/>
      <c r="AK13" s="337"/>
      <c r="AL13" s="59"/>
    </row>
    <row r="14" spans="1:39" customFormat="1" x14ac:dyDescent="0.25">
      <c r="A14" s="31" t="str">
        <f>IF('Noon Position '!A20&lt;&gt;"",'Noon Position '!A20,"")</f>
        <v/>
      </c>
      <c r="B14" s="181" t="str">
        <f>IF('Noon Position '!B20&lt;&gt;"",'Noon Position '!B20,"")</f>
        <v/>
      </c>
      <c r="C14" s="186"/>
      <c r="D14" s="46"/>
      <c r="E14" s="46"/>
      <c r="F14" s="46"/>
      <c r="G14" s="187"/>
      <c r="H14" s="182"/>
      <c r="I14" s="48"/>
      <c r="J14" s="48"/>
      <c r="K14" s="195"/>
      <c r="L14" s="191"/>
      <c r="M14" s="141"/>
      <c r="N14" s="195"/>
      <c r="O14" s="208" t="str">
        <f t="shared" si="8"/>
        <v/>
      </c>
      <c r="P14" s="28" t="str">
        <f t="shared" si="9"/>
        <v/>
      </c>
      <c r="Q14" s="23" t="str">
        <f t="shared" si="0"/>
        <v/>
      </c>
      <c r="R14" s="23">
        <f>IF(Q14&lt;&gt;"",'Weather Condition'!U14*(P14+Q14),0)</f>
        <v>0</v>
      </c>
      <c r="S14" s="23" t="str">
        <f>IF(L14&lt;&gt;"",IF(SUM($M$4:M14)&lt;&gt;0,SUMPRODUCT($M$4:M14,$R$4:R14)/SUM($M$4:M14),""),"")</f>
        <v/>
      </c>
      <c r="T14" s="23" t="str">
        <f t="shared" si="1"/>
        <v/>
      </c>
      <c r="U14" s="23" t="str">
        <f t="shared" si="2"/>
        <v/>
      </c>
      <c r="V14" s="154" t="str">
        <f t="shared" si="3"/>
        <v/>
      </c>
      <c r="W14" s="199" t="str">
        <f t="shared" si="4"/>
        <v/>
      </c>
      <c r="X14" s="45" t="str">
        <f t="shared" si="5"/>
        <v/>
      </c>
      <c r="Y14" s="45" t="str">
        <f t="shared" si="6"/>
        <v/>
      </c>
      <c r="Z14" s="218" t="str">
        <f t="shared" si="7"/>
        <v/>
      </c>
      <c r="AA14" s="158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9" customFormat="1" x14ac:dyDescent="0.25">
      <c r="A15" s="31" t="str">
        <f>IF('Noon Position '!A21&lt;&gt;"",'Noon Position '!A21,"")</f>
        <v/>
      </c>
      <c r="B15" s="181" t="str">
        <f>IF('Noon Position '!B21&lt;&gt;"",'Noon Position '!B21,"")</f>
        <v/>
      </c>
      <c r="C15" s="186"/>
      <c r="D15" s="46"/>
      <c r="E15" s="46"/>
      <c r="F15" s="46"/>
      <c r="G15" s="187"/>
      <c r="H15" s="182"/>
      <c r="I15" s="48"/>
      <c r="J15" s="48"/>
      <c r="K15" s="195"/>
      <c r="L15" s="191"/>
      <c r="M15" s="141"/>
      <c r="N15" s="195"/>
      <c r="O15" s="208" t="str">
        <f t="shared" si="8"/>
        <v/>
      </c>
      <c r="P15" s="28" t="str">
        <f t="shared" si="9"/>
        <v/>
      </c>
      <c r="Q15" s="23" t="str">
        <f t="shared" si="0"/>
        <v/>
      </c>
      <c r="R15" s="23">
        <f>IF(Q15&lt;&gt;"",'Weather Condition'!U15*(P15+Q15),0)</f>
        <v>0</v>
      </c>
      <c r="S15" s="23" t="str">
        <f>IF(L15&lt;&gt;"",IF(SUM($M$4:M15)&lt;&gt;0,SUMPRODUCT($M$4:M15,$R$4:R15)/SUM($M$4:M15),""),"")</f>
        <v/>
      </c>
      <c r="T15" s="23" t="str">
        <f t="shared" si="1"/>
        <v/>
      </c>
      <c r="U15" s="23" t="str">
        <f t="shared" si="2"/>
        <v/>
      </c>
      <c r="V15" s="154" t="str">
        <f t="shared" si="3"/>
        <v/>
      </c>
      <c r="W15" s="199" t="str">
        <f t="shared" si="4"/>
        <v/>
      </c>
      <c r="X15" s="45" t="str">
        <f t="shared" si="5"/>
        <v/>
      </c>
      <c r="Y15" s="45" t="str">
        <f t="shared" si="6"/>
        <v/>
      </c>
      <c r="Z15" s="218" t="str">
        <f t="shared" si="7"/>
        <v/>
      </c>
      <c r="AA15" s="158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9" customFormat="1" x14ac:dyDescent="0.25">
      <c r="A16" s="31" t="str">
        <f>IF('Noon Position '!A22&lt;&gt;"",'Noon Position '!A22,"")</f>
        <v/>
      </c>
      <c r="B16" s="181" t="str">
        <f>IF('Noon Position '!B22&lt;&gt;"",'Noon Position '!B22,"")</f>
        <v/>
      </c>
      <c r="C16" s="186"/>
      <c r="D16" s="46"/>
      <c r="E16" s="46"/>
      <c r="F16" s="46"/>
      <c r="G16" s="187"/>
      <c r="H16" s="182"/>
      <c r="I16" s="48"/>
      <c r="J16" s="48"/>
      <c r="K16" s="195"/>
      <c r="L16" s="191"/>
      <c r="M16" s="141"/>
      <c r="N16" s="195"/>
      <c r="O16" s="208" t="str">
        <f t="shared" si="8"/>
        <v/>
      </c>
      <c r="P16" s="28" t="str">
        <f t="shared" si="9"/>
        <v/>
      </c>
      <c r="Q16" s="23" t="str">
        <f t="shared" si="0"/>
        <v/>
      </c>
      <c r="R16" s="23">
        <f>IF(Q16&lt;&gt;"",'Weather Condition'!U16*(P16+Q16),0)</f>
        <v>0</v>
      </c>
      <c r="S16" s="23" t="str">
        <f>IF(L16&lt;&gt;"",IF(SUM($M$4:M16)&lt;&gt;0,SUMPRODUCT($M$4:M16,$R$4:R16)/SUM($M$4:M16),""),"")</f>
        <v/>
      </c>
      <c r="T16" s="23" t="str">
        <f t="shared" si="1"/>
        <v/>
      </c>
      <c r="U16" s="23" t="str">
        <f t="shared" si="2"/>
        <v/>
      </c>
      <c r="V16" s="154" t="str">
        <f t="shared" si="3"/>
        <v/>
      </c>
      <c r="W16" s="199" t="str">
        <f t="shared" si="4"/>
        <v/>
      </c>
      <c r="X16" s="45" t="str">
        <f t="shared" si="5"/>
        <v/>
      </c>
      <c r="Y16" s="45" t="str">
        <f t="shared" si="6"/>
        <v/>
      </c>
      <c r="Z16" s="218" t="str">
        <f t="shared" si="7"/>
        <v/>
      </c>
      <c r="AA16" s="158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27" customFormat="1" x14ac:dyDescent="0.25">
      <c r="A17" s="31" t="str">
        <f>IF('Noon Position '!A23&lt;&gt;"",'Noon Position '!A23,"")</f>
        <v/>
      </c>
      <c r="B17" s="181" t="str">
        <f>IF('Noon Position '!B23&lt;&gt;"",'Noon Position '!B23,"")</f>
        <v/>
      </c>
      <c r="C17" s="186"/>
      <c r="D17" s="46"/>
      <c r="E17" s="46"/>
      <c r="F17" s="46"/>
      <c r="G17" s="187"/>
      <c r="H17" s="182"/>
      <c r="I17" s="48"/>
      <c r="J17" s="48"/>
      <c r="K17" s="195"/>
      <c r="L17" s="191"/>
      <c r="M17" s="141"/>
      <c r="N17" s="195"/>
      <c r="O17" s="208" t="str">
        <f t="shared" si="8"/>
        <v/>
      </c>
      <c r="P17" s="28" t="str">
        <f t="shared" si="9"/>
        <v/>
      </c>
      <c r="Q17" s="23" t="str">
        <f t="shared" si="0"/>
        <v/>
      </c>
      <c r="R17" s="23">
        <f>IF(Q17&lt;&gt;"",'Weather Condition'!U17*(P17+Q17),0)</f>
        <v>0</v>
      </c>
      <c r="S17" s="23" t="str">
        <f>IF(L17&lt;&gt;"",IF(SUM($M$4:M17)&lt;&gt;0,SUMPRODUCT($M$4:M17,$R$4:R17)/SUM($M$4:M17),""),"")</f>
        <v/>
      </c>
      <c r="T17" s="23" t="str">
        <f t="shared" si="1"/>
        <v/>
      </c>
      <c r="U17" s="23" t="str">
        <f t="shared" si="2"/>
        <v/>
      </c>
      <c r="V17" s="154" t="str">
        <f t="shared" si="3"/>
        <v/>
      </c>
      <c r="W17" s="199" t="str">
        <f t="shared" si="4"/>
        <v/>
      </c>
      <c r="X17" s="45" t="str">
        <f t="shared" si="5"/>
        <v/>
      </c>
      <c r="Y17" s="45" t="str">
        <f t="shared" si="6"/>
        <v/>
      </c>
      <c r="Z17" s="218" t="str">
        <f t="shared" si="7"/>
        <v/>
      </c>
      <c r="AA17" s="158"/>
    </row>
    <row r="18" spans="1:27" customFormat="1" x14ac:dyDescent="0.25">
      <c r="A18" s="31" t="str">
        <f>IF('Noon Position '!A24&lt;&gt;"",'Noon Position '!A24,"")</f>
        <v/>
      </c>
      <c r="B18" s="181" t="str">
        <f>IF('Noon Position '!B24&lt;&gt;"",'Noon Position '!B24,"")</f>
        <v/>
      </c>
      <c r="C18" s="186"/>
      <c r="D18" s="46"/>
      <c r="E18" s="46"/>
      <c r="F18" s="46"/>
      <c r="G18" s="187"/>
      <c r="H18" s="182"/>
      <c r="I18" s="48"/>
      <c r="J18" s="48"/>
      <c r="K18" s="195"/>
      <c r="L18" s="191"/>
      <c r="M18" s="141"/>
      <c r="N18" s="195"/>
      <c r="O18" s="208" t="str">
        <f t="shared" si="8"/>
        <v/>
      </c>
      <c r="P18" s="28" t="str">
        <f t="shared" si="9"/>
        <v/>
      </c>
      <c r="Q18" s="23" t="str">
        <f t="shared" si="0"/>
        <v/>
      </c>
      <c r="R18" s="23">
        <f>IF(Q18&lt;&gt;"",'Weather Condition'!U18*(P18+Q18),0)</f>
        <v>0</v>
      </c>
      <c r="S18" s="23" t="str">
        <f>IF(L18&lt;&gt;"",IF(SUM($M$4:M18)&lt;&gt;0,SUMPRODUCT($M$4:M18,$R$4:R18)/SUM($M$4:M18),""),"")</f>
        <v/>
      </c>
      <c r="T18" s="23" t="str">
        <f t="shared" si="1"/>
        <v/>
      </c>
      <c r="U18" s="23" t="str">
        <f t="shared" si="2"/>
        <v/>
      </c>
      <c r="V18" s="154" t="str">
        <f t="shared" si="3"/>
        <v/>
      </c>
      <c r="W18" s="199" t="str">
        <f t="shared" si="4"/>
        <v/>
      </c>
      <c r="X18" s="45" t="str">
        <f t="shared" si="5"/>
        <v/>
      </c>
      <c r="Y18" s="45" t="str">
        <f t="shared" si="6"/>
        <v/>
      </c>
      <c r="Z18" s="218" t="str">
        <f t="shared" si="7"/>
        <v/>
      </c>
      <c r="AA18" s="158"/>
    </row>
    <row r="19" spans="1:27" customFormat="1" x14ac:dyDescent="0.25">
      <c r="A19" s="31" t="str">
        <f>IF('Noon Position '!A25&lt;&gt;"",'Noon Position '!A25,"")</f>
        <v/>
      </c>
      <c r="B19" s="181" t="str">
        <f>IF('Noon Position '!B25&lt;&gt;"",'Noon Position '!B25,"")</f>
        <v/>
      </c>
      <c r="C19" s="186"/>
      <c r="D19" s="46"/>
      <c r="E19" s="46"/>
      <c r="F19" s="46"/>
      <c r="G19" s="187"/>
      <c r="H19" s="182"/>
      <c r="I19" s="48"/>
      <c r="J19" s="48"/>
      <c r="K19" s="195"/>
      <c r="L19" s="191"/>
      <c r="M19" s="141"/>
      <c r="N19" s="195"/>
      <c r="O19" s="208" t="str">
        <f t="shared" si="8"/>
        <v/>
      </c>
      <c r="P19" s="28" t="str">
        <f t="shared" si="9"/>
        <v/>
      </c>
      <c r="Q19" s="23" t="str">
        <f t="shared" si="0"/>
        <v/>
      </c>
      <c r="R19" s="23">
        <f>IF(Q19&lt;&gt;"",'Weather Condition'!U19*(P19+Q19),0)</f>
        <v>0</v>
      </c>
      <c r="S19" s="23" t="str">
        <f>IF(L19&lt;&gt;"",IF(SUM($M$4:M19)&lt;&gt;0,SUMPRODUCT($M$4:M19,$R$4:R19)/SUM($M$4:M19),""),"")</f>
        <v/>
      </c>
      <c r="T19" s="23" t="str">
        <f t="shared" si="1"/>
        <v/>
      </c>
      <c r="U19" s="26" t="str">
        <f t="shared" si="2"/>
        <v/>
      </c>
      <c r="V19" s="154" t="str">
        <f t="shared" si="3"/>
        <v/>
      </c>
      <c r="W19" s="199" t="str">
        <f t="shared" si="4"/>
        <v/>
      </c>
      <c r="X19" s="45" t="str">
        <f t="shared" si="5"/>
        <v/>
      </c>
      <c r="Y19" s="45" t="str">
        <f t="shared" si="6"/>
        <v/>
      </c>
      <c r="Z19" s="218" t="str">
        <f t="shared" si="7"/>
        <v/>
      </c>
      <c r="AA19" s="158"/>
    </row>
    <row r="20" spans="1:27" customFormat="1" x14ac:dyDescent="0.25">
      <c r="A20" s="31" t="str">
        <f>IF('Noon Position '!A26&lt;&gt;"",'Noon Position '!A26,"")</f>
        <v/>
      </c>
      <c r="B20" s="181" t="str">
        <f>IF('Noon Position '!B26&lt;&gt;"",'Noon Position '!B26,"")</f>
        <v/>
      </c>
      <c r="C20" s="186"/>
      <c r="D20" s="46"/>
      <c r="E20" s="46"/>
      <c r="F20" s="46"/>
      <c r="G20" s="187"/>
      <c r="H20" s="182"/>
      <c r="I20" s="48"/>
      <c r="J20" s="48"/>
      <c r="K20" s="195"/>
      <c r="L20" s="191"/>
      <c r="M20" s="141"/>
      <c r="N20" s="195"/>
      <c r="O20" s="208" t="str">
        <f t="shared" si="8"/>
        <v/>
      </c>
      <c r="P20" s="28" t="str">
        <f t="shared" si="9"/>
        <v/>
      </c>
      <c r="Q20" s="23" t="str">
        <f t="shared" ref="Q20:Q83" si="10">IF($L20&lt;&gt;"",(D19-D20)/$L20*24,IF(ISBLANK(D20),"",D19-D20))</f>
        <v/>
      </c>
      <c r="R20" s="23">
        <f>IF(Q20&lt;&gt;"",'Weather Condition'!U20*(P20+Q20),0)</f>
        <v>0</v>
      </c>
      <c r="S20" s="23" t="str">
        <f>IF(L20&lt;&gt;"",IF(SUM($M$4:M20)&lt;&gt;0,SUMPRODUCT($M$4:M20,$R$4:R20)/SUM($M$4:M20),""),"")</f>
        <v/>
      </c>
      <c r="T20" s="27" t="str">
        <f t="shared" ref="T20:T83" si="11">IF($L20&lt;&gt;"",(E19-E20)/$L20*24,IF(ISBLANK(E20),"",E19-E20))</f>
        <v/>
      </c>
      <c r="U20" s="23" t="str">
        <f t="shared" ref="U20:U83" si="12">IF($L20&lt;&gt;"",(F19-F20)/$L20*24,IF(ISBLANK(F20),"",F19-F20))</f>
        <v/>
      </c>
      <c r="V20" s="213" t="str">
        <f t="shared" ref="V20:V83" si="13">IF($L20&lt;&gt;"",(G19-G20)/$L20*24,IF(ISBLANK(G20),"",G19-G20))</f>
        <v/>
      </c>
      <c r="W20" s="199" t="str">
        <f t="shared" ref="W20:W83" si="14">IF($L20&lt;&gt;"",(H19-H20)/$L20*24,IF(ISBLANK(H20),"",H19-H20))</f>
        <v/>
      </c>
      <c r="X20" s="45" t="str">
        <f t="shared" ref="X20:X83" si="15">IF($L20&lt;&gt;"",(I19-I20)/$L20*24,IF(ISBLANK(I20),"",I19-I20))</f>
        <v/>
      </c>
      <c r="Y20" s="45" t="str">
        <f t="shared" ref="Y20:Y83" si="16">IF($L20&lt;&gt;"",(J19-J20)/$L20*24,IF(ISBLANK(J20),"",J19-J20))</f>
        <v/>
      </c>
      <c r="Z20" s="218" t="str">
        <f t="shared" ref="Z20:Z83" si="17">IF($L20&lt;&gt;"",(K19-K20)/$L20*24,IF(ISBLANK(K20),"",K19-K20))</f>
        <v/>
      </c>
      <c r="AA20" s="158"/>
    </row>
    <row r="21" spans="1:27" customFormat="1" x14ac:dyDescent="0.25">
      <c r="A21" s="31" t="str">
        <f>IF('Noon Position '!A27&lt;&gt;"",'Noon Position '!A27,"")</f>
        <v/>
      </c>
      <c r="B21" s="181" t="str">
        <f>IF('Noon Position '!B27&lt;&gt;"",'Noon Position '!B27,"")</f>
        <v/>
      </c>
      <c r="C21" s="186"/>
      <c r="D21" s="46"/>
      <c r="E21" s="46"/>
      <c r="F21" s="46"/>
      <c r="G21" s="187"/>
      <c r="H21" s="182"/>
      <c r="I21" s="48"/>
      <c r="J21" s="48"/>
      <c r="K21" s="195"/>
      <c r="L21" s="191"/>
      <c r="M21" s="141"/>
      <c r="N21" s="195"/>
      <c r="O21" s="208" t="str">
        <f t="shared" si="8"/>
        <v/>
      </c>
      <c r="P21" s="28" t="str">
        <f t="shared" si="9"/>
        <v/>
      </c>
      <c r="Q21" s="23" t="str">
        <f t="shared" si="10"/>
        <v/>
      </c>
      <c r="R21" s="23">
        <f>IF(Q21&lt;&gt;"",'Weather Condition'!U21*(P21+Q21),0)</f>
        <v>0</v>
      </c>
      <c r="S21" s="23" t="str">
        <f>IF(L21&lt;&gt;"",IF(SUM($M$4:M21)&lt;&gt;0,SUMPRODUCT($M$4:M21,$R$4:R21)/SUM($M$4:M21),""),"")</f>
        <v/>
      </c>
      <c r="T21" s="23" t="str">
        <f t="shared" si="11"/>
        <v/>
      </c>
      <c r="U21" s="29" t="str">
        <f t="shared" si="12"/>
        <v/>
      </c>
      <c r="V21" s="154" t="str">
        <f t="shared" si="13"/>
        <v/>
      </c>
      <c r="W21" s="199" t="str">
        <f t="shared" si="14"/>
        <v/>
      </c>
      <c r="X21" s="45" t="str">
        <f t="shared" si="15"/>
        <v/>
      </c>
      <c r="Y21" s="45" t="str">
        <f t="shared" si="16"/>
        <v/>
      </c>
      <c r="Z21" s="218" t="str">
        <f t="shared" si="17"/>
        <v/>
      </c>
      <c r="AA21" s="158"/>
    </row>
    <row r="22" spans="1:27" customFormat="1" x14ac:dyDescent="0.25">
      <c r="A22" s="31" t="str">
        <f>IF('Noon Position '!A28&lt;&gt;"",'Noon Position '!A28,"")</f>
        <v/>
      </c>
      <c r="B22" s="181" t="str">
        <f>IF('Noon Position '!B28&lt;&gt;"",'Noon Position '!B28,"")</f>
        <v/>
      </c>
      <c r="C22" s="186"/>
      <c r="D22" s="46"/>
      <c r="E22" s="46"/>
      <c r="F22" s="46"/>
      <c r="G22" s="187"/>
      <c r="H22" s="182"/>
      <c r="I22" s="48"/>
      <c r="J22" s="48"/>
      <c r="K22" s="195"/>
      <c r="L22" s="191"/>
      <c r="M22" s="141"/>
      <c r="N22" s="195"/>
      <c r="O22" s="208" t="str">
        <f t="shared" si="8"/>
        <v/>
      </c>
      <c r="P22" s="28" t="str">
        <f t="shared" si="9"/>
        <v/>
      </c>
      <c r="Q22" s="23" t="str">
        <f t="shared" si="10"/>
        <v/>
      </c>
      <c r="R22" s="23">
        <f>IF(Q22&lt;&gt;"",'Weather Condition'!U22*(P22+Q22),0)</f>
        <v>0</v>
      </c>
      <c r="S22" s="23" t="str">
        <f>IF(L22&lt;&gt;"",IF(SUM($M$4:M22)&lt;&gt;0,SUMPRODUCT($M$4:M22,$R$4:R22)/SUM($M$4:M22),""),"")</f>
        <v/>
      </c>
      <c r="T22" s="23" t="str">
        <f t="shared" si="11"/>
        <v/>
      </c>
      <c r="U22" s="23" t="str">
        <f t="shared" si="12"/>
        <v/>
      </c>
      <c r="V22" s="154" t="str">
        <f t="shared" si="13"/>
        <v/>
      </c>
      <c r="W22" s="199" t="str">
        <f t="shared" si="14"/>
        <v/>
      </c>
      <c r="X22" s="45" t="str">
        <f t="shared" si="15"/>
        <v/>
      </c>
      <c r="Y22" s="45" t="str">
        <f t="shared" si="16"/>
        <v/>
      </c>
      <c r="Z22" s="218" t="str">
        <f t="shared" si="17"/>
        <v/>
      </c>
      <c r="AA22" s="158"/>
    </row>
    <row r="23" spans="1:27" customFormat="1" x14ac:dyDescent="0.25">
      <c r="A23" s="31" t="str">
        <f>IF('Noon Position '!A29&lt;&gt;"",'Noon Position '!A29,"")</f>
        <v/>
      </c>
      <c r="B23" s="181" t="str">
        <f>IF('Noon Position '!B29&lt;&gt;"",'Noon Position '!B29,"")</f>
        <v/>
      </c>
      <c r="C23" s="186"/>
      <c r="D23" s="46"/>
      <c r="E23" s="46"/>
      <c r="F23" s="46"/>
      <c r="G23" s="187"/>
      <c r="H23" s="182"/>
      <c r="I23" s="48"/>
      <c r="J23" s="48"/>
      <c r="K23" s="195"/>
      <c r="L23" s="191" t="str">
        <f>IF('Noon Position '!L29&lt;&gt;0,'Noon Position '!L29,"")</f>
        <v/>
      </c>
      <c r="M23" s="141">
        <f>IF(L23&lt;&gt;"",'Weather Condition'!U23*L23,0)</f>
        <v>0</v>
      </c>
      <c r="N23" s="195"/>
      <c r="O23" s="208" t="str">
        <f t="shared" si="8"/>
        <v/>
      </c>
      <c r="P23" s="28" t="str">
        <f t="shared" si="9"/>
        <v/>
      </c>
      <c r="Q23" s="23" t="str">
        <f t="shared" si="10"/>
        <v/>
      </c>
      <c r="R23" s="23">
        <f>IF(Q23&lt;&gt;"",'Weather Condition'!U23*(P23+Q23),0)</f>
        <v>0</v>
      </c>
      <c r="S23" s="23" t="str">
        <f>IF(L23&lt;&gt;"",IF(SUM($M$4:M23)&lt;&gt;0,SUMPRODUCT($M$4:M23,$R$4:R23)/SUM($M$4:M23),""),"")</f>
        <v/>
      </c>
      <c r="T23" s="23" t="str">
        <f t="shared" si="11"/>
        <v/>
      </c>
      <c r="U23" s="23" t="str">
        <f t="shared" si="12"/>
        <v/>
      </c>
      <c r="V23" s="154" t="str">
        <f t="shared" si="13"/>
        <v/>
      </c>
      <c r="W23" s="199" t="str">
        <f t="shared" si="14"/>
        <v/>
      </c>
      <c r="X23" s="45" t="str">
        <f t="shared" si="15"/>
        <v/>
      </c>
      <c r="Y23" s="45" t="str">
        <f t="shared" si="16"/>
        <v/>
      </c>
      <c r="Z23" s="218" t="str">
        <f t="shared" si="17"/>
        <v/>
      </c>
      <c r="AA23" s="158"/>
    </row>
    <row r="24" spans="1:27" customFormat="1" x14ac:dyDescent="0.25">
      <c r="A24" s="31" t="str">
        <f>IF('Noon Position '!A30&lt;&gt;"",'Noon Position '!A30,"")</f>
        <v/>
      </c>
      <c r="B24" s="181" t="str">
        <f>IF('Noon Position '!B30&lt;&gt;"",'Noon Position '!B30,"")</f>
        <v/>
      </c>
      <c r="C24" s="186"/>
      <c r="D24" s="46"/>
      <c r="E24" s="46"/>
      <c r="F24" s="46"/>
      <c r="G24" s="187"/>
      <c r="H24" s="182"/>
      <c r="I24" s="48"/>
      <c r="J24" s="48"/>
      <c r="K24" s="195"/>
      <c r="L24" s="191" t="str">
        <f>IF('Noon Position '!L30&lt;&gt;0,'Noon Position '!L30,"")</f>
        <v/>
      </c>
      <c r="M24" s="141">
        <f>IF(L24&lt;&gt;"",'Weather Condition'!U24*L24,0)</f>
        <v>0</v>
      </c>
      <c r="N24" s="195"/>
      <c r="O24" s="208" t="str">
        <f t="shared" si="8"/>
        <v/>
      </c>
      <c r="P24" s="28" t="str">
        <f t="shared" si="9"/>
        <v/>
      </c>
      <c r="Q24" s="23" t="str">
        <f t="shared" si="10"/>
        <v/>
      </c>
      <c r="R24" s="23">
        <f>IF(Q24&lt;&gt;"",'Weather Condition'!U24*(P24+Q24),0)</f>
        <v>0</v>
      </c>
      <c r="S24" s="23" t="str">
        <f>IF(L24&lt;&gt;"",IF(SUM($M$4:M24)&lt;&gt;0,SUMPRODUCT($M$4:M24,$R$4:R24)/SUM($M$4:M24),""),"")</f>
        <v/>
      </c>
      <c r="T24" s="23" t="str">
        <f t="shared" si="11"/>
        <v/>
      </c>
      <c r="U24" s="23" t="str">
        <f t="shared" si="12"/>
        <v/>
      </c>
      <c r="V24" s="154" t="str">
        <f t="shared" si="13"/>
        <v/>
      </c>
      <c r="W24" s="199" t="str">
        <f t="shared" si="14"/>
        <v/>
      </c>
      <c r="X24" s="45" t="str">
        <f t="shared" si="15"/>
        <v/>
      </c>
      <c r="Y24" s="45" t="str">
        <f t="shared" si="16"/>
        <v/>
      </c>
      <c r="Z24" s="218" t="str">
        <f t="shared" si="17"/>
        <v/>
      </c>
      <c r="AA24" s="158"/>
    </row>
    <row r="25" spans="1:27" customFormat="1" x14ac:dyDescent="0.25">
      <c r="A25" s="31" t="str">
        <f>IF('Noon Position '!A31&lt;&gt;"",'Noon Position '!A31,"")</f>
        <v/>
      </c>
      <c r="B25" s="181" t="str">
        <f>IF('Noon Position '!B31&lt;&gt;"",'Noon Position '!B31,"")</f>
        <v/>
      </c>
      <c r="C25" s="186"/>
      <c r="D25" s="46"/>
      <c r="E25" s="46"/>
      <c r="F25" s="46"/>
      <c r="G25" s="187"/>
      <c r="H25" s="182"/>
      <c r="I25" s="48"/>
      <c r="J25" s="48"/>
      <c r="K25" s="195"/>
      <c r="L25" s="191" t="str">
        <f>IF('Noon Position '!L31&lt;&gt;0,'Noon Position '!L31,"")</f>
        <v/>
      </c>
      <c r="M25" s="141">
        <f>IF(L25&lt;&gt;"",'Weather Condition'!U25*L25,0)</f>
        <v>0</v>
      </c>
      <c r="N25" s="195"/>
      <c r="O25" s="208" t="str">
        <f t="shared" si="8"/>
        <v/>
      </c>
      <c r="P25" s="28" t="str">
        <f t="shared" si="9"/>
        <v/>
      </c>
      <c r="Q25" s="23" t="str">
        <f t="shared" si="10"/>
        <v/>
      </c>
      <c r="R25" s="23">
        <f>IF(Q25&lt;&gt;"",'Weather Condition'!U25*(P25+Q25),0)</f>
        <v>0</v>
      </c>
      <c r="S25" s="23" t="str">
        <f>IF(L25&lt;&gt;"",IF(SUM($M$4:M25)&lt;&gt;0,SUMPRODUCT($M$4:M25,$R$4:R25)/SUM($M$4:M25),""),"")</f>
        <v/>
      </c>
      <c r="T25" s="23" t="str">
        <f t="shared" si="11"/>
        <v/>
      </c>
      <c r="U25" s="23" t="str">
        <f t="shared" si="12"/>
        <v/>
      </c>
      <c r="V25" s="154" t="str">
        <f t="shared" si="13"/>
        <v/>
      </c>
      <c r="W25" s="199" t="str">
        <f t="shared" si="14"/>
        <v/>
      </c>
      <c r="X25" s="45" t="str">
        <f t="shared" si="15"/>
        <v/>
      </c>
      <c r="Y25" s="45" t="str">
        <f t="shared" si="16"/>
        <v/>
      </c>
      <c r="Z25" s="218" t="str">
        <f t="shared" si="17"/>
        <v/>
      </c>
      <c r="AA25" s="158"/>
    </row>
    <row r="26" spans="1:27" customFormat="1" x14ac:dyDescent="0.25">
      <c r="A26" s="31" t="str">
        <f>IF('Noon Position '!A32&lt;&gt;"",'Noon Position '!A32,"")</f>
        <v/>
      </c>
      <c r="B26" s="181" t="str">
        <f>IF('Noon Position '!B32&lt;&gt;"",'Noon Position '!B32,"")</f>
        <v/>
      </c>
      <c r="C26" s="186"/>
      <c r="D26" s="46"/>
      <c r="E26" s="46"/>
      <c r="F26" s="46"/>
      <c r="G26" s="187"/>
      <c r="H26" s="182"/>
      <c r="I26" s="48"/>
      <c r="J26" s="48"/>
      <c r="K26" s="195"/>
      <c r="L26" s="191" t="str">
        <f>IF('Noon Position '!L32&lt;&gt;0,'Noon Position '!L32,"")</f>
        <v/>
      </c>
      <c r="M26" s="141">
        <f>IF(L26&lt;&gt;"",'Weather Condition'!U26*L26,0)</f>
        <v>0</v>
      </c>
      <c r="N26" s="195"/>
      <c r="O26" s="208" t="str">
        <f t="shared" si="8"/>
        <v/>
      </c>
      <c r="P26" s="28" t="str">
        <f t="shared" si="9"/>
        <v/>
      </c>
      <c r="Q26" s="23" t="str">
        <f t="shared" si="10"/>
        <v/>
      </c>
      <c r="R26" s="23">
        <f>IF(Q26&lt;&gt;"",'Weather Condition'!U26*(P26+Q26),0)</f>
        <v>0</v>
      </c>
      <c r="S26" s="23" t="str">
        <f>IF(L26&lt;&gt;"",IF(SUM($M$4:M26)&lt;&gt;0,SUMPRODUCT($M$4:M26,$R$4:R26)/SUM($M$4:M26),""),"")</f>
        <v/>
      </c>
      <c r="T26" s="23" t="str">
        <f t="shared" si="11"/>
        <v/>
      </c>
      <c r="U26" s="23" t="str">
        <f t="shared" si="12"/>
        <v/>
      </c>
      <c r="V26" s="154" t="str">
        <f t="shared" si="13"/>
        <v/>
      </c>
      <c r="W26" s="199" t="str">
        <f t="shared" si="14"/>
        <v/>
      </c>
      <c r="X26" s="45" t="str">
        <f t="shared" si="15"/>
        <v/>
      </c>
      <c r="Y26" s="45" t="str">
        <f t="shared" si="16"/>
        <v/>
      </c>
      <c r="Z26" s="218" t="str">
        <f t="shared" si="17"/>
        <v/>
      </c>
      <c r="AA26" s="158"/>
    </row>
    <row r="27" spans="1:27" customFormat="1" x14ac:dyDescent="0.25">
      <c r="A27" s="31" t="str">
        <f>IF('Noon Position '!A33&lt;&gt;"",'Noon Position '!A33,"")</f>
        <v/>
      </c>
      <c r="B27" s="181" t="str">
        <f>IF('Noon Position '!B33&lt;&gt;"",'Noon Position '!B33,"")</f>
        <v/>
      </c>
      <c r="C27" s="186"/>
      <c r="D27" s="46"/>
      <c r="E27" s="46"/>
      <c r="F27" s="46"/>
      <c r="G27" s="187"/>
      <c r="H27" s="182"/>
      <c r="I27" s="48"/>
      <c r="J27" s="48"/>
      <c r="K27" s="195"/>
      <c r="L27" s="191" t="str">
        <f>IF('Noon Position '!L33&lt;&gt;0,'Noon Position '!L33,"")</f>
        <v/>
      </c>
      <c r="M27" s="141">
        <f>IF(L27&lt;&gt;"",'Weather Condition'!U27*L27,0)</f>
        <v>0</v>
      </c>
      <c r="N27" s="195"/>
      <c r="O27" s="208" t="str">
        <f t="shared" si="8"/>
        <v/>
      </c>
      <c r="P27" s="28" t="str">
        <f t="shared" si="9"/>
        <v/>
      </c>
      <c r="Q27" s="23" t="str">
        <f t="shared" si="10"/>
        <v/>
      </c>
      <c r="R27" s="23">
        <f>IF(Q27&lt;&gt;"",'Weather Condition'!U27*(P27+Q27),0)</f>
        <v>0</v>
      </c>
      <c r="S27" s="23" t="str">
        <f>IF(L27&lt;&gt;"",IF(SUM($M$4:M27)&lt;&gt;0,SUMPRODUCT($M$4:M27,$R$4:R27)/SUM($M$4:M27),""),"")</f>
        <v/>
      </c>
      <c r="T27" s="23" t="str">
        <f t="shared" si="11"/>
        <v/>
      </c>
      <c r="U27" s="23" t="str">
        <f t="shared" si="12"/>
        <v/>
      </c>
      <c r="V27" s="154" t="str">
        <f t="shared" si="13"/>
        <v/>
      </c>
      <c r="W27" s="199" t="str">
        <f t="shared" si="14"/>
        <v/>
      </c>
      <c r="X27" s="45" t="str">
        <f t="shared" si="15"/>
        <v/>
      </c>
      <c r="Y27" s="45" t="str">
        <f t="shared" si="16"/>
        <v/>
      </c>
      <c r="Z27" s="218" t="str">
        <f t="shared" si="17"/>
        <v/>
      </c>
      <c r="AA27" s="158"/>
    </row>
    <row r="28" spans="1:27" customFormat="1" x14ac:dyDescent="0.25">
      <c r="A28" s="31" t="str">
        <f>IF('Noon Position '!A34&lt;&gt;"",'Noon Position '!A34,"")</f>
        <v/>
      </c>
      <c r="B28" s="181" t="str">
        <f>IF('Noon Position '!B34&lt;&gt;"",'Noon Position '!B34,"")</f>
        <v/>
      </c>
      <c r="C28" s="186"/>
      <c r="D28" s="46"/>
      <c r="E28" s="46"/>
      <c r="F28" s="46"/>
      <c r="G28" s="187"/>
      <c r="H28" s="182"/>
      <c r="I28" s="48"/>
      <c r="J28" s="48"/>
      <c r="K28" s="195"/>
      <c r="L28" s="191" t="str">
        <f>IF('Noon Position '!L34&lt;&gt;0,'Noon Position '!L34,"")</f>
        <v/>
      </c>
      <c r="M28" s="141">
        <f>IF(L28&lt;&gt;"",'Weather Condition'!U28*L28,0)</f>
        <v>0</v>
      </c>
      <c r="N28" s="195"/>
      <c r="O28" s="208" t="str">
        <f t="shared" si="8"/>
        <v/>
      </c>
      <c r="P28" s="28" t="str">
        <f t="shared" si="9"/>
        <v/>
      </c>
      <c r="Q28" s="23" t="str">
        <f t="shared" si="10"/>
        <v/>
      </c>
      <c r="R28" s="23">
        <f>IF(Q28&lt;&gt;"",'Weather Condition'!U28*(P28+Q28),0)</f>
        <v>0</v>
      </c>
      <c r="S28" s="23" t="str">
        <f>IF(L28&lt;&gt;"",IF(SUM($M$4:M28)&lt;&gt;0,SUMPRODUCT($M$4:M28,$R$4:R28)/SUM($M$4:M28),""),"")</f>
        <v/>
      </c>
      <c r="T28" s="23" t="str">
        <f t="shared" si="11"/>
        <v/>
      </c>
      <c r="U28" s="23" t="str">
        <f t="shared" si="12"/>
        <v/>
      </c>
      <c r="V28" s="154" t="str">
        <f t="shared" si="13"/>
        <v/>
      </c>
      <c r="W28" s="199" t="str">
        <f t="shared" si="14"/>
        <v/>
      </c>
      <c r="X28" s="45" t="str">
        <f t="shared" si="15"/>
        <v/>
      </c>
      <c r="Y28" s="45" t="str">
        <f t="shared" si="16"/>
        <v/>
      </c>
      <c r="Z28" s="218" t="str">
        <f t="shared" si="17"/>
        <v/>
      </c>
      <c r="AA28" s="158"/>
    </row>
    <row r="29" spans="1:27" customFormat="1" x14ac:dyDescent="0.25">
      <c r="A29" s="31" t="str">
        <f>IF('Noon Position '!A35&lt;&gt;"",'Noon Position '!A35,"")</f>
        <v/>
      </c>
      <c r="B29" s="181" t="str">
        <f>IF('Noon Position '!B35&lt;&gt;"",'Noon Position '!B35,"")</f>
        <v/>
      </c>
      <c r="C29" s="186"/>
      <c r="D29" s="46"/>
      <c r="E29" s="46"/>
      <c r="F29" s="46"/>
      <c r="G29" s="187"/>
      <c r="H29" s="182"/>
      <c r="I29" s="48"/>
      <c r="J29" s="48"/>
      <c r="K29" s="195"/>
      <c r="L29" s="191" t="str">
        <f>IF('Noon Position '!L35&lt;&gt;0,'Noon Position '!L35,"")</f>
        <v/>
      </c>
      <c r="M29" s="141">
        <f>IF(L29&lt;&gt;"",'Weather Condition'!U29*L29,0)</f>
        <v>0</v>
      </c>
      <c r="N29" s="195"/>
      <c r="O29" s="208" t="str">
        <f t="shared" si="8"/>
        <v/>
      </c>
      <c r="P29" s="28" t="str">
        <f t="shared" si="9"/>
        <v/>
      </c>
      <c r="Q29" s="23" t="str">
        <f t="shared" si="10"/>
        <v/>
      </c>
      <c r="R29" s="23">
        <f>IF(Q29&lt;&gt;"",'Weather Condition'!U29*(P29+Q29),0)</f>
        <v>0</v>
      </c>
      <c r="S29" s="23" t="str">
        <f>IF(L29&lt;&gt;"",IF(SUM($M$4:M29)&lt;&gt;0,SUMPRODUCT($M$4:M29,$R$4:R29)/SUM($M$4:M29),""),"")</f>
        <v/>
      </c>
      <c r="T29" s="23" t="str">
        <f t="shared" si="11"/>
        <v/>
      </c>
      <c r="U29" s="23" t="str">
        <f t="shared" si="12"/>
        <v/>
      </c>
      <c r="V29" s="154" t="str">
        <f t="shared" si="13"/>
        <v/>
      </c>
      <c r="W29" s="199" t="str">
        <f t="shared" si="14"/>
        <v/>
      </c>
      <c r="X29" s="45" t="str">
        <f t="shared" si="15"/>
        <v/>
      </c>
      <c r="Y29" s="45" t="str">
        <f t="shared" si="16"/>
        <v/>
      </c>
      <c r="Z29" s="218" t="str">
        <f t="shared" si="17"/>
        <v/>
      </c>
      <c r="AA29" s="158"/>
    </row>
    <row r="30" spans="1:27" customFormat="1" x14ac:dyDescent="0.25">
      <c r="A30" s="31" t="str">
        <f>IF('Noon Position '!A36&lt;&gt;"",'Noon Position '!A36,"")</f>
        <v/>
      </c>
      <c r="B30" s="181" t="str">
        <f>IF('Noon Position '!B36&lt;&gt;"",'Noon Position '!B36,"")</f>
        <v/>
      </c>
      <c r="C30" s="186"/>
      <c r="D30" s="46"/>
      <c r="E30" s="46"/>
      <c r="F30" s="46"/>
      <c r="G30" s="187"/>
      <c r="H30" s="182"/>
      <c r="I30" s="48"/>
      <c r="J30" s="48"/>
      <c r="K30" s="195"/>
      <c r="L30" s="191" t="str">
        <f>IF('Noon Position '!L36&lt;&gt;0,'Noon Position '!L36,"")</f>
        <v/>
      </c>
      <c r="M30" s="141">
        <f>IF(L30&lt;&gt;"",'Weather Condition'!U30*L30,0)</f>
        <v>0</v>
      </c>
      <c r="N30" s="195"/>
      <c r="O30" s="208" t="str">
        <f t="shared" si="8"/>
        <v/>
      </c>
      <c r="P30" s="28" t="str">
        <f t="shared" si="9"/>
        <v/>
      </c>
      <c r="Q30" s="23" t="str">
        <f t="shared" si="10"/>
        <v/>
      </c>
      <c r="R30" s="23">
        <f>IF(Q30&lt;&gt;"",'Weather Condition'!U30*(P30+Q30),0)</f>
        <v>0</v>
      </c>
      <c r="S30" s="23" t="str">
        <f>IF(L30&lt;&gt;"",IF(SUM($M$4:M30)&lt;&gt;0,SUMPRODUCT($M$4:M30,$R$4:R30)/SUM($M$4:M30),""),"")</f>
        <v/>
      </c>
      <c r="T30" s="23" t="str">
        <f t="shared" si="11"/>
        <v/>
      </c>
      <c r="U30" s="23" t="str">
        <f t="shared" si="12"/>
        <v/>
      </c>
      <c r="V30" s="154" t="str">
        <f t="shared" si="13"/>
        <v/>
      </c>
      <c r="W30" s="199" t="str">
        <f t="shared" si="14"/>
        <v/>
      </c>
      <c r="X30" s="45" t="str">
        <f t="shared" si="15"/>
        <v/>
      </c>
      <c r="Y30" s="45" t="str">
        <f t="shared" si="16"/>
        <v/>
      </c>
      <c r="Z30" s="218" t="str">
        <f t="shared" si="17"/>
        <v/>
      </c>
      <c r="AA30" s="158"/>
    </row>
    <row r="31" spans="1:27" customFormat="1" x14ac:dyDescent="0.25">
      <c r="A31" s="31" t="str">
        <f>IF('Noon Position '!A37&lt;&gt;"",'Noon Position '!A37,"")</f>
        <v/>
      </c>
      <c r="B31" s="181" t="str">
        <f>IF('Noon Position '!B37&lt;&gt;"",'Noon Position '!B37,"")</f>
        <v/>
      </c>
      <c r="C31" s="186"/>
      <c r="D31" s="46"/>
      <c r="E31" s="46"/>
      <c r="F31" s="46"/>
      <c r="G31" s="187"/>
      <c r="H31" s="182"/>
      <c r="I31" s="48"/>
      <c r="J31" s="48"/>
      <c r="K31" s="195"/>
      <c r="L31" s="191" t="str">
        <f>IF('Noon Position '!L37&lt;&gt;0,'Noon Position '!L37,"")</f>
        <v/>
      </c>
      <c r="M31" s="141">
        <f>IF(L31&lt;&gt;"",'Weather Condition'!U31*L31,0)</f>
        <v>0</v>
      </c>
      <c r="N31" s="195"/>
      <c r="O31" s="208" t="str">
        <f t="shared" si="8"/>
        <v/>
      </c>
      <c r="P31" s="28" t="str">
        <f t="shared" si="9"/>
        <v/>
      </c>
      <c r="Q31" s="23" t="str">
        <f t="shared" si="10"/>
        <v/>
      </c>
      <c r="R31" s="23">
        <f>IF(Q31&lt;&gt;"",'Weather Condition'!U31*(P31+Q31),0)</f>
        <v>0</v>
      </c>
      <c r="S31" s="23" t="str">
        <f>IF(L31&lt;&gt;"",IF(SUM($M$4:M31)&lt;&gt;0,SUMPRODUCT($M$4:M31,$R$4:R31)/SUM($M$4:M31),""),"")</f>
        <v/>
      </c>
      <c r="T31" s="23" t="str">
        <f t="shared" si="11"/>
        <v/>
      </c>
      <c r="U31" s="23" t="str">
        <f t="shared" si="12"/>
        <v/>
      </c>
      <c r="V31" s="154" t="str">
        <f t="shared" si="13"/>
        <v/>
      </c>
      <c r="W31" s="199" t="str">
        <f t="shared" si="14"/>
        <v/>
      </c>
      <c r="X31" s="45" t="str">
        <f t="shared" si="15"/>
        <v/>
      </c>
      <c r="Y31" s="45" t="str">
        <f t="shared" si="16"/>
        <v/>
      </c>
      <c r="Z31" s="218" t="str">
        <f t="shared" si="17"/>
        <v/>
      </c>
      <c r="AA31" s="158"/>
    </row>
    <row r="32" spans="1:27" customFormat="1" x14ac:dyDescent="0.25">
      <c r="A32" s="31" t="str">
        <f>IF('Noon Position '!A38&lt;&gt;"",'Noon Position '!A38,"")</f>
        <v/>
      </c>
      <c r="B32" s="181" t="str">
        <f>IF('Noon Position '!B38&lt;&gt;"",'Noon Position '!B38,"")</f>
        <v/>
      </c>
      <c r="C32" s="186"/>
      <c r="D32" s="46"/>
      <c r="E32" s="46"/>
      <c r="F32" s="46"/>
      <c r="G32" s="187"/>
      <c r="H32" s="182"/>
      <c r="I32" s="48"/>
      <c r="J32" s="48"/>
      <c r="K32" s="195"/>
      <c r="L32" s="191" t="str">
        <f>IF('Noon Position '!L38&lt;&gt;0,'Noon Position '!L38,"")</f>
        <v/>
      </c>
      <c r="M32" s="141">
        <f>IF(L32&lt;&gt;"",'Weather Condition'!U32*L32,0)</f>
        <v>0</v>
      </c>
      <c r="N32" s="195"/>
      <c r="O32" s="208" t="str">
        <f t="shared" si="8"/>
        <v/>
      </c>
      <c r="P32" s="28" t="str">
        <f t="shared" si="9"/>
        <v/>
      </c>
      <c r="Q32" s="23" t="str">
        <f t="shared" si="10"/>
        <v/>
      </c>
      <c r="R32" s="23">
        <f>IF(Q32&lt;&gt;"",'Weather Condition'!U32*(P32+Q32),0)</f>
        <v>0</v>
      </c>
      <c r="S32" s="23" t="str">
        <f>IF(L32&lt;&gt;"",IF(SUM($M$4:M32)&lt;&gt;0,SUMPRODUCT($M$4:M32,$R$4:R32)/SUM($M$4:M32),""),"")</f>
        <v/>
      </c>
      <c r="T32" s="23" t="str">
        <f t="shared" si="11"/>
        <v/>
      </c>
      <c r="U32" s="23" t="str">
        <f t="shared" si="12"/>
        <v/>
      </c>
      <c r="V32" s="154" t="str">
        <f t="shared" si="13"/>
        <v/>
      </c>
      <c r="W32" s="199" t="str">
        <f t="shared" si="14"/>
        <v/>
      </c>
      <c r="X32" s="45" t="str">
        <f t="shared" si="15"/>
        <v/>
      </c>
      <c r="Y32" s="45" t="str">
        <f t="shared" si="16"/>
        <v/>
      </c>
      <c r="Z32" s="218" t="str">
        <f t="shared" si="17"/>
        <v/>
      </c>
      <c r="AA32" s="158"/>
    </row>
    <row r="33" spans="1:27" customFormat="1" x14ac:dyDescent="0.25">
      <c r="A33" s="31" t="str">
        <f>IF('Noon Position '!A39&lt;&gt;"",'Noon Position '!A39,"")</f>
        <v/>
      </c>
      <c r="B33" s="181" t="str">
        <f>IF('Noon Position '!B39&lt;&gt;"",'Noon Position '!B39,"")</f>
        <v/>
      </c>
      <c r="C33" s="186"/>
      <c r="D33" s="46"/>
      <c r="E33" s="46"/>
      <c r="F33" s="46"/>
      <c r="G33" s="187"/>
      <c r="H33" s="182"/>
      <c r="I33" s="48"/>
      <c r="J33" s="48"/>
      <c r="K33" s="195"/>
      <c r="L33" s="191" t="str">
        <f>IF('Noon Position '!L39&lt;&gt;0,'Noon Position '!L39,"")</f>
        <v/>
      </c>
      <c r="M33" s="141">
        <f>IF(L33&lt;&gt;"",'Weather Condition'!U33*L33,0)</f>
        <v>0</v>
      </c>
      <c r="N33" s="195"/>
      <c r="O33" s="208" t="str">
        <f t="shared" si="8"/>
        <v/>
      </c>
      <c r="P33" s="28" t="str">
        <f t="shared" si="9"/>
        <v/>
      </c>
      <c r="Q33" s="23" t="str">
        <f t="shared" si="10"/>
        <v/>
      </c>
      <c r="R33" s="23">
        <f>IF(Q33&lt;&gt;"",'Weather Condition'!U33*(P33+Q33),0)</f>
        <v>0</v>
      </c>
      <c r="S33" s="23" t="str">
        <f>IF(L33&lt;&gt;"",IF(SUM($M$4:M33)&lt;&gt;0,SUMPRODUCT($M$4:M33,$R$4:R33)/SUM($M$4:M33),""),"")</f>
        <v/>
      </c>
      <c r="T33" s="23" t="str">
        <f t="shared" si="11"/>
        <v/>
      </c>
      <c r="U33" s="23" t="str">
        <f t="shared" si="12"/>
        <v/>
      </c>
      <c r="V33" s="154" t="str">
        <f t="shared" si="13"/>
        <v/>
      </c>
      <c r="W33" s="199" t="str">
        <f t="shared" si="14"/>
        <v/>
      </c>
      <c r="X33" s="45" t="str">
        <f t="shared" si="15"/>
        <v/>
      </c>
      <c r="Y33" s="45" t="str">
        <f t="shared" si="16"/>
        <v/>
      </c>
      <c r="Z33" s="218" t="str">
        <f t="shared" si="17"/>
        <v/>
      </c>
      <c r="AA33" s="158"/>
    </row>
    <row r="34" spans="1:27" customFormat="1" x14ac:dyDescent="0.25">
      <c r="A34" s="31" t="str">
        <f>IF('Noon Position '!A40&lt;&gt;"",'Noon Position '!A40,"")</f>
        <v/>
      </c>
      <c r="B34" s="181" t="str">
        <f>IF('Noon Position '!B40&lt;&gt;"",'Noon Position '!B40,"")</f>
        <v/>
      </c>
      <c r="C34" s="186"/>
      <c r="D34" s="46"/>
      <c r="E34" s="46"/>
      <c r="F34" s="46"/>
      <c r="G34" s="187"/>
      <c r="H34" s="182"/>
      <c r="I34" s="48"/>
      <c r="J34" s="48"/>
      <c r="K34" s="195"/>
      <c r="L34" s="191" t="str">
        <f>IF('Noon Position '!L40&lt;&gt;0,'Noon Position '!L40,"")</f>
        <v/>
      </c>
      <c r="M34" s="141">
        <f>IF(L34&lt;&gt;"",'Weather Condition'!U34*L34,0)</f>
        <v>0</v>
      </c>
      <c r="N34" s="195"/>
      <c r="O34" s="208" t="str">
        <f t="shared" si="8"/>
        <v/>
      </c>
      <c r="P34" s="28" t="str">
        <f t="shared" si="9"/>
        <v/>
      </c>
      <c r="Q34" s="23" t="str">
        <f t="shared" si="10"/>
        <v/>
      </c>
      <c r="R34" s="23">
        <f>IF(Q34&lt;&gt;"",'Weather Condition'!U34*(P34+Q34),0)</f>
        <v>0</v>
      </c>
      <c r="S34" s="23" t="str">
        <f>IF(L34&lt;&gt;"",IF(SUM($M$4:M34)&lt;&gt;0,SUMPRODUCT($M$4:M34,$R$4:R34)/SUM($M$4:M34),""),"")</f>
        <v/>
      </c>
      <c r="T34" s="23" t="str">
        <f t="shared" si="11"/>
        <v/>
      </c>
      <c r="U34" s="23" t="str">
        <f t="shared" si="12"/>
        <v/>
      </c>
      <c r="V34" s="154" t="str">
        <f t="shared" si="13"/>
        <v/>
      </c>
      <c r="W34" s="199" t="str">
        <f t="shared" si="14"/>
        <v/>
      </c>
      <c r="X34" s="45" t="str">
        <f t="shared" si="15"/>
        <v/>
      </c>
      <c r="Y34" s="45" t="str">
        <f t="shared" si="16"/>
        <v/>
      </c>
      <c r="Z34" s="218" t="str">
        <f t="shared" si="17"/>
        <v/>
      </c>
      <c r="AA34" s="158"/>
    </row>
    <row r="35" spans="1:27" customFormat="1" x14ac:dyDescent="0.25">
      <c r="A35" s="31" t="str">
        <f>IF('Noon Position '!A41&lt;&gt;"",'Noon Position '!A41,"")</f>
        <v/>
      </c>
      <c r="B35" s="181" t="str">
        <f>IF('Noon Position '!B41&lt;&gt;"",'Noon Position '!B41,"")</f>
        <v/>
      </c>
      <c r="C35" s="186"/>
      <c r="D35" s="46"/>
      <c r="E35" s="46"/>
      <c r="F35" s="46"/>
      <c r="G35" s="187"/>
      <c r="H35" s="182"/>
      <c r="I35" s="48"/>
      <c r="J35" s="48"/>
      <c r="K35" s="195"/>
      <c r="L35" s="191" t="str">
        <f>IF('Noon Position '!L41&lt;&gt;0,'Noon Position '!L41,"")</f>
        <v/>
      </c>
      <c r="M35" s="141">
        <f>IF(L35&lt;&gt;"",'Weather Condition'!U35*L35,0)</f>
        <v>0</v>
      </c>
      <c r="N35" s="195"/>
      <c r="O35" s="208" t="str">
        <f t="shared" si="8"/>
        <v/>
      </c>
      <c r="P35" s="28" t="str">
        <f t="shared" si="9"/>
        <v/>
      </c>
      <c r="Q35" s="23" t="str">
        <f t="shared" si="10"/>
        <v/>
      </c>
      <c r="R35" s="23">
        <f>IF(Q35&lt;&gt;"",'Weather Condition'!U35*(P35+Q35),0)</f>
        <v>0</v>
      </c>
      <c r="S35" s="23" t="str">
        <f>IF(L35&lt;&gt;"",IF(SUM($M$4:M35)&lt;&gt;0,SUMPRODUCT($M$4:M35,$R$4:R35)/SUM($M$4:M35),""),"")</f>
        <v/>
      </c>
      <c r="T35" s="23" t="str">
        <f t="shared" si="11"/>
        <v/>
      </c>
      <c r="U35" s="23" t="str">
        <f t="shared" si="12"/>
        <v/>
      </c>
      <c r="V35" s="154" t="str">
        <f t="shared" si="13"/>
        <v/>
      </c>
      <c r="W35" s="199" t="str">
        <f t="shared" si="14"/>
        <v/>
      </c>
      <c r="X35" s="45" t="str">
        <f t="shared" si="15"/>
        <v/>
      </c>
      <c r="Y35" s="45" t="str">
        <f t="shared" si="16"/>
        <v/>
      </c>
      <c r="Z35" s="218" t="str">
        <f t="shared" si="17"/>
        <v/>
      </c>
      <c r="AA35" s="158"/>
    </row>
    <row r="36" spans="1:27" customFormat="1" x14ac:dyDescent="0.25">
      <c r="A36" s="31" t="str">
        <f>IF('Noon Position '!A42&lt;&gt;"",'Noon Position '!A42,"")</f>
        <v/>
      </c>
      <c r="B36" s="181" t="str">
        <f>IF('Noon Position '!B42&lt;&gt;"",'Noon Position '!B42,"")</f>
        <v/>
      </c>
      <c r="C36" s="186"/>
      <c r="D36" s="46"/>
      <c r="E36" s="46"/>
      <c r="F36" s="46"/>
      <c r="G36" s="187"/>
      <c r="H36" s="182"/>
      <c r="I36" s="48"/>
      <c r="J36" s="48"/>
      <c r="K36" s="195"/>
      <c r="L36" s="191" t="str">
        <f>IF('Noon Position '!L42&lt;&gt;0,'Noon Position '!L42,"")</f>
        <v/>
      </c>
      <c r="M36" s="141">
        <f>IF(L36&lt;&gt;"",'Weather Condition'!U36*L36,0)</f>
        <v>0</v>
      </c>
      <c r="N36" s="195"/>
      <c r="O36" s="208" t="str">
        <f t="shared" si="8"/>
        <v/>
      </c>
      <c r="P36" s="28" t="str">
        <f t="shared" si="9"/>
        <v/>
      </c>
      <c r="Q36" s="23" t="str">
        <f t="shared" si="10"/>
        <v/>
      </c>
      <c r="R36" s="23">
        <f>IF(Q36&lt;&gt;"",'Weather Condition'!U36*(P36+Q36),0)</f>
        <v>0</v>
      </c>
      <c r="S36" s="23" t="str">
        <f>IF(L36&lt;&gt;"",IF(SUM($M$4:M36)&lt;&gt;0,SUMPRODUCT($M$4:M36,$R$4:R36)/SUM($M$4:M36),""),"")</f>
        <v/>
      </c>
      <c r="T36" s="23" t="str">
        <f t="shared" si="11"/>
        <v/>
      </c>
      <c r="U36" s="23" t="str">
        <f t="shared" si="12"/>
        <v/>
      </c>
      <c r="V36" s="154" t="str">
        <f t="shared" si="13"/>
        <v/>
      </c>
      <c r="W36" s="199" t="str">
        <f t="shared" si="14"/>
        <v/>
      </c>
      <c r="X36" s="45" t="str">
        <f t="shared" si="15"/>
        <v/>
      </c>
      <c r="Y36" s="45" t="str">
        <f t="shared" si="16"/>
        <v/>
      </c>
      <c r="Z36" s="218" t="str">
        <f t="shared" si="17"/>
        <v/>
      </c>
      <c r="AA36" s="158"/>
    </row>
    <row r="37" spans="1:27" customFormat="1" x14ac:dyDescent="0.25">
      <c r="A37" s="31" t="str">
        <f>IF('Noon Position '!A43&lt;&gt;"",'Noon Position '!A43,"")</f>
        <v/>
      </c>
      <c r="B37" s="181" t="str">
        <f>IF('Noon Position '!B43&lt;&gt;"",'Noon Position '!B43,"")</f>
        <v/>
      </c>
      <c r="C37" s="186"/>
      <c r="D37" s="46"/>
      <c r="E37" s="46"/>
      <c r="F37" s="46"/>
      <c r="G37" s="187"/>
      <c r="H37" s="182"/>
      <c r="I37" s="48"/>
      <c r="J37" s="48"/>
      <c r="K37" s="195"/>
      <c r="L37" s="191" t="str">
        <f>IF('Noon Position '!L43&lt;&gt;0,'Noon Position '!L43,"")</f>
        <v/>
      </c>
      <c r="M37" s="141">
        <f>IF(L37&lt;&gt;"",'Weather Condition'!U37*L37,0)</f>
        <v>0</v>
      </c>
      <c r="N37" s="195"/>
      <c r="O37" s="208" t="str">
        <f t="shared" si="8"/>
        <v/>
      </c>
      <c r="P37" s="28" t="str">
        <f t="shared" si="9"/>
        <v/>
      </c>
      <c r="Q37" s="23" t="str">
        <f t="shared" si="10"/>
        <v/>
      </c>
      <c r="R37" s="23">
        <f>IF(Q37&lt;&gt;"",'Weather Condition'!U37*(P37+Q37),0)</f>
        <v>0</v>
      </c>
      <c r="S37" s="23" t="str">
        <f>IF(L37&lt;&gt;"",IF(SUM($M$4:M37)&lt;&gt;0,SUMPRODUCT($M$4:M37,$R$4:R37)/SUM($M$4:M37),""),"")</f>
        <v/>
      </c>
      <c r="T37" s="23" t="str">
        <f t="shared" si="11"/>
        <v/>
      </c>
      <c r="U37" s="23" t="str">
        <f t="shared" si="12"/>
        <v/>
      </c>
      <c r="V37" s="154" t="str">
        <f t="shared" si="13"/>
        <v/>
      </c>
      <c r="W37" s="199" t="str">
        <f t="shared" si="14"/>
        <v/>
      </c>
      <c r="X37" s="45" t="str">
        <f t="shared" si="15"/>
        <v/>
      </c>
      <c r="Y37" s="45" t="str">
        <f t="shared" si="16"/>
        <v/>
      </c>
      <c r="Z37" s="218" t="str">
        <f t="shared" si="17"/>
        <v/>
      </c>
      <c r="AA37" s="158"/>
    </row>
    <row r="38" spans="1:27" customFormat="1" x14ac:dyDescent="0.25">
      <c r="A38" s="31" t="str">
        <f>IF('Noon Position '!A44&lt;&gt;"",'Noon Position '!A44,"")</f>
        <v/>
      </c>
      <c r="B38" s="181" t="str">
        <f>IF('Noon Position '!B44&lt;&gt;"",'Noon Position '!B44,"")</f>
        <v/>
      </c>
      <c r="C38" s="186"/>
      <c r="D38" s="46"/>
      <c r="E38" s="46"/>
      <c r="F38" s="46"/>
      <c r="G38" s="187"/>
      <c r="H38" s="182"/>
      <c r="I38" s="48"/>
      <c r="J38" s="48"/>
      <c r="K38" s="195"/>
      <c r="L38" s="191" t="str">
        <f>IF('Noon Position '!L44&lt;&gt;0,'Noon Position '!L44,"")</f>
        <v/>
      </c>
      <c r="M38" s="141">
        <f>IF(L38&lt;&gt;"",'Weather Condition'!U38*L38,0)</f>
        <v>0</v>
      </c>
      <c r="N38" s="195"/>
      <c r="O38" s="208" t="str">
        <f t="shared" si="8"/>
        <v/>
      </c>
      <c r="P38" s="28" t="str">
        <f t="shared" si="9"/>
        <v/>
      </c>
      <c r="Q38" s="23" t="str">
        <f t="shared" si="10"/>
        <v/>
      </c>
      <c r="R38" s="23">
        <f>IF(Q38&lt;&gt;"",'Weather Condition'!U38*(P38+Q38),0)</f>
        <v>0</v>
      </c>
      <c r="S38" s="23" t="str">
        <f>IF(L38&lt;&gt;"",IF(SUM($M$4:M38)&lt;&gt;0,SUMPRODUCT($M$4:M38,$R$4:R38)/SUM($M$4:M38),""),"")</f>
        <v/>
      </c>
      <c r="T38" s="23" t="str">
        <f t="shared" si="11"/>
        <v/>
      </c>
      <c r="U38" s="23" t="str">
        <f t="shared" si="12"/>
        <v/>
      </c>
      <c r="V38" s="154" t="str">
        <f t="shared" si="13"/>
        <v/>
      </c>
      <c r="W38" s="199" t="str">
        <f t="shared" si="14"/>
        <v/>
      </c>
      <c r="X38" s="45" t="str">
        <f t="shared" si="15"/>
        <v/>
      </c>
      <c r="Y38" s="45" t="str">
        <f t="shared" si="16"/>
        <v/>
      </c>
      <c r="Z38" s="218" t="str">
        <f t="shared" si="17"/>
        <v/>
      </c>
      <c r="AA38" s="158"/>
    </row>
    <row r="39" spans="1:27" customFormat="1" x14ac:dyDescent="0.25">
      <c r="A39" s="31" t="str">
        <f>IF('Noon Position '!A45&lt;&gt;"",'Noon Position '!A45,"")</f>
        <v/>
      </c>
      <c r="B39" s="181" t="str">
        <f>IF('Noon Position '!B45&lt;&gt;"",'Noon Position '!B45,"")</f>
        <v/>
      </c>
      <c r="C39" s="186"/>
      <c r="D39" s="46"/>
      <c r="E39" s="46"/>
      <c r="F39" s="46"/>
      <c r="G39" s="187"/>
      <c r="H39" s="182"/>
      <c r="I39" s="48"/>
      <c r="J39" s="48"/>
      <c r="K39" s="195"/>
      <c r="L39" s="191" t="str">
        <f>IF('Noon Position '!L45&lt;&gt;0,'Noon Position '!L45,"")</f>
        <v/>
      </c>
      <c r="M39" s="141">
        <f>IF(L39&lt;&gt;"",'Weather Condition'!U39*L39,0)</f>
        <v>0</v>
      </c>
      <c r="N39" s="195"/>
      <c r="O39" s="208" t="str">
        <f t="shared" si="8"/>
        <v/>
      </c>
      <c r="P39" s="28" t="str">
        <f t="shared" si="9"/>
        <v/>
      </c>
      <c r="Q39" s="23" t="str">
        <f t="shared" si="10"/>
        <v/>
      </c>
      <c r="R39" s="23">
        <f>IF(Q39&lt;&gt;"",'Weather Condition'!U39*(P39+Q39),0)</f>
        <v>0</v>
      </c>
      <c r="S39" s="23" t="str">
        <f>IF(L39&lt;&gt;"",IF(SUM($M$4:M39)&lt;&gt;0,SUMPRODUCT($M$4:M39,$R$4:R39)/SUM($M$4:M39),""),"")</f>
        <v/>
      </c>
      <c r="T39" s="23" t="str">
        <f t="shared" si="11"/>
        <v/>
      </c>
      <c r="U39" s="23" t="str">
        <f t="shared" si="12"/>
        <v/>
      </c>
      <c r="V39" s="154" t="str">
        <f t="shared" si="13"/>
        <v/>
      </c>
      <c r="W39" s="199" t="str">
        <f t="shared" si="14"/>
        <v/>
      </c>
      <c r="X39" s="45" t="str">
        <f t="shared" si="15"/>
        <v/>
      </c>
      <c r="Y39" s="45" t="str">
        <f t="shared" si="16"/>
        <v/>
      </c>
      <c r="Z39" s="218" t="str">
        <f t="shared" si="17"/>
        <v/>
      </c>
      <c r="AA39" s="158"/>
    </row>
    <row r="40" spans="1:27" customFormat="1" x14ac:dyDescent="0.25">
      <c r="A40" s="31" t="str">
        <f>IF('Noon Position '!A46&lt;&gt;"",'Noon Position '!A46,"")</f>
        <v/>
      </c>
      <c r="B40" s="181" t="str">
        <f>IF('Noon Position '!B46&lt;&gt;"",'Noon Position '!B46,"")</f>
        <v/>
      </c>
      <c r="C40" s="186"/>
      <c r="D40" s="46"/>
      <c r="E40" s="46"/>
      <c r="F40" s="46"/>
      <c r="G40" s="187"/>
      <c r="H40" s="182"/>
      <c r="I40" s="48"/>
      <c r="J40" s="48"/>
      <c r="K40" s="195"/>
      <c r="L40" s="191" t="str">
        <f>IF('Noon Position '!L46&lt;&gt;0,'Noon Position '!L46,"")</f>
        <v/>
      </c>
      <c r="M40" s="141">
        <f>IF(L40&lt;&gt;"",'Weather Condition'!U40*L40,0)</f>
        <v>0</v>
      </c>
      <c r="N40" s="195"/>
      <c r="O40" s="208" t="str">
        <f t="shared" si="8"/>
        <v/>
      </c>
      <c r="P40" s="28" t="str">
        <f t="shared" si="9"/>
        <v/>
      </c>
      <c r="Q40" s="23" t="str">
        <f t="shared" si="10"/>
        <v/>
      </c>
      <c r="R40" s="23">
        <f>IF(Q40&lt;&gt;"",'Weather Condition'!U40*(P40+Q40),0)</f>
        <v>0</v>
      </c>
      <c r="S40" s="23" t="str">
        <f>IF(L40&lt;&gt;"",IF(SUM($M$4:M40)&lt;&gt;0,SUMPRODUCT($M$4:M40,$R$4:R40)/SUM($M$4:M40),""),"")</f>
        <v/>
      </c>
      <c r="T40" s="23" t="str">
        <f t="shared" si="11"/>
        <v/>
      </c>
      <c r="U40" s="23" t="str">
        <f t="shared" si="12"/>
        <v/>
      </c>
      <c r="V40" s="154" t="str">
        <f t="shared" si="13"/>
        <v/>
      </c>
      <c r="W40" s="199" t="str">
        <f t="shared" si="14"/>
        <v/>
      </c>
      <c r="X40" s="45" t="str">
        <f t="shared" si="15"/>
        <v/>
      </c>
      <c r="Y40" s="45" t="str">
        <f t="shared" si="16"/>
        <v/>
      </c>
      <c r="Z40" s="218" t="str">
        <f t="shared" si="17"/>
        <v/>
      </c>
      <c r="AA40" s="158"/>
    </row>
    <row r="41" spans="1:27" customFormat="1" x14ac:dyDescent="0.25">
      <c r="A41" s="31" t="str">
        <f>IF('Noon Position '!A47&lt;&gt;"",'Noon Position '!A47,"")</f>
        <v/>
      </c>
      <c r="B41" s="181" t="str">
        <f>IF('Noon Position '!B47&lt;&gt;"",'Noon Position '!B47,"")</f>
        <v/>
      </c>
      <c r="C41" s="186"/>
      <c r="D41" s="46"/>
      <c r="E41" s="46"/>
      <c r="F41" s="46"/>
      <c r="G41" s="187"/>
      <c r="H41" s="182"/>
      <c r="I41" s="48"/>
      <c r="J41" s="48"/>
      <c r="K41" s="195"/>
      <c r="L41" s="191" t="str">
        <f>IF('Noon Position '!L47&lt;&gt;0,'Noon Position '!L47,"")</f>
        <v/>
      </c>
      <c r="M41" s="141">
        <f>IF(L41&lt;&gt;"",'Weather Condition'!U41*L41,0)</f>
        <v>0</v>
      </c>
      <c r="N41" s="195"/>
      <c r="O41" s="208" t="str">
        <f t="shared" si="8"/>
        <v/>
      </c>
      <c r="P41" s="28" t="str">
        <f t="shared" si="9"/>
        <v/>
      </c>
      <c r="Q41" s="23" t="str">
        <f t="shared" si="10"/>
        <v/>
      </c>
      <c r="R41" s="23">
        <f>IF(Q41&lt;&gt;"",'Weather Condition'!U41*(P41+Q41),0)</f>
        <v>0</v>
      </c>
      <c r="S41" s="23" t="str">
        <f>IF(L41&lt;&gt;"",IF(SUM($M$4:M41)&lt;&gt;0,SUMPRODUCT($M$4:M41,$R$4:R41)/SUM($M$4:M41),""),"")</f>
        <v/>
      </c>
      <c r="T41" s="23" t="str">
        <f t="shared" si="11"/>
        <v/>
      </c>
      <c r="U41" s="23" t="str">
        <f t="shared" si="12"/>
        <v/>
      </c>
      <c r="V41" s="154" t="str">
        <f t="shared" si="13"/>
        <v/>
      </c>
      <c r="W41" s="199" t="str">
        <f t="shared" si="14"/>
        <v/>
      </c>
      <c r="X41" s="45" t="str">
        <f t="shared" si="15"/>
        <v/>
      </c>
      <c r="Y41" s="45" t="str">
        <f t="shared" si="16"/>
        <v/>
      </c>
      <c r="Z41" s="218" t="str">
        <f t="shared" si="17"/>
        <v/>
      </c>
      <c r="AA41" s="158"/>
    </row>
    <row r="42" spans="1:27" customFormat="1" x14ac:dyDescent="0.25">
      <c r="A42" s="31" t="str">
        <f>IF('Noon Position '!A48&lt;&gt;"",'Noon Position '!A48,"")</f>
        <v/>
      </c>
      <c r="B42" s="181" t="str">
        <f>IF('Noon Position '!B48&lt;&gt;"",'Noon Position '!B48,"")</f>
        <v/>
      </c>
      <c r="C42" s="186"/>
      <c r="D42" s="46"/>
      <c r="E42" s="46"/>
      <c r="F42" s="46"/>
      <c r="G42" s="187"/>
      <c r="H42" s="182"/>
      <c r="I42" s="48"/>
      <c r="J42" s="48"/>
      <c r="K42" s="195"/>
      <c r="L42" s="191" t="str">
        <f>IF('Noon Position '!L48&lt;&gt;0,'Noon Position '!L48,"")</f>
        <v/>
      </c>
      <c r="M42" s="141">
        <f>IF(L42&lt;&gt;"",'Weather Condition'!U42*L42,0)</f>
        <v>0</v>
      </c>
      <c r="N42" s="195"/>
      <c r="O42" s="208" t="str">
        <f t="shared" si="8"/>
        <v/>
      </c>
      <c r="P42" s="28" t="str">
        <f t="shared" si="9"/>
        <v/>
      </c>
      <c r="Q42" s="23" t="str">
        <f t="shared" si="10"/>
        <v/>
      </c>
      <c r="R42" s="23">
        <f>IF(Q42&lt;&gt;"",'Weather Condition'!U42*(P42+Q42),0)</f>
        <v>0</v>
      </c>
      <c r="S42" s="23" t="str">
        <f>IF(L42&lt;&gt;"",IF(SUM($M$4:M42)&lt;&gt;0,SUMPRODUCT($M$4:M42,$R$4:R42)/SUM($M$4:M42),""),"")</f>
        <v/>
      </c>
      <c r="T42" s="23" t="str">
        <f t="shared" si="11"/>
        <v/>
      </c>
      <c r="U42" s="23" t="str">
        <f t="shared" si="12"/>
        <v/>
      </c>
      <c r="V42" s="154" t="str">
        <f t="shared" si="13"/>
        <v/>
      </c>
      <c r="W42" s="199" t="str">
        <f t="shared" si="14"/>
        <v/>
      </c>
      <c r="X42" s="45" t="str">
        <f t="shared" si="15"/>
        <v/>
      </c>
      <c r="Y42" s="45" t="str">
        <f t="shared" si="16"/>
        <v/>
      </c>
      <c r="Z42" s="218" t="str">
        <f t="shared" si="17"/>
        <v/>
      </c>
      <c r="AA42" s="158"/>
    </row>
    <row r="43" spans="1:27" customFormat="1" x14ac:dyDescent="0.25">
      <c r="A43" s="31" t="str">
        <f>IF('Noon Position '!A49&lt;&gt;"",'Noon Position '!A49,"")</f>
        <v/>
      </c>
      <c r="B43" s="181" t="str">
        <f>IF('Noon Position '!B49&lt;&gt;"",'Noon Position '!B49,"")</f>
        <v/>
      </c>
      <c r="C43" s="186"/>
      <c r="D43" s="46"/>
      <c r="E43" s="46"/>
      <c r="F43" s="46"/>
      <c r="G43" s="187"/>
      <c r="H43" s="182"/>
      <c r="I43" s="48"/>
      <c r="J43" s="48"/>
      <c r="K43" s="195"/>
      <c r="L43" s="191" t="str">
        <f>IF('Noon Position '!L49&lt;&gt;0,'Noon Position '!L49,"")</f>
        <v/>
      </c>
      <c r="M43" s="141">
        <f>IF(L43&lt;&gt;"",'Weather Condition'!U43*L43,0)</f>
        <v>0</v>
      </c>
      <c r="N43" s="195"/>
      <c r="O43" s="208" t="str">
        <f t="shared" si="8"/>
        <v/>
      </c>
      <c r="P43" s="28" t="str">
        <f t="shared" si="9"/>
        <v/>
      </c>
      <c r="Q43" s="23" t="str">
        <f t="shared" si="10"/>
        <v/>
      </c>
      <c r="R43" s="23">
        <f>IF(Q43&lt;&gt;"",'Weather Condition'!U43*(P43+Q43),0)</f>
        <v>0</v>
      </c>
      <c r="S43" s="23" t="str">
        <f>IF(L43&lt;&gt;"",IF(SUM($M$4:M43)&lt;&gt;0,SUMPRODUCT($M$4:M43,$R$4:R43)/SUM($M$4:M43),""),"")</f>
        <v/>
      </c>
      <c r="T43" s="23" t="str">
        <f t="shared" si="11"/>
        <v/>
      </c>
      <c r="U43" s="23" t="str">
        <f t="shared" si="12"/>
        <v/>
      </c>
      <c r="V43" s="154" t="str">
        <f t="shared" si="13"/>
        <v/>
      </c>
      <c r="W43" s="199" t="str">
        <f t="shared" si="14"/>
        <v/>
      </c>
      <c r="X43" s="45" t="str">
        <f t="shared" si="15"/>
        <v/>
      </c>
      <c r="Y43" s="45" t="str">
        <f t="shared" si="16"/>
        <v/>
      </c>
      <c r="Z43" s="218" t="str">
        <f t="shared" si="17"/>
        <v/>
      </c>
      <c r="AA43" s="158"/>
    </row>
    <row r="44" spans="1:27" customFormat="1" x14ac:dyDescent="0.25">
      <c r="A44" s="31" t="str">
        <f>IF('Noon Position '!A50&lt;&gt;"",'Noon Position '!A50,"")</f>
        <v/>
      </c>
      <c r="B44" s="181" t="str">
        <f>IF('Noon Position '!B50&lt;&gt;"",'Noon Position '!B50,"")</f>
        <v/>
      </c>
      <c r="C44" s="186"/>
      <c r="D44" s="46"/>
      <c r="E44" s="46"/>
      <c r="F44" s="46"/>
      <c r="G44" s="187"/>
      <c r="H44" s="182"/>
      <c r="I44" s="48"/>
      <c r="J44" s="48"/>
      <c r="K44" s="195"/>
      <c r="L44" s="191" t="str">
        <f>IF('Noon Position '!L50&lt;&gt;0,'Noon Position '!L50,"")</f>
        <v/>
      </c>
      <c r="M44" s="141">
        <f>IF(L44&lt;&gt;"",'Weather Condition'!U44*L44,0)</f>
        <v>0</v>
      </c>
      <c r="N44" s="195"/>
      <c r="O44" s="208" t="str">
        <f t="shared" si="8"/>
        <v/>
      </c>
      <c r="P44" s="28" t="str">
        <f t="shared" si="9"/>
        <v/>
      </c>
      <c r="Q44" s="23" t="str">
        <f t="shared" si="10"/>
        <v/>
      </c>
      <c r="R44" s="23">
        <f>IF(Q44&lt;&gt;"",'Weather Condition'!U44*(P44+Q44),0)</f>
        <v>0</v>
      </c>
      <c r="S44" s="23" t="str">
        <f>IF(L44&lt;&gt;"",IF(SUM($M$4:M44)&lt;&gt;0,SUMPRODUCT($M$4:M44,$R$4:R44)/SUM($M$4:M44),""),"")</f>
        <v/>
      </c>
      <c r="T44" s="23" t="str">
        <f t="shared" si="11"/>
        <v/>
      </c>
      <c r="U44" s="23" t="str">
        <f t="shared" si="12"/>
        <v/>
      </c>
      <c r="V44" s="154" t="str">
        <f t="shared" si="13"/>
        <v/>
      </c>
      <c r="W44" s="199" t="str">
        <f t="shared" si="14"/>
        <v/>
      </c>
      <c r="X44" s="45" t="str">
        <f t="shared" si="15"/>
        <v/>
      </c>
      <c r="Y44" s="45" t="str">
        <f t="shared" si="16"/>
        <v/>
      </c>
      <c r="Z44" s="218" t="str">
        <f t="shared" si="17"/>
        <v/>
      </c>
      <c r="AA44" s="158"/>
    </row>
    <row r="45" spans="1:27" customFormat="1" x14ac:dyDescent="0.25">
      <c r="A45" s="31" t="str">
        <f>IF('Noon Position '!A51&lt;&gt;"",'Noon Position '!A51,"")</f>
        <v/>
      </c>
      <c r="B45" s="181" t="str">
        <f>IF('Noon Position '!B51&lt;&gt;"",'Noon Position '!B51,"")</f>
        <v/>
      </c>
      <c r="C45" s="186"/>
      <c r="D45" s="46"/>
      <c r="E45" s="46"/>
      <c r="F45" s="46"/>
      <c r="G45" s="187"/>
      <c r="H45" s="182"/>
      <c r="I45" s="48"/>
      <c r="J45" s="48"/>
      <c r="K45" s="195"/>
      <c r="L45" s="191" t="str">
        <f>IF('Noon Position '!L51&lt;&gt;0,'Noon Position '!L51,"")</f>
        <v/>
      </c>
      <c r="M45" s="141">
        <f>IF(L45&lt;&gt;"",'Weather Condition'!U45*L45,0)</f>
        <v>0</v>
      </c>
      <c r="N45" s="195"/>
      <c r="O45" s="208" t="str">
        <f t="shared" si="8"/>
        <v/>
      </c>
      <c r="P45" s="28" t="str">
        <f t="shared" si="9"/>
        <v/>
      </c>
      <c r="Q45" s="23" t="str">
        <f t="shared" si="10"/>
        <v/>
      </c>
      <c r="R45" s="23">
        <f>IF(Q45&lt;&gt;"",'Weather Condition'!U45*(P45+Q45),0)</f>
        <v>0</v>
      </c>
      <c r="S45" s="23" t="str">
        <f>IF(L45&lt;&gt;"",IF(SUM($M$4:M45)&lt;&gt;0,SUMPRODUCT($M$4:M45,$R$4:R45)/SUM($M$4:M45),""),"")</f>
        <v/>
      </c>
      <c r="T45" s="23" t="str">
        <f t="shared" si="11"/>
        <v/>
      </c>
      <c r="U45" s="23" t="str">
        <f t="shared" si="12"/>
        <v/>
      </c>
      <c r="V45" s="154" t="str">
        <f t="shared" si="13"/>
        <v/>
      </c>
      <c r="W45" s="199" t="str">
        <f t="shared" si="14"/>
        <v/>
      </c>
      <c r="X45" s="45" t="str">
        <f t="shared" si="15"/>
        <v/>
      </c>
      <c r="Y45" s="45" t="str">
        <f t="shared" si="16"/>
        <v/>
      </c>
      <c r="Z45" s="218" t="str">
        <f t="shared" si="17"/>
        <v/>
      </c>
      <c r="AA45" s="158"/>
    </row>
    <row r="46" spans="1:27" customFormat="1" x14ac:dyDescent="0.25">
      <c r="A46" s="31" t="str">
        <f>IF('Noon Position '!A52&lt;&gt;"",'Noon Position '!A52,"")</f>
        <v/>
      </c>
      <c r="B46" s="181" t="str">
        <f>IF('Noon Position '!B52&lt;&gt;"",'Noon Position '!B52,"")</f>
        <v/>
      </c>
      <c r="C46" s="186"/>
      <c r="D46" s="46"/>
      <c r="E46" s="46"/>
      <c r="F46" s="46"/>
      <c r="G46" s="187"/>
      <c r="H46" s="182"/>
      <c r="I46" s="48"/>
      <c r="J46" s="48"/>
      <c r="K46" s="195"/>
      <c r="L46" s="191" t="str">
        <f>IF('Noon Position '!L52&lt;&gt;0,'Noon Position '!L52,"")</f>
        <v/>
      </c>
      <c r="M46" s="141">
        <f>IF(L46&lt;&gt;"",'Weather Condition'!U46*L46,0)</f>
        <v>0</v>
      </c>
      <c r="N46" s="195"/>
      <c r="O46" s="208" t="str">
        <f t="shared" si="8"/>
        <v/>
      </c>
      <c r="P46" s="28" t="str">
        <f t="shared" si="9"/>
        <v/>
      </c>
      <c r="Q46" s="23" t="str">
        <f t="shared" si="10"/>
        <v/>
      </c>
      <c r="R46" s="23">
        <f>IF(Q46&lt;&gt;"",'Weather Condition'!U46*(P46+Q46),0)</f>
        <v>0</v>
      </c>
      <c r="S46" s="23" t="str">
        <f>IF(L46&lt;&gt;"",IF(SUM($M$4:M46)&lt;&gt;0,SUMPRODUCT($M$4:M46,$R$4:R46)/SUM($M$4:M46),""),"")</f>
        <v/>
      </c>
      <c r="T46" s="23" t="str">
        <f t="shared" si="11"/>
        <v/>
      </c>
      <c r="U46" s="23" t="str">
        <f t="shared" si="12"/>
        <v/>
      </c>
      <c r="V46" s="154" t="str">
        <f t="shared" si="13"/>
        <v/>
      </c>
      <c r="W46" s="199" t="str">
        <f t="shared" si="14"/>
        <v/>
      </c>
      <c r="X46" s="45" t="str">
        <f t="shared" si="15"/>
        <v/>
      </c>
      <c r="Y46" s="45" t="str">
        <f t="shared" si="16"/>
        <v/>
      </c>
      <c r="Z46" s="218" t="str">
        <f t="shared" si="17"/>
        <v/>
      </c>
      <c r="AA46" s="158"/>
    </row>
    <row r="47" spans="1:27" customFormat="1" x14ac:dyDescent="0.25">
      <c r="A47" s="31" t="str">
        <f>IF('Noon Position '!A53&lt;&gt;"",'Noon Position '!A53,"")</f>
        <v/>
      </c>
      <c r="B47" s="181" t="str">
        <f>IF('Noon Position '!B53&lt;&gt;"",'Noon Position '!B53,"")</f>
        <v/>
      </c>
      <c r="C47" s="186"/>
      <c r="D47" s="46"/>
      <c r="E47" s="46"/>
      <c r="F47" s="46"/>
      <c r="G47" s="187"/>
      <c r="H47" s="182"/>
      <c r="I47" s="48"/>
      <c r="J47" s="48"/>
      <c r="K47" s="195"/>
      <c r="L47" s="191" t="str">
        <f>IF('Noon Position '!L53&lt;&gt;0,'Noon Position '!L53,"")</f>
        <v/>
      </c>
      <c r="M47" s="141">
        <f>IF(L47&lt;&gt;"",'Weather Condition'!U47*L47,0)</f>
        <v>0</v>
      </c>
      <c r="N47" s="195"/>
      <c r="O47" s="208" t="str">
        <f t="shared" si="8"/>
        <v/>
      </c>
      <c r="P47" s="28" t="str">
        <f t="shared" si="9"/>
        <v/>
      </c>
      <c r="Q47" s="23" t="str">
        <f t="shared" si="10"/>
        <v/>
      </c>
      <c r="R47" s="23">
        <f>IF(Q47&lt;&gt;"",'Weather Condition'!U47*(P47+Q47),0)</f>
        <v>0</v>
      </c>
      <c r="S47" s="23" t="str">
        <f>IF(L47&lt;&gt;"",IF(SUM($M$4:M47)&lt;&gt;0,SUMPRODUCT($M$4:M47,$R$4:R47)/SUM($M$4:M47),""),"")</f>
        <v/>
      </c>
      <c r="T47" s="23" t="str">
        <f t="shared" si="11"/>
        <v/>
      </c>
      <c r="U47" s="23" t="str">
        <f t="shared" si="12"/>
        <v/>
      </c>
      <c r="V47" s="154" t="str">
        <f t="shared" si="13"/>
        <v/>
      </c>
      <c r="W47" s="199" t="str">
        <f t="shared" si="14"/>
        <v/>
      </c>
      <c r="X47" s="45" t="str">
        <f t="shared" si="15"/>
        <v/>
      </c>
      <c r="Y47" s="45" t="str">
        <f t="shared" si="16"/>
        <v/>
      </c>
      <c r="Z47" s="218" t="str">
        <f t="shared" si="17"/>
        <v/>
      </c>
      <c r="AA47" s="158"/>
    </row>
    <row r="48" spans="1:27" customFormat="1" x14ac:dyDescent="0.25">
      <c r="A48" s="31" t="str">
        <f>IF('Noon Position '!A54&lt;&gt;"",'Noon Position '!A54,"")</f>
        <v/>
      </c>
      <c r="B48" s="181" t="str">
        <f>IF('Noon Position '!B54&lt;&gt;"",'Noon Position '!B54,"")</f>
        <v/>
      </c>
      <c r="C48" s="186"/>
      <c r="D48" s="46"/>
      <c r="E48" s="46"/>
      <c r="F48" s="46"/>
      <c r="G48" s="187"/>
      <c r="H48" s="182"/>
      <c r="I48" s="48"/>
      <c r="J48" s="48"/>
      <c r="K48" s="195"/>
      <c r="L48" s="191" t="str">
        <f>IF('Noon Position '!L54&lt;&gt;0,'Noon Position '!L54,"")</f>
        <v/>
      </c>
      <c r="M48" s="141">
        <f>IF(L48&lt;&gt;"",'Weather Condition'!U48*L48,0)</f>
        <v>0</v>
      </c>
      <c r="N48" s="195"/>
      <c r="O48" s="208" t="str">
        <f t="shared" si="8"/>
        <v/>
      </c>
      <c r="P48" s="28" t="str">
        <f t="shared" si="9"/>
        <v/>
      </c>
      <c r="Q48" s="23" t="str">
        <f t="shared" si="10"/>
        <v/>
      </c>
      <c r="R48" s="23">
        <f>IF(Q48&lt;&gt;"",'Weather Condition'!U48*(P48+Q48),0)</f>
        <v>0</v>
      </c>
      <c r="S48" s="23" t="str">
        <f>IF(L48&lt;&gt;"",IF(SUM($M$4:M48)&lt;&gt;0,SUMPRODUCT($M$4:M48,$R$4:R48)/SUM($M$4:M48),""),"")</f>
        <v/>
      </c>
      <c r="T48" s="23" t="str">
        <f t="shared" si="11"/>
        <v/>
      </c>
      <c r="U48" s="23" t="str">
        <f t="shared" si="12"/>
        <v/>
      </c>
      <c r="V48" s="154" t="str">
        <f t="shared" si="13"/>
        <v/>
      </c>
      <c r="W48" s="199" t="str">
        <f t="shared" si="14"/>
        <v/>
      </c>
      <c r="X48" s="45" t="str">
        <f t="shared" si="15"/>
        <v/>
      </c>
      <c r="Y48" s="45" t="str">
        <f t="shared" si="16"/>
        <v/>
      </c>
      <c r="Z48" s="218" t="str">
        <f t="shared" si="17"/>
        <v/>
      </c>
      <c r="AA48" s="158"/>
    </row>
    <row r="49" spans="1:27" customFormat="1" x14ac:dyDescent="0.25">
      <c r="A49" s="31" t="str">
        <f>IF('Noon Position '!A55&lt;&gt;"",'Noon Position '!A55,"")</f>
        <v/>
      </c>
      <c r="B49" s="181" t="str">
        <f>IF('Noon Position '!B55&lt;&gt;"",'Noon Position '!B55,"")</f>
        <v/>
      </c>
      <c r="C49" s="186"/>
      <c r="D49" s="46"/>
      <c r="E49" s="46"/>
      <c r="F49" s="46"/>
      <c r="G49" s="187"/>
      <c r="H49" s="182"/>
      <c r="I49" s="48"/>
      <c r="J49" s="48"/>
      <c r="K49" s="195"/>
      <c r="L49" s="191" t="str">
        <f>IF('Noon Position '!L55&lt;&gt;0,'Noon Position '!L55,"")</f>
        <v/>
      </c>
      <c r="M49" s="141">
        <f>IF(L49&lt;&gt;"",'Weather Condition'!U49*L49,0)</f>
        <v>0</v>
      </c>
      <c r="N49" s="195"/>
      <c r="O49" s="208" t="str">
        <f t="shared" si="8"/>
        <v/>
      </c>
      <c r="P49" s="28" t="str">
        <f t="shared" si="9"/>
        <v/>
      </c>
      <c r="Q49" s="23" t="str">
        <f t="shared" si="10"/>
        <v/>
      </c>
      <c r="R49" s="23">
        <f>IF(Q49&lt;&gt;"",'Weather Condition'!U49*(P49+Q49),0)</f>
        <v>0</v>
      </c>
      <c r="S49" s="23" t="str">
        <f>IF(L49&lt;&gt;"",IF(SUM($M$4:M49)&lt;&gt;0,SUMPRODUCT($M$4:M49,$R$4:R49)/SUM($M$4:M49),""),"")</f>
        <v/>
      </c>
      <c r="T49" s="23" t="str">
        <f t="shared" si="11"/>
        <v/>
      </c>
      <c r="U49" s="23" t="str">
        <f t="shared" si="12"/>
        <v/>
      </c>
      <c r="V49" s="154" t="str">
        <f t="shared" si="13"/>
        <v/>
      </c>
      <c r="W49" s="199" t="str">
        <f t="shared" si="14"/>
        <v/>
      </c>
      <c r="X49" s="45" t="str">
        <f t="shared" si="15"/>
        <v/>
      </c>
      <c r="Y49" s="45" t="str">
        <f t="shared" si="16"/>
        <v/>
      </c>
      <c r="Z49" s="218" t="str">
        <f t="shared" si="17"/>
        <v/>
      </c>
      <c r="AA49" s="158"/>
    </row>
    <row r="50" spans="1:27" customFormat="1" x14ac:dyDescent="0.25">
      <c r="A50" s="31" t="str">
        <f>IF('Noon Position '!A56&lt;&gt;"",'Noon Position '!A56,"")</f>
        <v/>
      </c>
      <c r="B50" s="181" t="str">
        <f>IF('Noon Position '!B56&lt;&gt;"",'Noon Position '!B56,"")</f>
        <v/>
      </c>
      <c r="C50" s="186"/>
      <c r="D50" s="46"/>
      <c r="E50" s="46"/>
      <c r="F50" s="46"/>
      <c r="G50" s="187"/>
      <c r="H50" s="182"/>
      <c r="I50" s="48"/>
      <c r="J50" s="48"/>
      <c r="K50" s="195"/>
      <c r="L50" s="191" t="str">
        <f>IF('Noon Position '!L56&lt;&gt;0,'Noon Position '!L56,"")</f>
        <v/>
      </c>
      <c r="M50" s="141">
        <f>IF(L50&lt;&gt;"",'Weather Condition'!U50*L50,0)</f>
        <v>0</v>
      </c>
      <c r="N50" s="195"/>
      <c r="O50" s="208" t="str">
        <f t="shared" si="8"/>
        <v/>
      </c>
      <c r="P50" s="28" t="str">
        <f t="shared" si="9"/>
        <v/>
      </c>
      <c r="Q50" s="23" t="str">
        <f t="shared" si="10"/>
        <v/>
      </c>
      <c r="R50" s="23">
        <f>IF(Q50&lt;&gt;"",'Weather Condition'!U50*(P50+Q50),0)</f>
        <v>0</v>
      </c>
      <c r="S50" s="23" t="str">
        <f>IF(L50&lt;&gt;"",IF(SUM($M$4:M50)&lt;&gt;0,SUMPRODUCT($M$4:M50,$R$4:R50)/SUM($M$4:M50),""),"")</f>
        <v/>
      </c>
      <c r="T50" s="23" t="str">
        <f t="shared" si="11"/>
        <v/>
      </c>
      <c r="U50" s="23" t="str">
        <f t="shared" si="12"/>
        <v/>
      </c>
      <c r="V50" s="154" t="str">
        <f t="shared" si="13"/>
        <v/>
      </c>
      <c r="W50" s="199" t="str">
        <f t="shared" si="14"/>
        <v/>
      </c>
      <c r="X50" s="45" t="str">
        <f t="shared" si="15"/>
        <v/>
      </c>
      <c r="Y50" s="45" t="str">
        <f t="shared" si="16"/>
        <v/>
      </c>
      <c r="Z50" s="218" t="str">
        <f t="shared" si="17"/>
        <v/>
      </c>
      <c r="AA50" s="158"/>
    </row>
    <row r="51" spans="1:27" customFormat="1" x14ac:dyDescent="0.25">
      <c r="A51" s="31" t="str">
        <f>IF('Noon Position '!A57&lt;&gt;"",'Noon Position '!A57,"")</f>
        <v/>
      </c>
      <c r="B51" s="181" t="str">
        <f>IF('Noon Position '!B57&lt;&gt;"",'Noon Position '!B57,"")</f>
        <v/>
      </c>
      <c r="C51" s="186"/>
      <c r="D51" s="46"/>
      <c r="E51" s="46"/>
      <c r="F51" s="46"/>
      <c r="G51" s="187"/>
      <c r="H51" s="182"/>
      <c r="I51" s="48"/>
      <c r="J51" s="48"/>
      <c r="K51" s="195"/>
      <c r="L51" s="191" t="str">
        <f>IF('Noon Position '!L57&lt;&gt;0,'Noon Position '!L57,"")</f>
        <v/>
      </c>
      <c r="M51" s="141">
        <f>IF(L51&lt;&gt;"",'Weather Condition'!U51*L51,0)</f>
        <v>0</v>
      </c>
      <c r="N51" s="195"/>
      <c r="O51" s="208" t="str">
        <f t="shared" si="8"/>
        <v/>
      </c>
      <c r="P51" s="28" t="str">
        <f t="shared" si="9"/>
        <v/>
      </c>
      <c r="Q51" s="23" t="str">
        <f t="shared" si="10"/>
        <v/>
      </c>
      <c r="R51" s="23">
        <f>IF(Q51&lt;&gt;"",'Weather Condition'!U51*(P51+Q51),0)</f>
        <v>0</v>
      </c>
      <c r="S51" s="23" t="str">
        <f>IF(L51&lt;&gt;"",IF(SUM($M$4:M51)&lt;&gt;0,SUMPRODUCT($M$4:M51,$R$4:R51)/SUM($M$4:M51),""),"")</f>
        <v/>
      </c>
      <c r="T51" s="23" t="str">
        <f t="shared" si="11"/>
        <v/>
      </c>
      <c r="U51" s="23" t="str">
        <f t="shared" si="12"/>
        <v/>
      </c>
      <c r="V51" s="154" t="str">
        <f t="shared" si="13"/>
        <v/>
      </c>
      <c r="W51" s="199" t="str">
        <f t="shared" si="14"/>
        <v/>
      </c>
      <c r="X51" s="45" t="str">
        <f t="shared" si="15"/>
        <v/>
      </c>
      <c r="Y51" s="45" t="str">
        <f t="shared" si="16"/>
        <v/>
      </c>
      <c r="Z51" s="218" t="str">
        <f t="shared" si="17"/>
        <v/>
      </c>
      <c r="AA51" s="158"/>
    </row>
    <row r="52" spans="1:27" customFormat="1" x14ac:dyDescent="0.25">
      <c r="A52" s="31" t="str">
        <f>IF('Noon Position '!A58&lt;&gt;"",'Noon Position '!A58,"")</f>
        <v/>
      </c>
      <c r="B52" s="181" t="str">
        <f>IF('Noon Position '!B58&lt;&gt;"",'Noon Position '!B58,"")</f>
        <v/>
      </c>
      <c r="C52" s="186"/>
      <c r="D52" s="46"/>
      <c r="E52" s="46"/>
      <c r="F52" s="46"/>
      <c r="G52" s="187"/>
      <c r="H52" s="182"/>
      <c r="I52" s="48"/>
      <c r="J52" s="48"/>
      <c r="K52" s="195"/>
      <c r="L52" s="191" t="str">
        <f>IF('Noon Position '!L58&lt;&gt;0,'Noon Position '!L58,"")</f>
        <v/>
      </c>
      <c r="M52" s="141">
        <f>IF(L52&lt;&gt;"",'Weather Condition'!U52*L52,0)</f>
        <v>0</v>
      </c>
      <c r="N52" s="195"/>
      <c r="O52" s="208" t="str">
        <f t="shared" si="8"/>
        <v/>
      </c>
      <c r="P52" s="28" t="str">
        <f t="shared" si="9"/>
        <v/>
      </c>
      <c r="Q52" s="23" t="str">
        <f t="shared" si="10"/>
        <v/>
      </c>
      <c r="R52" s="23">
        <f>IF(Q52&lt;&gt;"",'Weather Condition'!U52*(P52+Q52),0)</f>
        <v>0</v>
      </c>
      <c r="S52" s="23" t="str">
        <f>IF(L52&lt;&gt;"",IF(SUM($M$4:M52)&lt;&gt;0,SUMPRODUCT($M$4:M52,$R$4:R52)/SUM($M$4:M52),""),"")</f>
        <v/>
      </c>
      <c r="T52" s="23" t="str">
        <f t="shared" si="11"/>
        <v/>
      </c>
      <c r="U52" s="23" t="str">
        <f t="shared" si="12"/>
        <v/>
      </c>
      <c r="V52" s="154" t="str">
        <f t="shared" si="13"/>
        <v/>
      </c>
      <c r="W52" s="199" t="str">
        <f t="shared" si="14"/>
        <v/>
      </c>
      <c r="X52" s="45" t="str">
        <f t="shared" si="15"/>
        <v/>
      </c>
      <c r="Y52" s="45" t="str">
        <f t="shared" si="16"/>
        <v/>
      </c>
      <c r="Z52" s="218" t="str">
        <f t="shared" si="17"/>
        <v/>
      </c>
      <c r="AA52" s="158"/>
    </row>
    <row r="53" spans="1:27" customFormat="1" x14ac:dyDescent="0.25">
      <c r="A53" s="31" t="str">
        <f>IF('Noon Position '!A59&lt;&gt;"",'Noon Position '!A59,"")</f>
        <v/>
      </c>
      <c r="B53" s="181" t="str">
        <f>IF('Noon Position '!B59&lt;&gt;"",'Noon Position '!B59,"")</f>
        <v/>
      </c>
      <c r="C53" s="186"/>
      <c r="D53" s="46"/>
      <c r="E53" s="46"/>
      <c r="F53" s="46"/>
      <c r="G53" s="187"/>
      <c r="H53" s="182"/>
      <c r="I53" s="48"/>
      <c r="J53" s="48"/>
      <c r="K53" s="195"/>
      <c r="L53" s="191" t="str">
        <f>IF('Noon Position '!L59&lt;&gt;0,'Noon Position '!L59,"")</f>
        <v/>
      </c>
      <c r="M53" s="141">
        <f>IF(L53&lt;&gt;"",'Weather Condition'!U53*L53,0)</f>
        <v>0</v>
      </c>
      <c r="N53" s="195"/>
      <c r="O53" s="208" t="str">
        <f t="shared" si="8"/>
        <v/>
      </c>
      <c r="P53" s="28" t="str">
        <f t="shared" si="9"/>
        <v/>
      </c>
      <c r="Q53" s="23" t="str">
        <f t="shared" si="10"/>
        <v/>
      </c>
      <c r="R53" s="23">
        <f>IF(Q53&lt;&gt;"",'Weather Condition'!U53*(P53+Q53),0)</f>
        <v>0</v>
      </c>
      <c r="S53" s="23" t="str">
        <f>IF(L53&lt;&gt;"",IF(SUM($M$4:M53)&lt;&gt;0,SUMPRODUCT($M$4:M53,$R$4:R53)/SUM($M$4:M53),""),"")</f>
        <v/>
      </c>
      <c r="T53" s="23" t="str">
        <f t="shared" si="11"/>
        <v/>
      </c>
      <c r="U53" s="23" t="str">
        <f t="shared" si="12"/>
        <v/>
      </c>
      <c r="V53" s="154" t="str">
        <f t="shared" si="13"/>
        <v/>
      </c>
      <c r="W53" s="199" t="str">
        <f t="shared" si="14"/>
        <v/>
      </c>
      <c r="X53" s="45" t="str">
        <f t="shared" si="15"/>
        <v/>
      </c>
      <c r="Y53" s="45" t="str">
        <f t="shared" si="16"/>
        <v/>
      </c>
      <c r="Z53" s="218" t="str">
        <f t="shared" si="17"/>
        <v/>
      </c>
      <c r="AA53" s="158"/>
    </row>
    <row r="54" spans="1:27" customFormat="1" x14ac:dyDescent="0.25">
      <c r="A54" s="31" t="str">
        <f>IF('Noon Position '!A60&lt;&gt;"",'Noon Position '!A60,"")</f>
        <v/>
      </c>
      <c r="B54" s="181" t="str">
        <f>IF('Noon Position '!B60&lt;&gt;"",'Noon Position '!B60,"")</f>
        <v/>
      </c>
      <c r="C54" s="186"/>
      <c r="D54" s="46"/>
      <c r="E54" s="46"/>
      <c r="F54" s="46"/>
      <c r="G54" s="187"/>
      <c r="H54" s="182"/>
      <c r="I54" s="48"/>
      <c r="J54" s="48"/>
      <c r="K54" s="195"/>
      <c r="L54" s="191" t="str">
        <f>IF('Noon Position '!L60&lt;&gt;0,'Noon Position '!L60,"")</f>
        <v/>
      </c>
      <c r="M54" s="141">
        <f>IF(L54&lt;&gt;"",'Weather Condition'!U54*L54,0)</f>
        <v>0</v>
      </c>
      <c r="N54" s="195"/>
      <c r="O54" s="208" t="str">
        <f t="shared" si="8"/>
        <v/>
      </c>
      <c r="P54" s="28" t="str">
        <f t="shared" si="9"/>
        <v/>
      </c>
      <c r="Q54" s="23" t="str">
        <f t="shared" si="10"/>
        <v/>
      </c>
      <c r="R54" s="23">
        <f>IF(Q54&lt;&gt;"",'Weather Condition'!U54*(P54+Q54),0)</f>
        <v>0</v>
      </c>
      <c r="S54" s="23" t="str">
        <f>IF(L54&lt;&gt;"",IF(SUM($M$4:M54)&lt;&gt;0,SUMPRODUCT($M$4:M54,$R$4:R54)/SUM($M$4:M54),""),"")</f>
        <v/>
      </c>
      <c r="T54" s="23" t="str">
        <f t="shared" si="11"/>
        <v/>
      </c>
      <c r="U54" s="23" t="str">
        <f t="shared" si="12"/>
        <v/>
      </c>
      <c r="V54" s="154" t="str">
        <f t="shared" si="13"/>
        <v/>
      </c>
      <c r="W54" s="199" t="str">
        <f t="shared" si="14"/>
        <v/>
      </c>
      <c r="X54" s="45" t="str">
        <f t="shared" si="15"/>
        <v/>
      </c>
      <c r="Y54" s="45" t="str">
        <f t="shared" si="16"/>
        <v/>
      </c>
      <c r="Z54" s="218" t="str">
        <f t="shared" si="17"/>
        <v/>
      </c>
      <c r="AA54" s="158"/>
    </row>
    <row r="55" spans="1:27" customFormat="1" x14ac:dyDescent="0.25">
      <c r="A55" s="31" t="str">
        <f>IF('Noon Position '!A61&lt;&gt;"",'Noon Position '!A61,"")</f>
        <v/>
      </c>
      <c r="B55" s="181" t="str">
        <f>IF('Noon Position '!B61&lt;&gt;"",'Noon Position '!B61,"")</f>
        <v/>
      </c>
      <c r="C55" s="186"/>
      <c r="D55" s="46"/>
      <c r="E55" s="46"/>
      <c r="F55" s="46"/>
      <c r="G55" s="187"/>
      <c r="H55" s="182"/>
      <c r="I55" s="48"/>
      <c r="J55" s="48"/>
      <c r="K55" s="195"/>
      <c r="L55" s="191" t="str">
        <f>IF('Noon Position '!L61&lt;&gt;0,'Noon Position '!L61,"")</f>
        <v/>
      </c>
      <c r="M55" s="141">
        <f>IF(L55&lt;&gt;"",'Weather Condition'!U55*L55,0)</f>
        <v>0</v>
      </c>
      <c r="N55" s="195"/>
      <c r="O55" s="208" t="str">
        <f t="shared" si="8"/>
        <v/>
      </c>
      <c r="P55" s="28" t="str">
        <f t="shared" si="9"/>
        <v/>
      </c>
      <c r="Q55" s="23" t="str">
        <f t="shared" si="10"/>
        <v/>
      </c>
      <c r="R55" s="23">
        <f>IF(Q55&lt;&gt;"",'Weather Condition'!U55*(P55+Q55),0)</f>
        <v>0</v>
      </c>
      <c r="S55" s="23" t="str">
        <f>IF(L55&lt;&gt;"",IF(SUM($M$4:M55)&lt;&gt;0,SUMPRODUCT($M$4:M55,$R$4:R55)/SUM($M$4:M55),""),"")</f>
        <v/>
      </c>
      <c r="T55" s="23" t="str">
        <f t="shared" si="11"/>
        <v/>
      </c>
      <c r="U55" s="23" t="str">
        <f t="shared" si="12"/>
        <v/>
      </c>
      <c r="V55" s="154" t="str">
        <f t="shared" si="13"/>
        <v/>
      </c>
      <c r="W55" s="199" t="str">
        <f t="shared" si="14"/>
        <v/>
      </c>
      <c r="X55" s="45" t="str">
        <f t="shared" si="15"/>
        <v/>
      </c>
      <c r="Y55" s="45" t="str">
        <f t="shared" si="16"/>
        <v/>
      </c>
      <c r="Z55" s="218" t="str">
        <f t="shared" si="17"/>
        <v/>
      </c>
      <c r="AA55" s="158"/>
    </row>
    <row r="56" spans="1:27" customFormat="1" x14ac:dyDescent="0.25">
      <c r="A56" s="31" t="str">
        <f>IF('Noon Position '!A62&lt;&gt;"",'Noon Position '!A62,"")</f>
        <v/>
      </c>
      <c r="B56" s="181" t="str">
        <f>IF('Noon Position '!B62&lt;&gt;"",'Noon Position '!B62,"")</f>
        <v/>
      </c>
      <c r="C56" s="186"/>
      <c r="D56" s="46"/>
      <c r="E56" s="46"/>
      <c r="F56" s="46"/>
      <c r="G56" s="187"/>
      <c r="H56" s="182"/>
      <c r="I56" s="48"/>
      <c r="J56" s="48"/>
      <c r="K56" s="195"/>
      <c r="L56" s="191" t="str">
        <f>IF('Noon Position '!L62&lt;&gt;0,'Noon Position '!L62,"")</f>
        <v/>
      </c>
      <c r="M56" s="141">
        <f>IF(L56&lt;&gt;"",'Weather Condition'!U56*L56,0)</f>
        <v>0</v>
      </c>
      <c r="N56" s="195"/>
      <c r="O56" s="208" t="str">
        <f t="shared" si="8"/>
        <v/>
      </c>
      <c r="P56" s="28" t="str">
        <f t="shared" si="9"/>
        <v/>
      </c>
      <c r="Q56" s="23" t="str">
        <f t="shared" si="10"/>
        <v/>
      </c>
      <c r="R56" s="23">
        <f>IF(Q56&lt;&gt;"",'Weather Condition'!U56*(P56+Q56),0)</f>
        <v>0</v>
      </c>
      <c r="S56" s="23" t="str">
        <f>IF(L56&lt;&gt;"",IF(SUM($M$4:M56)&lt;&gt;0,SUMPRODUCT($M$4:M56,$R$4:R56)/SUM($M$4:M56),""),"")</f>
        <v/>
      </c>
      <c r="T56" s="23" t="str">
        <f t="shared" si="11"/>
        <v/>
      </c>
      <c r="U56" s="23" t="str">
        <f t="shared" si="12"/>
        <v/>
      </c>
      <c r="V56" s="154" t="str">
        <f t="shared" si="13"/>
        <v/>
      </c>
      <c r="W56" s="199" t="str">
        <f t="shared" si="14"/>
        <v/>
      </c>
      <c r="X56" s="45" t="str">
        <f t="shared" si="15"/>
        <v/>
      </c>
      <c r="Y56" s="45" t="str">
        <f t="shared" si="16"/>
        <v/>
      </c>
      <c r="Z56" s="218" t="str">
        <f t="shared" si="17"/>
        <v/>
      </c>
      <c r="AA56" s="158"/>
    </row>
    <row r="57" spans="1:27" customFormat="1" x14ac:dyDescent="0.25">
      <c r="A57" s="31" t="str">
        <f>IF('Noon Position '!A63&lt;&gt;"",'Noon Position '!A63,"")</f>
        <v/>
      </c>
      <c r="B57" s="181" t="str">
        <f>IF('Noon Position '!B63&lt;&gt;"",'Noon Position '!B63,"")</f>
        <v/>
      </c>
      <c r="C57" s="186"/>
      <c r="D57" s="46"/>
      <c r="E57" s="46"/>
      <c r="F57" s="46"/>
      <c r="G57" s="187"/>
      <c r="H57" s="182"/>
      <c r="I57" s="48"/>
      <c r="J57" s="48"/>
      <c r="K57" s="195"/>
      <c r="L57" s="191" t="str">
        <f>IF('Noon Position '!L63&lt;&gt;0,'Noon Position '!L63,"")</f>
        <v/>
      </c>
      <c r="M57" s="141">
        <f>IF(L57&lt;&gt;"",'Weather Condition'!U57*L57,0)</f>
        <v>0</v>
      </c>
      <c r="N57" s="195"/>
      <c r="O57" s="208" t="str">
        <f t="shared" si="8"/>
        <v/>
      </c>
      <c r="P57" s="28" t="str">
        <f t="shared" si="9"/>
        <v/>
      </c>
      <c r="Q57" s="23" t="str">
        <f t="shared" si="10"/>
        <v/>
      </c>
      <c r="R57" s="23">
        <f>IF(Q57&lt;&gt;"",'Weather Condition'!U57*(P57+Q57),0)</f>
        <v>0</v>
      </c>
      <c r="S57" s="23" t="str">
        <f>IF(L57&lt;&gt;"",IF(SUM($M$4:M57)&lt;&gt;0,SUMPRODUCT($M$4:M57,$R$4:R57)/SUM($M$4:M57),""),"")</f>
        <v/>
      </c>
      <c r="T57" s="23" t="str">
        <f t="shared" si="11"/>
        <v/>
      </c>
      <c r="U57" s="23" t="str">
        <f t="shared" si="12"/>
        <v/>
      </c>
      <c r="V57" s="154" t="str">
        <f t="shared" si="13"/>
        <v/>
      </c>
      <c r="W57" s="199" t="str">
        <f t="shared" si="14"/>
        <v/>
      </c>
      <c r="X57" s="45" t="str">
        <f t="shared" si="15"/>
        <v/>
      </c>
      <c r="Y57" s="45" t="str">
        <f t="shared" si="16"/>
        <v/>
      </c>
      <c r="Z57" s="218" t="str">
        <f t="shared" si="17"/>
        <v/>
      </c>
      <c r="AA57" s="158"/>
    </row>
    <row r="58" spans="1:27" customFormat="1" x14ac:dyDescent="0.25">
      <c r="A58" s="31" t="str">
        <f>IF('Noon Position '!A64&lt;&gt;"",'Noon Position '!A64,"")</f>
        <v/>
      </c>
      <c r="B58" s="181" t="str">
        <f>IF('Noon Position '!B64&lt;&gt;"",'Noon Position '!B64,"")</f>
        <v/>
      </c>
      <c r="C58" s="186"/>
      <c r="D58" s="46"/>
      <c r="E58" s="46"/>
      <c r="F58" s="46"/>
      <c r="G58" s="187"/>
      <c r="H58" s="182"/>
      <c r="I58" s="48"/>
      <c r="J58" s="48"/>
      <c r="K58" s="195"/>
      <c r="L58" s="191" t="str">
        <f>IF('Noon Position '!L64&lt;&gt;0,'Noon Position '!L64,"")</f>
        <v/>
      </c>
      <c r="M58" s="141">
        <f>IF(L58&lt;&gt;"",'Weather Condition'!U58*L58,0)</f>
        <v>0</v>
      </c>
      <c r="N58" s="195"/>
      <c r="O58" s="208" t="str">
        <f t="shared" si="8"/>
        <v/>
      </c>
      <c r="P58" s="28" t="str">
        <f t="shared" si="9"/>
        <v/>
      </c>
      <c r="Q58" s="23" t="str">
        <f t="shared" si="10"/>
        <v/>
      </c>
      <c r="R58" s="23">
        <f>IF(Q58&lt;&gt;"",'Weather Condition'!U58*(P58+Q58),0)</f>
        <v>0</v>
      </c>
      <c r="S58" s="23" t="str">
        <f>IF(L58&lt;&gt;"",IF(SUM($M$4:M58)&lt;&gt;0,SUMPRODUCT($M$4:M58,$R$4:R58)/SUM($M$4:M58),""),"")</f>
        <v/>
      </c>
      <c r="T58" s="23" t="str">
        <f t="shared" si="11"/>
        <v/>
      </c>
      <c r="U58" s="23" t="str">
        <f t="shared" si="12"/>
        <v/>
      </c>
      <c r="V58" s="154" t="str">
        <f t="shared" si="13"/>
        <v/>
      </c>
      <c r="W58" s="199" t="str">
        <f t="shared" si="14"/>
        <v/>
      </c>
      <c r="X58" s="45" t="str">
        <f t="shared" si="15"/>
        <v/>
      </c>
      <c r="Y58" s="45" t="str">
        <f t="shared" si="16"/>
        <v/>
      </c>
      <c r="Z58" s="218" t="str">
        <f t="shared" si="17"/>
        <v/>
      </c>
      <c r="AA58" s="158"/>
    </row>
    <row r="59" spans="1:27" customFormat="1" x14ac:dyDescent="0.25">
      <c r="A59" s="31" t="str">
        <f>IF('Noon Position '!A65&lt;&gt;"",'Noon Position '!A65,"")</f>
        <v/>
      </c>
      <c r="B59" s="181" t="str">
        <f>IF('Noon Position '!B65&lt;&gt;"",'Noon Position '!B65,"")</f>
        <v/>
      </c>
      <c r="C59" s="186"/>
      <c r="D59" s="46"/>
      <c r="E59" s="46"/>
      <c r="F59" s="46"/>
      <c r="G59" s="187"/>
      <c r="H59" s="182"/>
      <c r="I59" s="48"/>
      <c r="J59" s="48"/>
      <c r="K59" s="195"/>
      <c r="L59" s="191" t="str">
        <f>IF('Noon Position '!L65&lt;&gt;0,'Noon Position '!L65,"")</f>
        <v/>
      </c>
      <c r="M59" s="141">
        <f>IF(L59&lt;&gt;"",'Weather Condition'!U59*L59,0)</f>
        <v>0</v>
      </c>
      <c r="N59" s="195"/>
      <c r="O59" s="208" t="str">
        <f t="shared" si="8"/>
        <v/>
      </c>
      <c r="P59" s="28" t="str">
        <f t="shared" si="9"/>
        <v/>
      </c>
      <c r="Q59" s="23" t="str">
        <f t="shared" si="10"/>
        <v/>
      </c>
      <c r="R59" s="23">
        <f>IF(Q59&lt;&gt;"",'Weather Condition'!U59*(P59+Q59),0)</f>
        <v>0</v>
      </c>
      <c r="S59" s="23" t="str">
        <f>IF(L59&lt;&gt;"",IF(SUM($M$4:M59)&lt;&gt;0,SUMPRODUCT($M$4:M59,$R$4:R59)/SUM($M$4:M59),""),"")</f>
        <v/>
      </c>
      <c r="T59" s="23" t="str">
        <f t="shared" si="11"/>
        <v/>
      </c>
      <c r="U59" s="23" t="str">
        <f t="shared" si="12"/>
        <v/>
      </c>
      <c r="V59" s="154" t="str">
        <f t="shared" si="13"/>
        <v/>
      </c>
      <c r="W59" s="199" t="str">
        <f t="shared" si="14"/>
        <v/>
      </c>
      <c r="X59" s="45" t="str">
        <f t="shared" si="15"/>
        <v/>
      </c>
      <c r="Y59" s="45" t="str">
        <f t="shared" si="16"/>
        <v/>
      </c>
      <c r="Z59" s="218" t="str">
        <f t="shared" si="17"/>
        <v/>
      </c>
      <c r="AA59" s="158"/>
    </row>
    <row r="60" spans="1:27" customFormat="1" x14ac:dyDescent="0.25">
      <c r="A60" s="31" t="str">
        <f>IF('Noon Position '!A66&lt;&gt;"",'Noon Position '!A66,"")</f>
        <v/>
      </c>
      <c r="B60" s="181" t="str">
        <f>IF('Noon Position '!B66&lt;&gt;"",'Noon Position '!B66,"")</f>
        <v/>
      </c>
      <c r="C60" s="186"/>
      <c r="D60" s="46"/>
      <c r="E60" s="46"/>
      <c r="F60" s="46"/>
      <c r="G60" s="187"/>
      <c r="H60" s="182"/>
      <c r="I60" s="48"/>
      <c r="J60" s="48"/>
      <c r="K60" s="195"/>
      <c r="L60" s="191" t="str">
        <f>IF('Noon Position '!L66&lt;&gt;0,'Noon Position '!L66,"")</f>
        <v/>
      </c>
      <c r="M60" s="141">
        <f>IF(L60&lt;&gt;"",'Weather Condition'!U60*L60,0)</f>
        <v>0</v>
      </c>
      <c r="N60" s="195"/>
      <c r="O60" s="208" t="str">
        <f t="shared" si="8"/>
        <v/>
      </c>
      <c r="P60" s="28" t="str">
        <f t="shared" si="9"/>
        <v/>
      </c>
      <c r="Q60" s="23" t="str">
        <f t="shared" si="10"/>
        <v/>
      </c>
      <c r="R60" s="23">
        <f>IF(Q60&lt;&gt;"",'Weather Condition'!U60*(P60+Q60),0)</f>
        <v>0</v>
      </c>
      <c r="S60" s="23" t="str">
        <f>IF(L60&lt;&gt;"",IF(SUM($M$4:M60)&lt;&gt;0,SUMPRODUCT($M$4:M60,$R$4:R60)/SUM($M$4:M60),""),"")</f>
        <v/>
      </c>
      <c r="T60" s="23" t="str">
        <f t="shared" si="11"/>
        <v/>
      </c>
      <c r="U60" s="23" t="str">
        <f t="shared" si="12"/>
        <v/>
      </c>
      <c r="V60" s="154" t="str">
        <f t="shared" si="13"/>
        <v/>
      </c>
      <c r="W60" s="199" t="str">
        <f t="shared" si="14"/>
        <v/>
      </c>
      <c r="X60" s="45" t="str">
        <f t="shared" si="15"/>
        <v/>
      </c>
      <c r="Y60" s="45" t="str">
        <f t="shared" si="16"/>
        <v/>
      </c>
      <c r="Z60" s="218" t="str">
        <f t="shared" si="17"/>
        <v/>
      </c>
      <c r="AA60" s="158"/>
    </row>
    <row r="61" spans="1:27" customFormat="1" x14ac:dyDescent="0.25">
      <c r="A61" s="31" t="str">
        <f>IF('Noon Position '!A67&lt;&gt;"",'Noon Position '!A67,"")</f>
        <v/>
      </c>
      <c r="B61" s="181" t="str">
        <f>IF('Noon Position '!B67&lt;&gt;"",'Noon Position '!B67,"")</f>
        <v/>
      </c>
      <c r="C61" s="186"/>
      <c r="D61" s="46"/>
      <c r="E61" s="46"/>
      <c r="F61" s="46"/>
      <c r="G61" s="187"/>
      <c r="H61" s="182"/>
      <c r="I61" s="48"/>
      <c r="J61" s="48"/>
      <c r="K61" s="195"/>
      <c r="L61" s="191" t="str">
        <f>IF('Noon Position '!L67&lt;&gt;0,'Noon Position '!L67,"")</f>
        <v/>
      </c>
      <c r="M61" s="141">
        <f>IF(L61&lt;&gt;"",'Weather Condition'!U61*L61,0)</f>
        <v>0</v>
      </c>
      <c r="N61" s="195"/>
      <c r="O61" s="208" t="str">
        <f t="shared" si="8"/>
        <v/>
      </c>
      <c r="P61" s="28" t="str">
        <f t="shared" si="9"/>
        <v/>
      </c>
      <c r="Q61" s="23" t="str">
        <f t="shared" si="10"/>
        <v/>
      </c>
      <c r="R61" s="23">
        <f>IF(Q61&lt;&gt;"",'Weather Condition'!U61*(P61+Q61),0)</f>
        <v>0</v>
      </c>
      <c r="S61" s="23" t="str">
        <f>IF(L61&lt;&gt;"",IF(SUM($M$4:M61)&lt;&gt;0,SUMPRODUCT($M$4:M61,$R$4:R61)/SUM($M$4:M61),""),"")</f>
        <v/>
      </c>
      <c r="T61" s="23" t="str">
        <f t="shared" si="11"/>
        <v/>
      </c>
      <c r="U61" s="23" t="str">
        <f t="shared" si="12"/>
        <v/>
      </c>
      <c r="V61" s="154" t="str">
        <f t="shared" si="13"/>
        <v/>
      </c>
      <c r="W61" s="199" t="str">
        <f t="shared" si="14"/>
        <v/>
      </c>
      <c r="X61" s="45" t="str">
        <f t="shared" si="15"/>
        <v/>
      </c>
      <c r="Y61" s="45" t="str">
        <f t="shared" si="16"/>
        <v/>
      </c>
      <c r="Z61" s="218" t="str">
        <f t="shared" si="17"/>
        <v/>
      </c>
      <c r="AA61" s="158"/>
    </row>
    <row r="62" spans="1:27" customFormat="1" x14ac:dyDescent="0.25">
      <c r="A62" s="31" t="str">
        <f>IF('Noon Position '!A68&lt;&gt;"",'Noon Position '!A68,"")</f>
        <v/>
      </c>
      <c r="B62" s="181" t="str">
        <f>IF('Noon Position '!B68&lt;&gt;"",'Noon Position '!B68,"")</f>
        <v/>
      </c>
      <c r="C62" s="186"/>
      <c r="D62" s="46"/>
      <c r="E62" s="46"/>
      <c r="F62" s="46"/>
      <c r="G62" s="187"/>
      <c r="H62" s="182"/>
      <c r="I62" s="48"/>
      <c r="J62" s="48"/>
      <c r="K62" s="195"/>
      <c r="L62" s="191" t="str">
        <f>IF('Noon Position '!L68&lt;&gt;0,'Noon Position '!L68,"")</f>
        <v/>
      </c>
      <c r="M62" s="141">
        <f>IF(L62&lt;&gt;"",'Weather Condition'!U62*L62,0)</f>
        <v>0</v>
      </c>
      <c r="N62" s="195"/>
      <c r="O62" s="208" t="str">
        <f t="shared" si="8"/>
        <v/>
      </c>
      <c r="P62" s="28" t="str">
        <f t="shared" si="9"/>
        <v/>
      </c>
      <c r="Q62" s="23" t="str">
        <f t="shared" si="10"/>
        <v/>
      </c>
      <c r="R62" s="23">
        <f>IF(Q62&lt;&gt;"",'Weather Condition'!U62*(P62+Q62),0)</f>
        <v>0</v>
      </c>
      <c r="S62" s="23" t="str">
        <f>IF(L62&lt;&gt;"",IF(SUM($M$4:M62)&lt;&gt;0,SUMPRODUCT($M$4:M62,$R$4:R62)/SUM($M$4:M62),""),"")</f>
        <v/>
      </c>
      <c r="T62" s="23" t="str">
        <f t="shared" si="11"/>
        <v/>
      </c>
      <c r="U62" s="23" t="str">
        <f t="shared" si="12"/>
        <v/>
      </c>
      <c r="V62" s="154" t="str">
        <f t="shared" si="13"/>
        <v/>
      </c>
      <c r="W62" s="199" t="str">
        <f t="shared" si="14"/>
        <v/>
      </c>
      <c r="X62" s="45" t="str">
        <f t="shared" si="15"/>
        <v/>
      </c>
      <c r="Y62" s="45" t="str">
        <f t="shared" si="16"/>
        <v/>
      </c>
      <c r="Z62" s="218" t="str">
        <f t="shared" si="17"/>
        <v/>
      </c>
      <c r="AA62" s="158"/>
    </row>
    <row r="63" spans="1:27" customFormat="1" x14ac:dyDescent="0.25">
      <c r="A63" s="31" t="str">
        <f>IF('Noon Position '!A69&lt;&gt;"",'Noon Position '!A69,"")</f>
        <v/>
      </c>
      <c r="B63" s="181" t="str">
        <f>IF('Noon Position '!B69&lt;&gt;"",'Noon Position '!B69,"")</f>
        <v/>
      </c>
      <c r="C63" s="186"/>
      <c r="D63" s="46"/>
      <c r="E63" s="46"/>
      <c r="F63" s="46"/>
      <c r="G63" s="187"/>
      <c r="H63" s="182"/>
      <c r="I63" s="48"/>
      <c r="J63" s="48"/>
      <c r="K63" s="195"/>
      <c r="L63" s="191" t="str">
        <f>IF('Noon Position '!L69&lt;&gt;0,'Noon Position '!L69,"")</f>
        <v/>
      </c>
      <c r="M63" s="141">
        <f>IF(L63&lt;&gt;"",'Weather Condition'!U63*L63,0)</f>
        <v>0</v>
      </c>
      <c r="N63" s="195"/>
      <c r="O63" s="208" t="str">
        <f t="shared" si="8"/>
        <v/>
      </c>
      <c r="P63" s="28" t="str">
        <f t="shared" si="9"/>
        <v/>
      </c>
      <c r="Q63" s="23" t="str">
        <f t="shared" si="10"/>
        <v/>
      </c>
      <c r="R63" s="23">
        <f>IF(Q63&lt;&gt;"",'Weather Condition'!U63*(P63+Q63),0)</f>
        <v>0</v>
      </c>
      <c r="S63" s="23" t="str">
        <f>IF(L63&lt;&gt;"",IF(SUM($M$4:M63)&lt;&gt;0,SUMPRODUCT($M$4:M63,$R$4:R63)/SUM($M$4:M63),""),"")</f>
        <v/>
      </c>
      <c r="T63" s="23" t="str">
        <f t="shared" si="11"/>
        <v/>
      </c>
      <c r="U63" s="23" t="str">
        <f t="shared" si="12"/>
        <v/>
      </c>
      <c r="V63" s="154" t="str">
        <f t="shared" si="13"/>
        <v/>
      </c>
      <c r="W63" s="199" t="str">
        <f t="shared" si="14"/>
        <v/>
      </c>
      <c r="X63" s="45" t="str">
        <f t="shared" si="15"/>
        <v/>
      </c>
      <c r="Y63" s="45" t="str">
        <f t="shared" si="16"/>
        <v/>
      </c>
      <c r="Z63" s="218" t="str">
        <f t="shared" si="17"/>
        <v/>
      </c>
      <c r="AA63" s="158"/>
    </row>
    <row r="64" spans="1:27" customFormat="1" x14ac:dyDescent="0.25">
      <c r="A64" s="31" t="str">
        <f>IF('Noon Position '!A70&lt;&gt;"",'Noon Position '!A70,"")</f>
        <v/>
      </c>
      <c r="B64" s="181" t="str">
        <f>IF('Noon Position '!B70&lt;&gt;"",'Noon Position '!B70,"")</f>
        <v/>
      </c>
      <c r="C64" s="186"/>
      <c r="D64" s="46"/>
      <c r="E64" s="46"/>
      <c r="F64" s="46"/>
      <c r="G64" s="187"/>
      <c r="H64" s="182"/>
      <c r="I64" s="48"/>
      <c r="J64" s="48"/>
      <c r="K64" s="195"/>
      <c r="L64" s="191" t="str">
        <f>IF('Noon Position '!L70&lt;&gt;0,'Noon Position '!L70,"")</f>
        <v/>
      </c>
      <c r="M64" s="141">
        <f>IF(L64&lt;&gt;"",'Weather Condition'!U64*L64,0)</f>
        <v>0</v>
      </c>
      <c r="N64" s="195"/>
      <c r="O64" s="208" t="str">
        <f t="shared" si="8"/>
        <v/>
      </c>
      <c r="P64" s="28" t="str">
        <f t="shared" si="9"/>
        <v/>
      </c>
      <c r="Q64" s="23" t="str">
        <f t="shared" si="10"/>
        <v/>
      </c>
      <c r="R64" s="23">
        <f>IF(Q64&lt;&gt;"",'Weather Condition'!U64*(P64+Q64),0)</f>
        <v>0</v>
      </c>
      <c r="S64" s="23" t="str">
        <f>IF(L64&lt;&gt;"",IF(SUM($M$4:M64)&lt;&gt;0,SUMPRODUCT($M$4:M64,$R$4:R64)/SUM($M$4:M64),""),"")</f>
        <v/>
      </c>
      <c r="T64" s="23" t="str">
        <f t="shared" si="11"/>
        <v/>
      </c>
      <c r="U64" s="23" t="str">
        <f t="shared" si="12"/>
        <v/>
      </c>
      <c r="V64" s="154" t="str">
        <f t="shared" si="13"/>
        <v/>
      </c>
      <c r="W64" s="199" t="str">
        <f t="shared" si="14"/>
        <v/>
      </c>
      <c r="X64" s="45" t="str">
        <f t="shared" si="15"/>
        <v/>
      </c>
      <c r="Y64" s="45" t="str">
        <f t="shared" si="16"/>
        <v/>
      </c>
      <c r="Z64" s="218" t="str">
        <f t="shared" si="17"/>
        <v/>
      </c>
      <c r="AA64" s="158"/>
    </row>
    <row r="65" spans="1:27" customFormat="1" x14ac:dyDescent="0.25">
      <c r="A65" s="31" t="str">
        <f>IF('Noon Position '!A71&lt;&gt;"",'Noon Position '!A71,"")</f>
        <v/>
      </c>
      <c r="B65" s="181" t="str">
        <f>IF('Noon Position '!B71&lt;&gt;"",'Noon Position '!B71,"")</f>
        <v/>
      </c>
      <c r="C65" s="186"/>
      <c r="D65" s="46"/>
      <c r="E65" s="46"/>
      <c r="F65" s="46"/>
      <c r="G65" s="187"/>
      <c r="H65" s="182"/>
      <c r="I65" s="48"/>
      <c r="J65" s="48"/>
      <c r="K65" s="195"/>
      <c r="L65" s="191" t="str">
        <f>IF('Noon Position '!L71&lt;&gt;0,'Noon Position '!L71,"")</f>
        <v/>
      </c>
      <c r="M65" s="141">
        <f>IF(L65&lt;&gt;"",'Weather Condition'!U65*L65,0)</f>
        <v>0</v>
      </c>
      <c r="N65" s="195"/>
      <c r="O65" s="208" t="str">
        <f t="shared" si="8"/>
        <v/>
      </c>
      <c r="P65" s="28" t="str">
        <f t="shared" si="9"/>
        <v/>
      </c>
      <c r="Q65" s="23" t="str">
        <f t="shared" si="10"/>
        <v/>
      </c>
      <c r="R65" s="23">
        <f>IF(Q65&lt;&gt;"",'Weather Condition'!U65*(P65+Q65),0)</f>
        <v>0</v>
      </c>
      <c r="S65" s="23" t="str">
        <f>IF(L65&lt;&gt;"",IF(SUM($M$4:M65)&lt;&gt;0,SUMPRODUCT($M$4:M65,$R$4:R65)/SUM($M$4:M65),""),"")</f>
        <v/>
      </c>
      <c r="T65" s="23" t="str">
        <f t="shared" si="11"/>
        <v/>
      </c>
      <c r="U65" s="23" t="str">
        <f t="shared" si="12"/>
        <v/>
      </c>
      <c r="V65" s="154" t="str">
        <f t="shared" si="13"/>
        <v/>
      </c>
      <c r="W65" s="199" t="str">
        <f t="shared" si="14"/>
        <v/>
      </c>
      <c r="X65" s="45" t="str">
        <f t="shared" si="15"/>
        <v/>
      </c>
      <c r="Y65" s="45" t="str">
        <f t="shared" si="16"/>
        <v/>
      </c>
      <c r="Z65" s="218" t="str">
        <f t="shared" si="17"/>
        <v/>
      </c>
      <c r="AA65" s="158"/>
    </row>
    <row r="66" spans="1:27" customFormat="1" x14ac:dyDescent="0.25">
      <c r="A66" s="31" t="str">
        <f>IF('Noon Position '!A72&lt;&gt;"",'Noon Position '!A72,"")</f>
        <v/>
      </c>
      <c r="B66" s="181" t="str">
        <f>IF('Noon Position '!B72&lt;&gt;"",'Noon Position '!B72,"")</f>
        <v/>
      </c>
      <c r="C66" s="186"/>
      <c r="D66" s="46"/>
      <c r="E66" s="46"/>
      <c r="F66" s="46"/>
      <c r="G66" s="187"/>
      <c r="H66" s="182"/>
      <c r="I66" s="48"/>
      <c r="J66" s="48"/>
      <c r="K66" s="195"/>
      <c r="L66" s="191" t="str">
        <f>IF('Noon Position '!L72&lt;&gt;0,'Noon Position '!L72,"")</f>
        <v/>
      </c>
      <c r="M66" s="141">
        <f>IF(L66&lt;&gt;"",'Weather Condition'!U66*L66,0)</f>
        <v>0</v>
      </c>
      <c r="N66" s="195"/>
      <c r="O66" s="208" t="str">
        <f t="shared" si="8"/>
        <v/>
      </c>
      <c r="P66" s="28" t="str">
        <f t="shared" si="9"/>
        <v/>
      </c>
      <c r="Q66" s="23" t="str">
        <f t="shared" si="10"/>
        <v/>
      </c>
      <c r="R66" s="23">
        <f>IF(Q66&lt;&gt;"",'Weather Condition'!U66*(P66+Q66),0)</f>
        <v>0</v>
      </c>
      <c r="S66" s="23" t="str">
        <f>IF(L66&lt;&gt;"",IF(SUM($M$4:M66)&lt;&gt;0,SUMPRODUCT($M$4:M66,$R$4:R66)/SUM($M$4:M66),""),"")</f>
        <v/>
      </c>
      <c r="T66" s="23" t="str">
        <f t="shared" si="11"/>
        <v/>
      </c>
      <c r="U66" s="23" t="str">
        <f t="shared" si="12"/>
        <v/>
      </c>
      <c r="V66" s="154" t="str">
        <f t="shared" si="13"/>
        <v/>
      </c>
      <c r="W66" s="199" t="str">
        <f t="shared" si="14"/>
        <v/>
      </c>
      <c r="X66" s="45" t="str">
        <f t="shared" si="15"/>
        <v/>
      </c>
      <c r="Y66" s="45" t="str">
        <f t="shared" si="16"/>
        <v/>
      </c>
      <c r="Z66" s="218" t="str">
        <f t="shared" si="17"/>
        <v/>
      </c>
      <c r="AA66" s="158"/>
    </row>
    <row r="67" spans="1:27" customFormat="1" x14ac:dyDescent="0.25">
      <c r="A67" s="31" t="str">
        <f>IF('Noon Position '!A73&lt;&gt;"",'Noon Position '!A73,"")</f>
        <v/>
      </c>
      <c r="B67" s="181" t="str">
        <f>IF('Noon Position '!B73&lt;&gt;"",'Noon Position '!B73,"")</f>
        <v/>
      </c>
      <c r="C67" s="186"/>
      <c r="D67" s="46"/>
      <c r="E67" s="46"/>
      <c r="F67" s="46"/>
      <c r="G67" s="187"/>
      <c r="H67" s="182"/>
      <c r="I67" s="48"/>
      <c r="J67" s="48"/>
      <c r="K67" s="195"/>
      <c r="L67" s="191" t="str">
        <f>IF('Noon Position '!L73&lt;&gt;0,'Noon Position '!L73,"")</f>
        <v/>
      </c>
      <c r="M67" s="141">
        <f>IF(L67&lt;&gt;"",'Weather Condition'!U67*L67,0)</f>
        <v>0</v>
      </c>
      <c r="N67" s="195"/>
      <c r="O67" s="208" t="str">
        <f t="shared" si="8"/>
        <v/>
      </c>
      <c r="P67" s="28" t="str">
        <f t="shared" si="9"/>
        <v/>
      </c>
      <c r="Q67" s="23" t="str">
        <f t="shared" si="10"/>
        <v/>
      </c>
      <c r="R67" s="23">
        <f>IF(Q67&lt;&gt;"",'Weather Condition'!U67*(P67+Q67),0)</f>
        <v>0</v>
      </c>
      <c r="S67" s="23" t="str">
        <f>IF(L67&lt;&gt;"",IF(SUM($M$4:M67)&lt;&gt;0,SUMPRODUCT($M$4:M67,$R$4:R67)/SUM($M$4:M67),""),"")</f>
        <v/>
      </c>
      <c r="T67" s="23" t="str">
        <f t="shared" si="11"/>
        <v/>
      </c>
      <c r="U67" s="23" t="str">
        <f t="shared" si="12"/>
        <v/>
      </c>
      <c r="V67" s="154" t="str">
        <f t="shared" si="13"/>
        <v/>
      </c>
      <c r="W67" s="199" t="str">
        <f t="shared" si="14"/>
        <v/>
      </c>
      <c r="X67" s="45" t="str">
        <f t="shared" si="15"/>
        <v/>
      </c>
      <c r="Y67" s="45" t="str">
        <f t="shared" si="16"/>
        <v/>
      </c>
      <c r="Z67" s="218" t="str">
        <f t="shared" si="17"/>
        <v/>
      </c>
      <c r="AA67" s="158"/>
    </row>
    <row r="68" spans="1:27" customFormat="1" x14ac:dyDescent="0.25">
      <c r="A68" s="31" t="str">
        <f>IF('Noon Position '!A74&lt;&gt;"",'Noon Position '!A74,"")</f>
        <v/>
      </c>
      <c r="B68" s="181" t="str">
        <f>IF('Noon Position '!B74&lt;&gt;"",'Noon Position '!B74,"")</f>
        <v/>
      </c>
      <c r="C68" s="186"/>
      <c r="D68" s="46"/>
      <c r="E68" s="46"/>
      <c r="F68" s="46"/>
      <c r="G68" s="187"/>
      <c r="H68" s="182"/>
      <c r="I68" s="48"/>
      <c r="J68" s="48"/>
      <c r="K68" s="195"/>
      <c r="L68" s="191" t="str">
        <f>IF('Noon Position '!L74&lt;&gt;0,'Noon Position '!L74,"")</f>
        <v/>
      </c>
      <c r="M68" s="141">
        <f>IF(L68&lt;&gt;"",'Weather Condition'!U68*L68,0)</f>
        <v>0</v>
      </c>
      <c r="N68" s="195"/>
      <c r="O68" s="208" t="str">
        <f t="shared" si="8"/>
        <v/>
      </c>
      <c r="P68" s="28" t="str">
        <f t="shared" si="9"/>
        <v/>
      </c>
      <c r="Q68" s="23" t="str">
        <f t="shared" si="10"/>
        <v/>
      </c>
      <c r="R68" s="23">
        <f>IF(Q68&lt;&gt;"",'Weather Condition'!U68*(P68+Q68),0)</f>
        <v>0</v>
      </c>
      <c r="S68" s="23" t="str">
        <f>IF(L68&lt;&gt;"",IF(SUM($M$4:M68)&lt;&gt;0,SUMPRODUCT($M$4:M68,$R$4:R68)/SUM($M$4:M68),""),"")</f>
        <v/>
      </c>
      <c r="T68" s="23" t="str">
        <f t="shared" si="11"/>
        <v/>
      </c>
      <c r="U68" s="23" t="str">
        <f t="shared" si="12"/>
        <v/>
      </c>
      <c r="V68" s="154" t="str">
        <f t="shared" si="13"/>
        <v/>
      </c>
      <c r="W68" s="199" t="str">
        <f t="shared" si="14"/>
        <v/>
      </c>
      <c r="X68" s="45" t="str">
        <f t="shared" si="15"/>
        <v/>
      </c>
      <c r="Y68" s="45" t="str">
        <f t="shared" si="16"/>
        <v/>
      </c>
      <c r="Z68" s="218" t="str">
        <f t="shared" si="17"/>
        <v/>
      </c>
      <c r="AA68" s="158"/>
    </row>
    <row r="69" spans="1:27" customFormat="1" x14ac:dyDescent="0.25">
      <c r="A69" s="31" t="str">
        <f>IF('Noon Position '!A75&lt;&gt;"",'Noon Position '!A75,"")</f>
        <v/>
      </c>
      <c r="B69" s="181" t="str">
        <f>IF('Noon Position '!B75&lt;&gt;"",'Noon Position '!B75,"")</f>
        <v/>
      </c>
      <c r="C69" s="186"/>
      <c r="D69" s="46"/>
      <c r="E69" s="46"/>
      <c r="F69" s="46"/>
      <c r="G69" s="187"/>
      <c r="H69" s="182"/>
      <c r="I69" s="48"/>
      <c r="J69" s="48"/>
      <c r="K69" s="195"/>
      <c r="L69" s="191" t="str">
        <f>IF('Noon Position '!L75&lt;&gt;0,'Noon Position '!L75,"")</f>
        <v/>
      </c>
      <c r="M69" s="141">
        <f>IF(L69&lt;&gt;"",'Weather Condition'!U69*L69,0)</f>
        <v>0</v>
      </c>
      <c r="N69" s="195"/>
      <c r="O69" s="208" t="str">
        <f t="shared" ref="O69:O104" si="18">IF($L69&lt;&gt;"",(N69-N68)/$L69*24,IF(ISBLANK(N69),"",N69-N68))</f>
        <v/>
      </c>
      <c r="P69" s="28" t="str">
        <f t="shared" ref="P69:P104" si="19">IF($L69&lt;&gt;"",(C68-C69)/$L69*24,IF(ISBLANK(C69),"",C68-C69))</f>
        <v/>
      </c>
      <c r="Q69" s="23" t="str">
        <f t="shared" si="10"/>
        <v/>
      </c>
      <c r="R69" s="23">
        <f>IF(Q69&lt;&gt;"",'Weather Condition'!U69*(P69+Q69),0)</f>
        <v>0</v>
      </c>
      <c r="S69" s="23" t="str">
        <f>IF(L69&lt;&gt;"",IF(SUM($M$4:M69)&lt;&gt;0,SUMPRODUCT($M$4:M69,$R$4:R69)/SUM($M$4:M69),""),"")</f>
        <v/>
      </c>
      <c r="T69" s="23" t="str">
        <f t="shared" si="11"/>
        <v/>
      </c>
      <c r="U69" s="23" t="str">
        <f t="shared" si="12"/>
        <v/>
      </c>
      <c r="V69" s="154" t="str">
        <f t="shared" si="13"/>
        <v/>
      </c>
      <c r="W69" s="199" t="str">
        <f t="shared" si="14"/>
        <v/>
      </c>
      <c r="X69" s="45" t="str">
        <f t="shared" si="15"/>
        <v/>
      </c>
      <c r="Y69" s="45" t="str">
        <f t="shared" si="16"/>
        <v/>
      </c>
      <c r="Z69" s="218" t="str">
        <f t="shared" si="17"/>
        <v/>
      </c>
      <c r="AA69" s="158"/>
    </row>
    <row r="70" spans="1:27" customFormat="1" x14ac:dyDescent="0.25">
      <c r="A70" s="31" t="str">
        <f>IF('Noon Position '!A76&lt;&gt;"",'Noon Position '!A76,"")</f>
        <v/>
      </c>
      <c r="B70" s="181" t="str">
        <f>IF('Noon Position '!B76&lt;&gt;"",'Noon Position '!B76,"")</f>
        <v/>
      </c>
      <c r="C70" s="186"/>
      <c r="D70" s="46"/>
      <c r="E70" s="46"/>
      <c r="F70" s="46"/>
      <c r="G70" s="187"/>
      <c r="H70" s="182"/>
      <c r="I70" s="48"/>
      <c r="J70" s="48"/>
      <c r="K70" s="195"/>
      <c r="L70" s="191" t="str">
        <f>IF('Noon Position '!L76&lt;&gt;0,'Noon Position '!L76,"")</f>
        <v/>
      </c>
      <c r="M70" s="141">
        <f>IF(L70&lt;&gt;"",'Weather Condition'!U70*L70,0)</f>
        <v>0</v>
      </c>
      <c r="N70" s="195"/>
      <c r="O70" s="208" t="str">
        <f t="shared" si="18"/>
        <v/>
      </c>
      <c r="P70" s="28" t="str">
        <f t="shared" si="19"/>
        <v/>
      </c>
      <c r="Q70" s="23" t="str">
        <f t="shared" si="10"/>
        <v/>
      </c>
      <c r="R70" s="23">
        <f>IF(Q70&lt;&gt;"",'Weather Condition'!U70*(P70+Q70),0)</f>
        <v>0</v>
      </c>
      <c r="S70" s="23" t="str">
        <f>IF(L70&lt;&gt;"",IF(SUM($M$4:M70)&lt;&gt;0,SUMPRODUCT($M$4:M70,$R$4:R70)/SUM($M$4:M70),""),"")</f>
        <v/>
      </c>
      <c r="T70" s="23" t="str">
        <f t="shared" si="11"/>
        <v/>
      </c>
      <c r="U70" s="23" t="str">
        <f t="shared" si="12"/>
        <v/>
      </c>
      <c r="V70" s="154" t="str">
        <f t="shared" si="13"/>
        <v/>
      </c>
      <c r="W70" s="199" t="str">
        <f t="shared" si="14"/>
        <v/>
      </c>
      <c r="X70" s="45" t="str">
        <f t="shared" si="15"/>
        <v/>
      </c>
      <c r="Y70" s="45" t="str">
        <f t="shared" si="16"/>
        <v/>
      </c>
      <c r="Z70" s="218" t="str">
        <f t="shared" si="17"/>
        <v/>
      </c>
      <c r="AA70" s="158"/>
    </row>
    <row r="71" spans="1:27" customFormat="1" x14ac:dyDescent="0.25">
      <c r="A71" s="31" t="str">
        <f>IF('Noon Position '!A77&lt;&gt;"",'Noon Position '!A77,"")</f>
        <v/>
      </c>
      <c r="B71" s="181" t="str">
        <f>IF('Noon Position '!B77&lt;&gt;"",'Noon Position '!B77,"")</f>
        <v/>
      </c>
      <c r="C71" s="186"/>
      <c r="D71" s="46"/>
      <c r="E71" s="46"/>
      <c r="F71" s="46"/>
      <c r="G71" s="187"/>
      <c r="H71" s="182"/>
      <c r="I71" s="48"/>
      <c r="J71" s="48"/>
      <c r="K71" s="195"/>
      <c r="L71" s="191" t="str">
        <f>IF('Noon Position '!L77&lt;&gt;0,'Noon Position '!L77,"")</f>
        <v/>
      </c>
      <c r="M71" s="141">
        <f>IF(L71&lt;&gt;"",'Weather Condition'!U71*L71,0)</f>
        <v>0</v>
      </c>
      <c r="N71" s="195"/>
      <c r="O71" s="208" t="str">
        <f t="shared" si="18"/>
        <v/>
      </c>
      <c r="P71" s="28" t="str">
        <f t="shared" si="19"/>
        <v/>
      </c>
      <c r="Q71" s="23" t="str">
        <f t="shared" si="10"/>
        <v/>
      </c>
      <c r="R71" s="23">
        <f>IF(Q71&lt;&gt;"",'Weather Condition'!U71*(P71+Q71),0)</f>
        <v>0</v>
      </c>
      <c r="S71" s="23" t="str">
        <f>IF(L71&lt;&gt;"",IF(SUM($M$4:M71)&lt;&gt;0,SUMPRODUCT($M$4:M71,$R$4:R71)/SUM($M$4:M71),""),"")</f>
        <v/>
      </c>
      <c r="T71" s="23" t="str">
        <f t="shared" si="11"/>
        <v/>
      </c>
      <c r="U71" s="23" t="str">
        <f t="shared" si="12"/>
        <v/>
      </c>
      <c r="V71" s="154" t="str">
        <f t="shared" si="13"/>
        <v/>
      </c>
      <c r="W71" s="199" t="str">
        <f t="shared" si="14"/>
        <v/>
      </c>
      <c r="X71" s="45" t="str">
        <f t="shared" si="15"/>
        <v/>
      </c>
      <c r="Y71" s="45" t="str">
        <f t="shared" si="16"/>
        <v/>
      </c>
      <c r="Z71" s="218" t="str">
        <f t="shared" si="17"/>
        <v/>
      </c>
      <c r="AA71" s="158"/>
    </row>
    <row r="72" spans="1:27" customFormat="1" x14ac:dyDescent="0.25">
      <c r="A72" s="31" t="str">
        <f>IF('Noon Position '!A78&lt;&gt;"",'Noon Position '!A78,"")</f>
        <v/>
      </c>
      <c r="B72" s="181" t="str">
        <f>IF('Noon Position '!B78&lt;&gt;"",'Noon Position '!B78,"")</f>
        <v/>
      </c>
      <c r="C72" s="186"/>
      <c r="D72" s="46"/>
      <c r="E72" s="46"/>
      <c r="F72" s="46"/>
      <c r="G72" s="187"/>
      <c r="H72" s="182"/>
      <c r="I72" s="48"/>
      <c r="J72" s="48"/>
      <c r="K72" s="195"/>
      <c r="L72" s="191" t="str">
        <f>IF('Noon Position '!L78&lt;&gt;0,'Noon Position '!L78,"")</f>
        <v/>
      </c>
      <c r="M72" s="141">
        <f>IF(L72&lt;&gt;"",'Weather Condition'!U72*L72,0)</f>
        <v>0</v>
      </c>
      <c r="N72" s="195"/>
      <c r="O72" s="208" t="str">
        <f t="shared" si="18"/>
        <v/>
      </c>
      <c r="P72" s="28" t="str">
        <f t="shared" si="19"/>
        <v/>
      </c>
      <c r="Q72" s="23" t="str">
        <f t="shared" si="10"/>
        <v/>
      </c>
      <c r="R72" s="23">
        <f>IF(Q72&lt;&gt;"",'Weather Condition'!U72*(P72+Q72),0)</f>
        <v>0</v>
      </c>
      <c r="S72" s="23" t="str">
        <f>IF(L72&lt;&gt;"",IF(SUM($M$4:M72)&lt;&gt;0,SUMPRODUCT($M$4:M72,$R$4:R72)/SUM($M$4:M72),""),"")</f>
        <v/>
      </c>
      <c r="T72" s="23" t="str">
        <f t="shared" si="11"/>
        <v/>
      </c>
      <c r="U72" s="23" t="str">
        <f t="shared" si="12"/>
        <v/>
      </c>
      <c r="V72" s="154" t="str">
        <f t="shared" si="13"/>
        <v/>
      </c>
      <c r="W72" s="199" t="str">
        <f t="shared" si="14"/>
        <v/>
      </c>
      <c r="X72" s="45" t="str">
        <f t="shared" si="15"/>
        <v/>
      </c>
      <c r="Y72" s="45" t="str">
        <f t="shared" si="16"/>
        <v/>
      </c>
      <c r="Z72" s="218" t="str">
        <f t="shared" si="17"/>
        <v/>
      </c>
      <c r="AA72" s="158"/>
    </row>
    <row r="73" spans="1:27" customFormat="1" x14ac:dyDescent="0.25">
      <c r="A73" s="31" t="str">
        <f>IF('Noon Position '!A79&lt;&gt;"",'Noon Position '!A79,"")</f>
        <v/>
      </c>
      <c r="B73" s="181" t="str">
        <f>IF('Noon Position '!B79&lt;&gt;"",'Noon Position '!B79,"")</f>
        <v/>
      </c>
      <c r="C73" s="186"/>
      <c r="D73" s="46"/>
      <c r="E73" s="46"/>
      <c r="F73" s="46"/>
      <c r="G73" s="187"/>
      <c r="H73" s="182"/>
      <c r="I73" s="48"/>
      <c r="J73" s="48"/>
      <c r="K73" s="195"/>
      <c r="L73" s="191" t="str">
        <f>IF('Noon Position '!L79&lt;&gt;0,'Noon Position '!L79,"")</f>
        <v/>
      </c>
      <c r="M73" s="141">
        <f>IF(L73&lt;&gt;"",'Weather Condition'!U73*L73,0)</f>
        <v>0</v>
      </c>
      <c r="N73" s="195"/>
      <c r="O73" s="208" t="str">
        <f t="shared" si="18"/>
        <v/>
      </c>
      <c r="P73" s="28" t="str">
        <f t="shared" si="19"/>
        <v/>
      </c>
      <c r="Q73" s="23" t="str">
        <f t="shared" si="10"/>
        <v/>
      </c>
      <c r="R73" s="23">
        <f>IF(Q73&lt;&gt;"",'Weather Condition'!U73*(P73+Q73),0)</f>
        <v>0</v>
      </c>
      <c r="S73" s="23" t="str">
        <f>IF(L73&lt;&gt;"",IF(SUM($M$4:M73)&lt;&gt;0,SUMPRODUCT($M$4:M73,$R$4:R73)/SUM($M$4:M73),""),"")</f>
        <v/>
      </c>
      <c r="T73" s="23" t="str">
        <f t="shared" si="11"/>
        <v/>
      </c>
      <c r="U73" s="23" t="str">
        <f t="shared" si="12"/>
        <v/>
      </c>
      <c r="V73" s="154" t="str">
        <f t="shared" si="13"/>
        <v/>
      </c>
      <c r="W73" s="199" t="str">
        <f t="shared" si="14"/>
        <v/>
      </c>
      <c r="X73" s="45" t="str">
        <f t="shared" si="15"/>
        <v/>
      </c>
      <c r="Y73" s="45" t="str">
        <f t="shared" si="16"/>
        <v/>
      </c>
      <c r="Z73" s="218" t="str">
        <f t="shared" si="17"/>
        <v/>
      </c>
      <c r="AA73" s="158"/>
    </row>
    <row r="74" spans="1:27" customFormat="1" x14ac:dyDescent="0.25">
      <c r="A74" s="31" t="str">
        <f>IF('Noon Position '!A80&lt;&gt;"",'Noon Position '!A80,"")</f>
        <v/>
      </c>
      <c r="B74" s="181" t="str">
        <f>IF('Noon Position '!B80&lt;&gt;"",'Noon Position '!B80,"")</f>
        <v/>
      </c>
      <c r="C74" s="186"/>
      <c r="D74" s="46"/>
      <c r="E74" s="46"/>
      <c r="F74" s="46"/>
      <c r="G74" s="187"/>
      <c r="H74" s="182"/>
      <c r="I74" s="48"/>
      <c r="J74" s="48"/>
      <c r="K74" s="195"/>
      <c r="L74" s="191" t="str">
        <f>IF('Noon Position '!L80&lt;&gt;0,'Noon Position '!L80,"")</f>
        <v/>
      </c>
      <c r="M74" s="141">
        <f>IF(L74&lt;&gt;"",'Weather Condition'!U74*L74,0)</f>
        <v>0</v>
      </c>
      <c r="N74" s="195"/>
      <c r="O74" s="208" t="str">
        <f t="shared" si="18"/>
        <v/>
      </c>
      <c r="P74" s="28" t="str">
        <f t="shared" si="19"/>
        <v/>
      </c>
      <c r="Q74" s="23" t="str">
        <f t="shared" si="10"/>
        <v/>
      </c>
      <c r="R74" s="23">
        <f>IF(Q74&lt;&gt;"",'Weather Condition'!U74*(P74+Q74),0)</f>
        <v>0</v>
      </c>
      <c r="S74" s="23" t="str">
        <f>IF(L74&lt;&gt;"",IF(SUM($M$4:M74)&lt;&gt;0,SUMPRODUCT($M$4:M74,$R$4:R74)/SUM($M$4:M74),""),"")</f>
        <v/>
      </c>
      <c r="T74" s="23" t="str">
        <f t="shared" si="11"/>
        <v/>
      </c>
      <c r="U74" s="23" t="str">
        <f t="shared" si="12"/>
        <v/>
      </c>
      <c r="V74" s="154" t="str">
        <f t="shared" si="13"/>
        <v/>
      </c>
      <c r="W74" s="199" t="str">
        <f t="shared" si="14"/>
        <v/>
      </c>
      <c r="X74" s="45" t="str">
        <f t="shared" si="15"/>
        <v/>
      </c>
      <c r="Y74" s="45" t="str">
        <f t="shared" si="16"/>
        <v/>
      </c>
      <c r="Z74" s="218" t="str">
        <f t="shared" si="17"/>
        <v/>
      </c>
      <c r="AA74" s="158"/>
    </row>
    <row r="75" spans="1:27" customFormat="1" x14ac:dyDescent="0.25">
      <c r="A75" s="31" t="str">
        <f>IF('Noon Position '!A81&lt;&gt;"",'Noon Position '!A81,"")</f>
        <v/>
      </c>
      <c r="B75" s="181" t="str">
        <f>IF('Noon Position '!B81&lt;&gt;"",'Noon Position '!B81,"")</f>
        <v/>
      </c>
      <c r="C75" s="186"/>
      <c r="D75" s="46"/>
      <c r="E75" s="46"/>
      <c r="F75" s="46"/>
      <c r="G75" s="187"/>
      <c r="H75" s="182"/>
      <c r="I75" s="48"/>
      <c r="J75" s="48"/>
      <c r="K75" s="195"/>
      <c r="L75" s="191" t="str">
        <f>IF('Noon Position '!L81&lt;&gt;0,'Noon Position '!L81,"")</f>
        <v/>
      </c>
      <c r="M75" s="141">
        <f>IF(L75&lt;&gt;"",'Weather Condition'!U75*L75,0)</f>
        <v>0</v>
      </c>
      <c r="N75" s="195"/>
      <c r="O75" s="208" t="str">
        <f t="shared" si="18"/>
        <v/>
      </c>
      <c r="P75" s="28" t="str">
        <f t="shared" si="19"/>
        <v/>
      </c>
      <c r="Q75" s="23" t="str">
        <f t="shared" si="10"/>
        <v/>
      </c>
      <c r="R75" s="23">
        <f>IF(Q75&lt;&gt;"",'Weather Condition'!U75*(P75+Q75),0)</f>
        <v>0</v>
      </c>
      <c r="S75" s="23" t="str">
        <f>IF(L75&lt;&gt;"",IF(SUM($M$4:M75)&lt;&gt;0,SUMPRODUCT($M$4:M75,$R$4:R75)/SUM($M$4:M75),""),"")</f>
        <v/>
      </c>
      <c r="T75" s="23" t="str">
        <f t="shared" si="11"/>
        <v/>
      </c>
      <c r="U75" s="23" t="str">
        <f t="shared" si="12"/>
        <v/>
      </c>
      <c r="V75" s="154" t="str">
        <f t="shared" si="13"/>
        <v/>
      </c>
      <c r="W75" s="199" t="str">
        <f t="shared" si="14"/>
        <v/>
      </c>
      <c r="X75" s="45" t="str">
        <f t="shared" si="15"/>
        <v/>
      </c>
      <c r="Y75" s="45" t="str">
        <f t="shared" si="16"/>
        <v/>
      </c>
      <c r="Z75" s="218" t="str">
        <f t="shared" si="17"/>
        <v/>
      </c>
      <c r="AA75" s="158"/>
    </row>
    <row r="76" spans="1:27" customFormat="1" x14ac:dyDescent="0.25">
      <c r="A76" s="31" t="str">
        <f>IF('Noon Position '!A82&lt;&gt;"",'Noon Position '!A82,"")</f>
        <v/>
      </c>
      <c r="B76" s="181" t="str">
        <f>IF('Noon Position '!B82&lt;&gt;"",'Noon Position '!B82,"")</f>
        <v/>
      </c>
      <c r="C76" s="186"/>
      <c r="D76" s="46"/>
      <c r="E76" s="46"/>
      <c r="F76" s="46"/>
      <c r="G76" s="187"/>
      <c r="H76" s="182"/>
      <c r="I76" s="48"/>
      <c r="J76" s="48"/>
      <c r="K76" s="195"/>
      <c r="L76" s="191" t="str">
        <f>IF('Noon Position '!L82&lt;&gt;0,'Noon Position '!L82,"")</f>
        <v/>
      </c>
      <c r="M76" s="141">
        <f>IF(L76&lt;&gt;"",'Weather Condition'!U76*L76,0)</f>
        <v>0</v>
      </c>
      <c r="N76" s="195"/>
      <c r="O76" s="208" t="str">
        <f t="shared" si="18"/>
        <v/>
      </c>
      <c r="P76" s="28" t="str">
        <f t="shared" si="19"/>
        <v/>
      </c>
      <c r="Q76" s="23" t="str">
        <f t="shared" si="10"/>
        <v/>
      </c>
      <c r="R76" s="23">
        <f>IF(Q76&lt;&gt;"",'Weather Condition'!U76*(P76+Q76),0)</f>
        <v>0</v>
      </c>
      <c r="S76" s="23" t="str">
        <f>IF(L76&lt;&gt;"",IF(SUM($M$4:M76)&lt;&gt;0,SUMPRODUCT($M$4:M76,$R$4:R76)/SUM($M$4:M76),""),"")</f>
        <v/>
      </c>
      <c r="T76" s="23" t="str">
        <f t="shared" si="11"/>
        <v/>
      </c>
      <c r="U76" s="23" t="str">
        <f t="shared" si="12"/>
        <v/>
      </c>
      <c r="V76" s="154" t="str">
        <f t="shared" si="13"/>
        <v/>
      </c>
      <c r="W76" s="199" t="str">
        <f t="shared" si="14"/>
        <v/>
      </c>
      <c r="X76" s="45" t="str">
        <f t="shared" si="15"/>
        <v/>
      </c>
      <c r="Y76" s="45" t="str">
        <f t="shared" si="16"/>
        <v/>
      </c>
      <c r="Z76" s="218" t="str">
        <f t="shared" si="17"/>
        <v/>
      </c>
      <c r="AA76" s="158"/>
    </row>
    <row r="77" spans="1:27" customFormat="1" x14ac:dyDescent="0.25">
      <c r="A77" s="31" t="str">
        <f>IF('Noon Position '!A83&lt;&gt;"",'Noon Position '!A83,"")</f>
        <v/>
      </c>
      <c r="B77" s="181" t="str">
        <f>IF('Noon Position '!B83&lt;&gt;"",'Noon Position '!B83,"")</f>
        <v/>
      </c>
      <c r="C77" s="186"/>
      <c r="D77" s="46"/>
      <c r="E77" s="46"/>
      <c r="F77" s="46"/>
      <c r="G77" s="187"/>
      <c r="H77" s="182"/>
      <c r="I77" s="48"/>
      <c r="J77" s="48"/>
      <c r="K77" s="195"/>
      <c r="L77" s="191" t="str">
        <f>IF('Noon Position '!L83&lt;&gt;0,'Noon Position '!L83,"")</f>
        <v/>
      </c>
      <c r="M77" s="141">
        <f>IF(L77&lt;&gt;"",'Weather Condition'!U77*L77,0)</f>
        <v>0</v>
      </c>
      <c r="N77" s="195"/>
      <c r="O77" s="208" t="str">
        <f t="shared" si="18"/>
        <v/>
      </c>
      <c r="P77" s="28" t="str">
        <f t="shared" si="19"/>
        <v/>
      </c>
      <c r="Q77" s="23" t="str">
        <f t="shared" si="10"/>
        <v/>
      </c>
      <c r="R77" s="23">
        <f>IF(Q77&lt;&gt;"",'Weather Condition'!U77*(P77+Q77),0)</f>
        <v>0</v>
      </c>
      <c r="S77" s="23" t="str">
        <f>IF(L77&lt;&gt;"",IF(SUM($M$4:M77)&lt;&gt;0,SUMPRODUCT($M$4:M77,$R$4:R77)/SUM($M$4:M77),""),"")</f>
        <v/>
      </c>
      <c r="T77" s="23" t="str">
        <f t="shared" si="11"/>
        <v/>
      </c>
      <c r="U77" s="23" t="str">
        <f t="shared" si="12"/>
        <v/>
      </c>
      <c r="V77" s="154" t="str">
        <f t="shared" si="13"/>
        <v/>
      </c>
      <c r="W77" s="199" t="str">
        <f t="shared" si="14"/>
        <v/>
      </c>
      <c r="X77" s="45" t="str">
        <f t="shared" si="15"/>
        <v/>
      </c>
      <c r="Y77" s="45" t="str">
        <f t="shared" si="16"/>
        <v/>
      </c>
      <c r="Z77" s="218" t="str">
        <f t="shared" si="17"/>
        <v/>
      </c>
      <c r="AA77" s="158"/>
    </row>
    <row r="78" spans="1:27" customFormat="1" x14ac:dyDescent="0.25">
      <c r="A78" s="31" t="str">
        <f>IF('Noon Position '!A84&lt;&gt;"",'Noon Position '!A84,"")</f>
        <v/>
      </c>
      <c r="B78" s="181" t="str">
        <f>IF('Noon Position '!B84&lt;&gt;"",'Noon Position '!B84,"")</f>
        <v/>
      </c>
      <c r="C78" s="186"/>
      <c r="D78" s="46"/>
      <c r="E78" s="46"/>
      <c r="F78" s="46"/>
      <c r="G78" s="187"/>
      <c r="H78" s="182"/>
      <c r="I78" s="48"/>
      <c r="J78" s="48"/>
      <c r="K78" s="195"/>
      <c r="L78" s="191" t="str">
        <f>IF('Noon Position '!L84&lt;&gt;0,'Noon Position '!L84,"")</f>
        <v/>
      </c>
      <c r="M78" s="141">
        <f>IF(L78&lt;&gt;"",'Weather Condition'!U78*L78,0)</f>
        <v>0</v>
      </c>
      <c r="N78" s="195"/>
      <c r="O78" s="208" t="str">
        <f t="shared" si="18"/>
        <v/>
      </c>
      <c r="P78" s="28" t="str">
        <f t="shared" si="19"/>
        <v/>
      </c>
      <c r="Q78" s="23" t="str">
        <f t="shared" si="10"/>
        <v/>
      </c>
      <c r="R78" s="23">
        <f>IF(Q78&lt;&gt;"",'Weather Condition'!U78*(P78+Q78),0)</f>
        <v>0</v>
      </c>
      <c r="S78" s="23" t="str">
        <f>IF(L78&lt;&gt;"",IF(SUM($M$4:M78)&lt;&gt;0,SUMPRODUCT($M$4:M78,$R$4:R78)/SUM($M$4:M78),""),"")</f>
        <v/>
      </c>
      <c r="T78" s="23" t="str">
        <f t="shared" si="11"/>
        <v/>
      </c>
      <c r="U78" s="23" t="str">
        <f t="shared" si="12"/>
        <v/>
      </c>
      <c r="V78" s="154" t="str">
        <f t="shared" si="13"/>
        <v/>
      </c>
      <c r="W78" s="199" t="str">
        <f t="shared" si="14"/>
        <v/>
      </c>
      <c r="X78" s="45" t="str">
        <f t="shared" si="15"/>
        <v/>
      </c>
      <c r="Y78" s="45" t="str">
        <f t="shared" si="16"/>
        <v/>
      </c>
      <c r="Z78" s="218" t="str">
        <f t="shared" si="17"/>
        <v/>
      </c>
      <c r="AA78" s="158"/>
    </row>
    <row r="79" spans="1:27" customFormat="1" x14ac:dyDescent="0.25">
      <c r="A79" s="31" t="str">
        <f>IF('Noon Position '!A85&lt;&gt;"",'Noon Position '!A85,"")</f>
        <v/>
      </c>
      <c r="B79" s="181" t="str">
        <f>IF('Noon Position '!B85&lt;&gt;"",'Noon Position '!B85,"")</f>
        <v/>
      </c>
      <c r="C79" s="186"/>
      <c r="D79" s="46"/>
      <c r="E79" s="46"/>
      <c r="F79" s="46"/>
      <c r="G79" s="187"/>
      <c r="H79" s="182"/>
      <c r="I79" s="48"/>
      <c r="J79" s="48"/>
      <c r="K79" s="195"/>
      <c r="L79" s="191" t="str">
        <f>IF('Noon Position '!L85&lt;&gt;0,'Noon Position '!L85,"")</f>
        <v/>
      </c>
      <c r="M79" s="141">
        <f>IF(L79&lt;&gt;"",'Weather Condition'!U79*L79,0)</f>
        <v>0</v>
      </c>
      <c r="N79" s="195"/>
      <c r="O79" s="208" t="str">
        <f t="shared" si="18"/>
        <v/>
      </c>
      <c r="P79" s="28" t="str">
        <f t="shared" si="19"/>
        <v/>
      </c>
      <c r="Q79" s="23" t="str">
        <f t="shared" si="10"/>
        <v/>
      </c>
      <c r="R79" s="23">
        <f>IF(Q79&lt;&gt;"",'Weather Condition'!U79*(P79+Q79),0)</f>
        <v>0</v>
      </c>
      <c r="S79" s="23" t="str">
        <f>IF(L79&lt;&gt;"",IF(SUM($M$4:M79)&lt;&gt;0,SUMPRODUCT($M$4:M79,$R$4:R79)/SUM($M$4:M79),""),"")</f>
        <v/>
      </c>
      <c r="T79" s="23" t="str">
        <f t="shared" si="11"/>
        <v/>
      </c>
      <c r="U79" s="23" t="str">
        <f t="shared" si="12"/>
        <v/>
      </c>
      <c r="V79" s="154" t="str">
        <f t="shared" si="13"/>
        <v/>
      </c>
      <c r="W79" s="199" t="str">
        <f t="shared" si="14"/>
        <v/>
      </c>
      <c r="X79" s="45" t="str">
        <f t="shared" si="15"/>
        <v/>
      </c>
      <c r="Y79" s="45" t="str">
        <f t="shared" si="16"/>
        <v/>
      </c>
      <c r="Z79" s="218" t="str">
        <f t="shared" si="17"/>
        <v/>
      </c>
      <c r="AA79" s="158"/>
    </row>
    <row r="80" spans="1:27" customFormat="1" x14ac:dyDescent="0.25">
      <c r="A80" s="31" t="str">
        <f>IF('Noon Position '!A86&lt;&gt;"",'Noon Position '!A86,"")</f>
        <v/>
      </c>
      <c r="B80" s="181" t="str">
        <f>IF('Noon Position '!B86&lt;&gt;"",'Noon Position '!B86,"")</f>
        <v/>
      </c>
      <c r="C80" s="186"/>
      <c r="D80" s="46"/>
      <c r="E80" s="46"/>
      <c r="F80" s="46"/>
      <c r="G80" s="187"/>
      <c r="H80" s="182"/>
      <c r="I80" s="48"/>
      <c r="J80" s="48"/>
      <c r="K80" s="195"/>
      <c r="L80" s="191" t="str">
        <f>IF('Noon Position '!L86&lt;&gt;0,'Noon Position '!L86,"")</f>
        <v/>
      </c>
      <c r="M80" s="141">
        <f>IF(L80&lt;&gt;"",'Weather Condition'!U80*L80,0)</f>
        <v>0</v>
      </c>
      <c r="N80" s="195"/>
      <c r="O80" s="208" t="str">
        <f t="shared" si="18"/>
        <v/>
      </c>
      <c r="P80" s="28" t="str">
        <f t="shared" si="19"/>
        <v/>
      </c>
      <c r="Q80" s="23" t="str">
        <f t="shared" si="10"/>
        <v/>
      </c>
      <c r="R80" s="23">
        <f>IF(Q80&lt;&gt;"",'Weather Condition'!U80*(P80+Q80),0)</f>
        <v>0</v>
      </c>
      <c r="S80" s="23" t="str">
        <f>IF(L80&lt;&gt;"",IF(SUM($M$4:M80)&lt;&gt;0,SUMPRODUCT($M$4:M80,$R$4:R80)/SUM($M$4:M80),""),"")</f>
        <v/>
      </c>
      <c r="T80" s="23" t="str">
        <f t="shared" si="11"/>
        <v/>
      </c>
      <c r="U80" s="23" t="str">
        <f t="shared" si="12"/>
        <v/>
      </c>
      <c r="V80" s="154" t="str">
        <f t="shared" si="13"/>
        <v/>
      </c>
      <c r="W80" s="199" t="str">
        <f t="shared" si="14"/>
        <v/>
      </c>
      <c r="X80" s="45" t="str">
        <f t="shared" si="15"/>
        <v/>
      </c>
      <c r="Y80" s="45" t="str">
        <f t="shared" si="16"/>
        <v/>
      </c>
      <c r="Z80" s="218" t="str">
        <f t="shared" si="17"/>
        <v/>
      </c>
      <c r="AA80" s="158"/>
    </row>
    <row r="81" spans="1:27" customFormat="1" x14ac:dyDescent="0.25">
      <c r="A81" s="31" t="str">
        <f>IF('Noon Position '!A87&lt;&gt;"",'Noon Position '!A87,"")</f>
        <v/>
      </c>
      <c r="B81" s="181" t="str">
        <f>IF('Noon Position '!B87&lt;&gt;"",'Noon Position '!B87,"")</f>
        <v/>
      </c>
      <c r="C81" s="186"/>
      <c r="D81" s="46"/>
      <c r="E81" s="46"/>
      <c r="F81" s="46"/>
      <c r="G81" s="187"/>
      <c r="H81" s="182"/>
      <c r="I81" s="48"/>
      <c r="J81" s="48"/>
      <c r="K81" s="195"/>
      <c r="L81" s="191" t="str">
        <f>IF('Noon Position '!L87&lt;&gt;0,'Noon Position '!L87,"")</f>
        <v/>
      </c>
      <c r="M81" s="141">
        <f>IF(L81&lt;&gt;"",'Weather Condition'!U81*L81,0)</f>
        <v>0</v>
      </c>
      <c r="N81" s="195"/>
      <c r="O81" s="208" t="str">
        <f t="shared" si="18"/>
        <v/>
      </c>
      <c r="P81" s="28" t="str">
        <f t="shared" si="19"/>
        <v/>
      </c>
      <c r="Q81" s="23" t="str">
        <f t="shared" si="10"/>
        <v/>
      </c>
      <c r="R81" s="23">
        <f>IF(Q81&lt;&gt;"",'Weather Condition'!U81*(P81+Q81),0)</f>
        <v>0</v>
      </c>
      <c r="S81" s="23" t="str">
        <f>IF(L81&lt;&gt;"",IF(SUM($M$4:M81)&lt;&gt;0,SUMPRODUCT($M$4:M81,$R$4:R81)/SUM($M$4:M81),""),"")</f>
        <v/>
      </c>
      <c r="T81" s="23" t="str">
        <f t="shared" si="11"/>
        <v/>
      </c>
      <c r="U81" s="23" t="str">
        <f t="shared" si="12"/>
        <v/>
      </c>
      <c r="V81" s="154" t="str">
        <f t="shared" si="13"/>
        <v/>
      </c>
      <c r="W81" s="199" t="str">
        <f t="shared" si="14"/>
        <v/>
      </c>
      <c r="X81" s="45" t="str">
        <f t="shared" si="15"/>
        <v/>
      </c>
      <c r="Y81" s="45" t="str">
        <f t="shared" si="16"/>
        <v/>
      </c>
      <c r="Z81" s="218" t="str">
        <f t="shared" si="17"/>
        <v/>
      </c>
      <c r="AA81" s="158"/>
    </row>
    <row r="82" spans="1:27" customFormat="1" x14ac:dyDescent="0.25">
      <c r="A82" s="31" t="str">
        <f>IF('Noon Position '!A88&lt;&gt;"",'Noon Position '!A88,"")</f>
        <v/>
      </c>
      <c r="B82" s="181" t="str">
        <f>IF('Noon Position '!B88&lt;&gt;"",'Noon Position '!B88,"")</f>
        <v/>
      </c>
      <c r="C82" s="186"/>
      <c r="D82" s="46"/>
      <c r="E82" s="46"/>
      <c r="F82" s="46"/>
      <c r="G82" s="187"/>
      <c r="H82" s="182"/>
      <c r="I82" s="48"/>
      <c r="J82" s="48"/>
      <c r="K82" s="195"/>
      <c r="L82" s="191" t="str">
        <f>IF('Noon Position '!L88&lt;&gt;0,'Noon Position '!L88,"")</f>
        <v/>
      </c>
      <c r="M82" s="141">
        <f>IF(L82&lt;&gt;"",'Weather Condition'!U82*L82,0)</f>
        <v>0</v>
      </c>
      <c r="N82" s="195"/>
      <c r="O82" s="208" t="str">
        <f t="shared" si="18"/>
        <v/>
      </c>
      <c r="P82" s="28" t="str">
        <f t="shared" si="19"/>
        <v/>
      </c>
      <c r="Q82" s="23" t="str">
        <f t="shared" si="10"/>
        <v/>
      </c>
      <c r="R82" s="23">
        <f>IF(Q82&lt;&gt;"",'Weather Condition'!U82*(P82+Q82),0)</f>
        <v>0</v>
      </c>
      <c r="S82" s="23" t="str">
        <f>IF(L82&lt;&gt;"",IF(SUM($M$4:M82)&lt;&gt;0,SUMPRODUCT($M$4:M82,$R$4:R82)/SUM($M$4:M82),""),"")</f>
        <v/>
      </c>
      <c r="T82" s="23" t="str">
        <f t="shared" si="11"/>
        <v/>
      </c>
      <c r="U82" s="23" t="str">
        <f t="shared" si="12"/>
        <v/>
      </c>
      <c r="V82" s="154" t="str">
        <f t="shared" si="13"/>
        <v/>
      </c>
      <c r="W82" s="199" t="str">
        <f t="shared" si="14"/>
        <v/>
      </c>
      <c r="X82" s="45" t="str">
        <f t="shared" si="15"/>
        <v/>
      </c>
      <c r="Y82" s="45" t="str">
        <f t="shared" si="16"/>
        <v/>
      </c>
      <c r="Z82" s="218" t="str">
        <f t="shared" si="17"/>
        <v/>
      </c>
      <c r="AA82" s="158"/>
    </row>
    <row r="83" spans="1:27" customFormat="1" x14ac:dyDescent="0.25">
      <c r="A83" s="31" t="str">
        <f>IF('Noon Position '!A89&lt;&gt;"",'Noon Position '!A89,"")</f>
        <v/>
      </c>
      <c r="B83" s="181" t="str">
        <f>IF('Noon Position '!B89&lt;&gt;"",'Noon Position '!B89,"")</f>
        <v/>
      </c>
      <c r="C83" s="186"/>
      <c r="D83" s="46"/>
      <c r="E83" s="46"/>
      <c r="F83" s="46"/>
      <c r="G83" s="187"/>
      <c r="H83" s="182"/>
      <c r="I83" s="48"/>
      <c r="J83" s="48"/>
      <c r="K83" s="195"/>
      <c r="L83" s="191" t="str">
        <f>IF('Noon Position '!L89&lt;&gt;0,'Noon Position '!L89,"")</f>
        <v/>
      </c>
      <c r="M83" s="141">
        <f>IF(L83&lt;&gt;"",'Weather Condition'!U83*L83,0)</f>
        <v>0</v>
      </c>
      <c r="N83" s="195"/>
      <c r="O83" s="208" t="str">
        <f t="shared" si="18"/>
        <v/>
      </c>
      <c r="P83" s="28" t="str">
        <f t="shared" si="19"/>
        <v/>
      </c>
      <c r="Q83" s="23" t="str">
        <f t="shared" si="10"/>
        <v/>
      </c>
      <c r="R83" s="23">
        <f>IF(Q83&lt;&gt;"",'Weather Condition'!U83*(P83+Q83),0)</f>
        <v>0</v>
      </c>
      <c r="S83" s="23" t="str">
        <f>IF(L83&lt;&gt;"",IF(SUM($M$4:M83)&lt;&gt;0,SUMPRODUCT($M$4:M83,$R$4:R83)/SUM($M$4:M83),""),"")</f>
        <v/>
      </c>
      <c r="T83" s="23" t="str">
        <f t="shared" si="11"/>
        <v/>
      </c>
      <c r="U83" s="23" t="str">
        <f t="shared" si="12"/>
        <v/>
      </c>
      <c r="V83" s="154" t="str">
        <f t="shared" si="13"/>
        <v/>
      </c>
      <c r="W83" s="199" t="str">
        <f t="shared" si="14"/>
        <v/>
      </c>
      <c r="X83" s="45" t="str">
        <f t="shared" si="15"/>
        <v/>
      </c>
      <c r="Y83" s="45" t="str">
        <f t="shared" si="16"/>
        <v/>
      </c>
      <c r="Z83" s="218" t="str">
        <f t="shared" si="17"/>
        <v/>
      </c>
      <c r="AA83" s="158"/>
    </row>
    <row r="84" spans="1:27" customFormat="1" x14ac:dyDescent="0.25">
      <c r="A84" s="31" t="str">
        <f>IF('Noon Position '!A90&lt;&gt;"",'Noon Position '!A90,"")</f>
        <v/>
      </c>
      <c r="B84" s="181" t="str">
        <f>IF('Noon Position '!B90&lt;&gt;"",'Noon Position '!B90,"")</f>
        <v/>
      </c>
      <c r="C84" s="186"/>
      <c r="D84" s="46"/>
      <c r="E84" s="46"/>
      <c r="F84" s="46"/>
      <c r="G84" s="187"/>
      <c r="H84" s="182"/>
      <c r="I84" s="48"/>
      <c r="J84" s="48"/>
      <c r="K84" s="195"/>
      <c r="L84" s="191" t="str">
        <f>IF('Noon Position '!L90&lt;&gt;0,'Noon Position '!L90,"")</f>
        <v/>
      </c>
      <c r="M84" s="141">
        <f>IF(L84&lt;&gt;"",'Weather Condition'!U84*L84,0)</f>
        <v>0</v>
      </c>
      <c r="N84" s="195"/>
      <c r="O84" s="208" t="str">
        <f t="shared" si="18"/>
        <v/>
      </c>
      <c r="P84" s="28" t="str">
        <f t="shared" si="19"/>
        <v/>
      </c>
      <c r="Q84" s="23" t="str">
        <f t="shared" ref="Q84:Q104" si="20">IF($L84&lt;&gt;"",(D83-D84)/$L84*24,IF(ISBLANK(D84),"",D83-D84))</f>
        <v/>
      </c>
      <c r="R84" s="23">
        <f>IF(Q84&lt;&gt;"",'Weather Condition'!U84*(P84+Q84),0)</f>
        <v>0</v>
      </c>
      <c r="S84" s="23" t="str">
        <f>IF(L84&lt;&gt;"",IF(SUM($M$4:M84)&lt;&gt;0,SUMPRODUCT($M$4:M84,$R$4:R84)/SUM($M$4:M84),""),"")</f>
        <v/>
      </c>
      <c r="T84" s="23" t="str">
        <f t="shared" ref="T84:T104" si="21">IF($L84&lt;&gt;"",(E83-E84)/$L84*24,IF(ISBLANK(E84),"",E83-E84))</f>
        <v/>
      </c>
      <c r="U84" s="23" t="str">
        <f t="shared" ref="U84:U104" si="22">IF($L84&lt;&gt;"",(F83-F84)/$L84*24,IF(ISBLANK(F84),"",F83-F84))</f>
        <v/>
      </c>
      <c r="V84" s="154" t="str">
        <f t="shared" ref="V84:V104" si="23">IF($L84&lt;&gt;"",(G83-G84)/$L84*24,IF(ISBLANK(G84),"",G83-G84))</f>
        <v/>
      </c>
      <c r="W84" s="199" t="str">
        <f t="shared" ref="W84:W104" si="24">IF($L84&lt;&gt;"",(H83-H84)/$L84*24,IF(ISBLANK(H84),"",H83-H84))</f>
        <v/>
      </c>
      <c r="X84" s="45" t="str">
        <f t="shared" ref="X84:X104" si="25">IF($L84&lt;&gt;"",(I83-I84)/$L84*24,IF(ISBLANK(I84),"",I83-I84))</f>
        <v/>
      </c>
      <c r="Y84" s="45" t="str">
        <f t="shared" ref="Y84:Y104" si="26">IF($L84&lt;&gt;"",(J83-J84)/$L84*24,IF(ISBLANK(J84),"",J83-J84))</f>
        <v/>
      </c>
      <c r="Z84" s="218" t="str">
        <f t="shared" ref="Z84:Z104" si="27">IF($L84&lt;&gt;"",(K83-K84)/$L84*24,IF(ISBLANK(K84),"",K83-K84))</f>
        <v/>
      </c>
      <c r="AA84" s="158"/>
    </row>
    <row r="85" spans="1:27" customFormat="1" x14ac:dyDescent="0.25">
      <c r="A85" s="31" t="str">
        <f>IF('Noon Position '!A91&lt;&gt;"",'Noon Position '!A91,"")</f>
        <v/>
      </c>
      <c r="B85" s="181" t="str">
        <f>IF('Noon Position '!B91&lt;&gt;"",'Noon Position '!B91,"")</f>
        <v/>
      </c>
      <c r="C85" s="186"/>
      <c r="D85" s="46"/>
      <c r="E85" s="46"/>
      <c r="F85" s="46"/>
      <c r="G85" s="187"/>
      <c r="H85" s="182"/>
      <c r="I85" s="48"/>
      <c r="J85" s="48"/>
      <c r="K85" s="195"/>
      <c r="L85" s="191" t="str">
        <f>IF('Noon Position '!L91&lt;&gt;0,'Noon Position '!L91,"")</f>
        <v/>
      </c>
      <c r="M85" s="141">
        <f>IF(L85&lt;&gt;"",'Weather Condition'!U85*L85,0)</f>
        <v>0</v>
      </c>
      <c r="N85" s="195"/>
      <c r="O85" s="208" t="str">
        <f t="shared" si="18"/>
        <v/>
      </c>
      <c r="P85" s="28" t="str">
        <f t="shared" si="19"/>
        <v/>
      </c>
      <c r="Q85" s="23" t="str">
        <f t="shared" si="20"/>
        <v/>
      </c>
      <c r="R85" s="23">
        <f>IF(Q85&lt;&gt;"",'Weather Condition'!U85*(P85+Q85),0)</f>
        <v>0</v>
      </c>
      <c r="S85" s="23" t="str">
        <f>IF(L85&lt;&gt;"",IF(SUM($M$4:M85)&lt;&gt;0,SUMPRODUCT($M$4:M85,$R$4:R85)/SUM($M$4:M85),""),"")</f>
        <v/>
      </c>
      <c r="T85" s="23" t="str">
        <f t="shared" si="21"/>
        <v/>
      </c>
      <c r="U85" s="23" t="str">
        <f t="shared" si="22"/>
        <v/>
      </c>
      <c r="V85" s="154" t="str">
        <f t="shared" si="23"/>
        <v/>
      </c>
      <c r="W85" s="199" t="str">
        <f t="shared" si="24"/>
        <v/>
      </c>
      <c r="X85" s="45" t="str">
        <f t="shared" si="25"/>
        <v/>
      </c>
      <c r="Y85" s="45" t="str">
        <f t="shared" si="26"/>
        <v/>
      </c>
      <c r="Z85" s="218" t="str">
        <f t="shared" si="27"/>
        <v/>
      </c>
      <c r="AA85" s="158"/>
    </row>
    <row r="86" spans="1:27" customFormat="1" x14ac:dyDescent="0.25">
      <c r="A86" s="31" t="str">
        <f>IF('Noon Position '!A92&lt;&gt;"",'Noon Position '!A92,"")</f>
        <v/>
      </c>
      <c r="B86" s="181" t="str">
        <f>IF('Noon Position '!B92&lt;&gt;"",'Noon Position '!B92,"")</f>
        <v/>
      </c>
      <c r="C86" s="186"/>
      <c r="D86" s="46"/>
      <c r="E86" s="46"/>
      <c r="F86" s="46"/>
      <c r="G86" s="187"/>
      <c r="H86" s="182"/>
      <c r="I86" s="48"/>
      <c r="J86" s="48"/>
      <c r="K86" s="195"/>
      <c r="L86" s="191" t="str">
        <f>IF('Noon Position '!L92&lt;&gt;0,'Noon Position '!L92,"")</f>
        <v/>
      </c>
      <c r="M86" s="141">
        <f>IF(L86&lt;&gt;"",'Weather Condition'!U86*L86,0)</f>
        <v>0</v>
      </c>
      <c r="N86" s="195"/>
      <c r="O86" s="208" t="str">
        <f t="shared" si="18"/>
        <v/>
      </c>
      <c r="P86" s="28" t="str">
        <f t="shared" si="19"/>
        <v/>
      </c>
      <c r="Q86" s="23" t="str">
        <f t="shared" si="20"/>
        <v/>
      </c>
      <c r="R86" s="23">
        <f>IF(Q86&lt;&gt;"",'Weather Condition'!U86*(P86+Q86),0)</f>
        <v>0</v>
      </c>
      <c r="S86" s="23" t="str">
        <f>IF(L86&lt;&gt;"",IF(SUM($M$4:M86)&lt;&gt;0,SUMPRODUCT($M$4:M86,$R$4:R86)/SUM($M$4:M86),""),"")</f>
        <v/>
      </c>
      <c r="T86" s="23" t="str">
        <f t="shared" si="21"/>
        <v/>
      </c>
      <c r="U86" s="23" t="str">
        <f t="shared" si="22"/>
        <v/>
      </c>
      <c r="V86" s="154" t="str">
        <f t="shared" si="23"/>
        <v/>
      </c>
      <c r="W86" s="199" t="str">
        <f t="shared" si="24"/>
        <v/>
      </c>
      <c r="X86" s="45" t="str">
        <f t="shared" si="25"/>
        <v/>
      </c>
      <c r="Y86" s="45" t="str">
        <f t="shared" si="26"/>
        <v/>
      </c>
      <c r="Z86" s="218" t="str">
        <f t="shared" si="27"/>
        <v/>
      </c>
      <c r="AA86" s="158"/>
    </row>
    <row r="87" spans="1:27" customFormat="1" x14ac:dyDescent="0.25">
      <c r="A87" s="31" t="str">
        <f>IF('Noon Position '!A93&lt;&gt;"",'Noon Position '!A93,"")</f>
        <v/>
      </c>
      <c r="B87" s="181" t="str">
        <f>IF('Noon Position '!B93&lt;&gt;"",'Noon Position '!B93,"")</f>
        <v/>
      </c>
      <c r="C87" s="186"/>
      <c r="D87" s="46"/>
      <c r="E87" s="46"/>
      <c r="F87" s="46"/>
      <c r="G87" s="187"/>
      <c r="H87" s="182"/>
      <c r="I87" s="48"/>
      <c r="J87" s="48"/>
      <c r="K87" s="195"/>
      <c r="L87" s="191" t="str">
        <f>IF('Noon Position '!L93&lt;&gt;0,'Noon Position '!L93,"")</f>
        <v/>
      </c>
      <c r="M87" s="141">
        <f>IF(L87&lt;&gt;"",'Weather Condition'!U87*L87,0)</f>
        <v>0</v>
      </c>
      <c r="N87" s="195"/>
      <c r="O87" s="208" t="str">
        <f t="shared" si="18"/>
        <v/>
      </c>
      <c r="P87" s="28" t="str">
        <f t="shared" si="19"/>
        <v/>
      </c>
      <c r="Q87" s="23" t="str">
        <f t="shared" si="20"/>
        <v/>
      </c>
      <c r="R87" s="23">
        <f>IF(Q87&lt;&gt;"",'Weather Condition'!U87*(P87+Q87),0)</f>
        <v>0</v>
      </c>
      <c r="S87" s="23" t="str">
        <f>IF(L87&lt;&gt;"",IF(SUM($M$4:M87)&lt;&gt;0,SUMPRODUCT($M$4:M87,$R$4:R87)/SUM($M$4:M87),""),"")</f>
        <v/>
      </c>
      <c r="T87" s="23" t="str">
        <f t="shared" si="21"/>
        <v/>
      </c>
      <c r="U87" s="23" t="str">
        <f t="shared" si="22"/>
        <v/>
      </c>
      <c r="V87" s="154" t="str">
        <f t="shared" si="23"/>
        <v/>
      </c>
      <c r="W87" s="199" t="str">
        <f t="shared" si="24"/>
        <v/>
      </c>
      <c r="X87" s="45" t="str">
        <f t="shared" si="25"/>
        <v/>
      </c>
      <c r="Y87" s="45" t="str">
        <f t="shared" si="26"/>
        <v/>
      </c>
      <c r="Z87" s="218" t="str">
        <f t="shared" si="27"/>
        <v/>
      </c>
      <c r="AA87" s="158"/>
    </row>
    <row r="88" spans="1:27" customFormat="1" x14ac:dyDescent="0.25">
      <c r="A88" s="31" t="str">
        <f>IF('Noon Position '!A94&lt;&gt;"",'Noon Position '!A94,"")</f>
        <v/>
      </c>
      <c r="B88" s="181" t="str">
        <f>IF('Noon Position '!B94&lt;&gt;"",'Noon Position '!B94,"")</f>
        <v/>
      </c>
      <c r="C88" s="186"/>
      <c r="D88" s="46"/>
      <c r="E88" s="46"/>
      <c r="F88" s="46"/>
      <c r="G88" s="187"/>
      <c r="H88" s="182"/>
      <c r="I88" s="48"/>
      <c r="J88" s="48"/>
      <c r="K88" s="195"/>
      <c r="L88" s="191" t="str">
        <f>IF('Noon Position '!L94&lt;&gt;0,'Noon Position '!L94,"")</f>
        <v/>
      </c>
      <c r="M88" s="141">
        <f>IF(L88&lt;&gt;"",'Weather Condition'!U88*L88,0)</f>
        <v>0</v>
      </c>
      <c r="N88" s="195"/>
      <c r="O88" s="208" t="str">
        <f t="shared" si="18"/>
        <v/>
      </c>
      <c r="P88" s="28" t="str">
        <f t="shared" si="19"/>
        <v/>
      </c>
      <c r="Q88" s="23" t="str">
        <f t="shared" si="20"/>
        <v/>
      </c>
      <c r="R88" s="23">
        <f>IF(Q88&lt;&gt;"",'Weather Condition'!U88*(P88+Q88),0)</f>
        <v>0</v>
      </c>
      <c r="S88" s="23" t="str">
        <f>IF(L88&lt;&gt;"",IF(SUM($M$4:M88)&lt;&gt;0,SUMPRODUCT($M$4:M88,$R$4:R88)/SUM($M$4:M88),""),"")</f>
        <v/>
      </c>
      <c r="T88" s="23" t="str">
        <f t="shared" si="21"/>
        <v/>
      </c>
      <c r="U88" s="23" t="str">
        <f t="shared" si="22"/>
        <v/>
      </c>
      <c r="V88" s="154" t="str">
        <f t="shared" si="23"/>
        <v/>
      </c>
      <c r="W88" s="199" t="str">
        <f t="shared" si="24"/>
        <v/>
      </c>
      <c r="X88" s="45" t="str">
        <f t="shared" si="25"/>
        <v/>
      </c>
      <c r="Y88" s="45" t="str">
        <f t="shared" si="26"/>
        <v/>
      </c>
      <c r="Z88" s="218" t="str">
        <f t="shared" si="27"/>
        <v/>
      </c>
      <c r="AA88" s="158"/>
    </row>
    <row r="89" spans="1:27" customFormat="1" x14ac:dyDescent="0.25">
      <c r="A89" s="31" t="str">
        <f>IF('Noon Position '!A95&lt;&gt;"",'Noon Position '!A95,"")</f>
        <v/>
      </c>
      <c r="B89" s="181" t="str">
        <f>IF('Noon Position '!B95&lt;&gt;"",'Noon Position '!B95,"")</f>
        <v/>
      </c>
      <c r="C89" s="186"/>
      <c r="D89" s="46"/>
      <c r="E89" s="46"/>
      <c r="F89" s="46"/>
      <c r="G89" s="187"/>
      <c r="H89" s="182"/>
      <c r="I89" s="48"/>
      <c r="J89" s="48"/>
      <c r="K89" s="195"/>
      <c r="L89" s="191" t="str">
        <f>IF('Noon Position '!L95&lt;&gt;0,'Noon Position '!L95,"")</f>
        <v/>
      </c>
      <c r="M89" s="141">
        <f>IF(L89&lt;&gt;"",'Weather Condition'!U89*L89,0)</f>
        <v>0</v>
      </c>
      <c r="N89" s="195"/>
      <c r="O89" s="208" t="str">
        <f t="shared" si="18"/>
        <v/>
      </c>
      <c r="P89" s="28" t="str">
        <f t="shared" si="19"/>
        <v/>
      </c>
      <c r="Q89" s="23" t="str">
        <f t="shared" si="20"/>
        <v/>
      </c>
      <c r="R89" s="23">
        <f>IF(Q89&lt;&gt;"",'Weather Condition'!U89*(P89+Q89),0)</f>
        <v>0</v>
      </c>
      <c r="S89" s="23" t="str">
        <f>IF(L89&lt;&gt;"",IF(SUM($M$4:M89)&lt;&gt;0,SUMPRODUCT($M$4:M89,$R$4:R89)/SUM($M$4:M89),""),"")</f>
        <v/>
      </c>
      <c r="T89" s="23" t="str">
        <f t="shared" si="21"/>
        <v/>
      </c>
      <c r="U89" s="23" t="str">
        <f t="shared" si="22"/>
        <v/>
      </c>
      <c r="V89" s="154" t="str">
        <f t="shared" si="23"/>
        <v/>
      </c>
      <c r="W89" s="199" t="str">
        <f t="shared" si="24"/>
        <v/>
      </c>
      <c r="X89" s="45" t="str">
        <f t="shared" si="25"/>
        <v/>
      </c>
      <c r="Y89" s="45" t="str">
        <f t="shared" si="26"/>
        <v/>
      </c>
      <c r="Z89" s="218" t="str">
        <f t="shared" si="27"/>
        <v/>
      </c>
      <c r="AA89" s="158"/>
    </row>
    <row r="90" spans="1:27" customFormat="1" x14ac:dyDescent="0.25">
      <c r="A90" s="31" t="str">
        <f>IF('Noon Position '!A96&lt;&gt;"",'Noon Position '!A96,"")</f>
        <v/>
      </c>
      <c r="B90" s="181" t="str">
        <f>IF('Noon Position '!B96&lt;&gt;"",'Noon Position '!B96,"")</f>
        <v/>
      </c>
      <c r="C90" s="186"/>
      <c r="D90" s="46"/>
      <c r="E90" s="46"/>
      <c r="F90" s="46"/>
      <c r="G90" s="187"/>
      <c r="H90" s="182"/>
      <c r="I90" s="48"/>
      <c r="J90" s="48"/>
      <c r="K90" s="195"/>
      <c r="L90" s="191" t="str">
        <f>IF('Noon Position '!L96&lt;&gt;0,'Noon Position '!L96,"")</f>
        <v/>
      </c>
      <c r="M90" s="141">
        <f>IF(L90&lt;&gt;"",'Weather Condition'!U90*L90,0)</f>
        <v>0</v>
      </c>
      <c r="N90" s="195"/>
      <c r="O90" s="208" t="str">
        <f t="shared" si="18"/>
        <v/>
      </c>
      <c r="P90" s="28" t="str">
        <f t="shared" si="19"/>
        <v/>
      </c>
      <c r="Q90" s="23" t="str">
        <f t="shared" si="20"/>
        <v/>
      </c>
      <c r="R90" s="23">
        <f>IF(Q90&lt;&gt;"",'Weather Condition'!U90*(P90+Q90),0)</f>
        <v>0</v>
      </c>
      <c r="S90" s="23" t="str">
        <f>IF(L90&lt;&gt;"",IF(SUM($M$4:M90)&lt;&gt;0,SUMPRODUCT($M$4:M90,$R$4:R90)/SUM($M$4:M90),""),"")</f>
        <v/>
      </c>
      <c r="T90" s="23" t="str">
        <f t="shared" si="21"/>
        <v/>
      </c>
      <c r="U90" s="23" t="str">
        <f t="shared" si="22"/>
        <v/>
      </c>
      <c r="V90" s="154" t="str">
        <f t="shared" si="23"/>
        <v/>
      </c>
      <c r="W90" s="199" t="str">
        <f t="shared" si="24"/>
        <v/>
      </c>
      <c r="X90" s="45" t="str">
        <f t="shared" si="25"/>
        <v/>
      </c>
      <c r="Y90" s="45" t="str">
        <f t="shared" si="26"/>
        <v/>
      </c>
      <c r="Z90" s="218" t="str">
        <f t="shared" si="27"/>
        <v/>
      </c>
      <c r="AA90" s="158"/>
    </row>
    <row r="91" spans="1:27" customFormat="1" x14ac:dyDescent="0.25">
      <c r="A91" s="31" t="str">
        <f>IF('Noon Position '!A97&lt;&gt;"",'Noon Position '!A97,"")</f>
        <v/>
      </c>
      <c r="B91" s="181" t="str">
        <f>IF('Noon Position '!B97&lt;&gt;"",'Noon Position '!B97,"")</f>
        <v/>
      </c>
      <c r="C91" s="186"/>
      <c r="D91" s="46"/>
      <c r="E91" s="46"/>
      <c r="F91" s="46"/>
      <c r="G91" s="187"/>
      <c r="H91" s="182"/>
      <c r="I91" s="48"/>
      <c r="J91" s="48"/>
      <c r="K91" s="195"/>
      <c r="L91" s="191" t="str">
        <f>IF('Noon Position '!L97&lt;&gt;0,'Noon Position '!L97,"")</f>
        <v/>
      </c>
      <c r="M91" s="141">
        <f>IF(L91&lt;&gt;"",'Weather Condition'!U91*L91,0)</f>
        <v>0</v>
      </c>
      <c r="N91" s="195"/>
      <c r="O91" s="208" t="str">
        <f t="shared" si="18"/>
        <v/>
      </c>
      <c r="P91" s="28" t="str">
        <f t="shared" si="19"/>
        <v/>
      </c>
      <c r="Q91" s="23" t="str">
        <f t="shared" si="20"/>
        <v/>
      </c>
      <c r="R91" s="23">
        <f>IF(Q91&lt;&gt;"",'Weather Condition'!U91*(P91+Q91),0)</f>
        <v>0</v>
      </c>
      <c r="S91" s="23" t="str">
        <f>IF(L91&lt;&gt;"",IF(SUM($M$4:M91)&lt;&gt;0,SUMPRODUCT($M$4:M91,$R$4:R91)/SUM($M$4:M91),""),"")</f>
        <v/>
      </c>
      <c r="T91" s="23" t="str">
        <f t="shared" si="21"/>
        <v/>
      </c>
      <c r="U91" s="23" t="str">
        <f t="shared" si="22"/>
        <v/>
      </c>
      <c r="V91" s="154" t="str">
        <f t="shared" si="23"/>
        <v/>
      </c>
      <c r="W91" s="199" t="str">
        <f t="shared" si="24"/>
        <v/>
      </c>
      <c r="X91" s="45" t="str">
        <f t="shared" si="25"/>
        <v/>
      </c>
      <c r="Y91" s="45" t="str">
        <f t="shared" si="26"/>
        <v/>
      </c>
      <c r="Z91" s="218" t="str">
        <f t="shared" si="27"/>
        <v/>
      </c>
      <c r="AA91" s="158"/>
    </row>
    <row r="92" spans="1:27" customFormat="1" x14ac:dyDescent="0.25">
      <c r="A92" s="31" t="str">
        <f>IF('Noon Position '!A98&lt;&gt;"",'Noon Position '!A98,"")</f>
        <v/>
      </c>
      <c r="B92" s="181" t="str">
        <f>IF('Noon Position '!B98&lt;&gt;"",'Noon Position '!B98,"")</f>
        <v/>
      </c>
      <c r="C92" s="186"/>
      <c r="D92" s="46"/>
      <c r="E92" s="46"/>
      <c r="F92" s="46"/>
      <c r="G92" s="187"/>
      <c r="H92" s="182"/>
      <c r="I92" s="48"/>
      <c r="J92" s="48"/>
      <c r="K92" s="195"/>
      <c r="L92" s="191" t="str">
        <f>IF('Noon Position '!L98&lt;&gt;0,'Noon Position '!L98,"")</f>
        <v/>
      </c>
      <c r="M92" s="141">
        <f>IF(L92&lt;&gt;"",'Weather Condition'!U92*L92,0)</f>
        <v>0</v>
      </c>
      <c r="N92" s="195"/>
      <c r="O92" s="208" t="str">
        <f t="shared" si="18"/>
        <v/>
      </c>
      <c r="P92" s="28" t="str">
        <f t="shared" si="19"/>
        <v/>
      </c>
      <c r="Q92" s="23" t="str">
        <f t="shared" si="20"/>
        <v/>
      </c>
      <c r="R92" s="23">
        <f>IF(Q92&lt;&gt;"",'Weather Condition'!U92*(P92+Q92),0)</f>
        <v>0</v>
      </c>
      <c r="S92" s="23" t="str">
        <f>IF(L92&lt;&gt;"",IF(SUM($M$4:M92)&lt;&gt;0,SUMPRODUCT($M$4:M92,$R$4:R92)/SUM($M$4:M92),""),"")</f>
        <v/>
      </c>
      <c r="T92" s="23" t="str">
        <f t="shared" si="21"/>
        <v/>
      </c>
      <c r="U92" s="23" t="str">
        <f t="shared" si="22"/>
        <v/>
      </c>
      <c r="V92" s="154" t="str">
        <f t="shared" si="23"/>
        <v/>
      </c>
      <c r="W92" s="199" t="str">
        <f t="shared" si="24"/>
        <v/>
      </c>
      <c r="X92" s="45" t="str">
        <f t="shared" si="25"/>
        <v/>
      </c>
      <c r="Y92" s="45" t="str">
        <f t="shared" si="26"/>
        <v/>
      </c>
      <c r="Z92" s="218" t="str">
        <f t="shared" si="27"/>
        <v/>
      </c>
      <c r="AA92" s="158"/>
    </row>
    <row r="93" spans="1:27" customFormat="1" x14ac:dyDescent="0.25">
      <c r="A93" s="31" t="str">
        <f>IF('Noon Position '!A99&lt;&gt;"",'Noon Position '!A99,"")</f>
        <v/>
      </c>
      <c r="B93" s="181" t="str">
        <f>IF('Noon Position '!B99&lt;&gt;"",'Noon Position '!B99,"")</f>
        <v/>
      </c>
      <c r="C93" s="186"/>
      <c r="D93" s="46"/>
      <c r="E93" s="46"/>
      <c r="F93" s="46"/>
      <c r="G93" s="187"/>
      <c r="H93" s="182"/>
      <c r="I93" s="48"/>
      <c r="J93" s="48"/>
      <c r="K93" s="195"/>
      <c r="L93" s="191" t="str">
        <f>IF('Noon Position '!L99&lt;&gt;0,'Noon Position '!L99,"")</f>
        <v/>
      </c>
      <c r="M93" s="141">
        <f>IF(L93&lt;&gt;"",'Weather Condition'!U93*L93,0)</f>
        <v>0</v>
      </c>
      <c r="N93" s="195"/>
      <c r="O93" s="208" t="str">
        <f t="shared" si="18"/>
        <v/>
      </c>
      <c r="P93" s="28" t="str">
        <f t="shared" si="19"/>
        <v/>
      </c>
      <c r="Q93" s="23" t="str">
        <f t="shared" si="20"/>
        <v/>
      </c>
      <c r="R93" s="23">
        <f>IF(Q93&lt;&gt;"",'Weather Condition'!U93*(P93+Q93),0)</f>
        <v>0</v>
      </c>
      <c r="S93" s="23" t="str">
        <f>IF(L93&lt;&gt;"",IF(SUM($M$4:M93)&lt;&gt;0,SUMPRODUCT($M$4:M93,$R$4:R93)/SUM($M$4:M93),""),"")</f>
        <v/>
      </c>
      <c r="T93" s="23" t="str">
        <f t="shared" si="21"/>
        <v/>
      </c>
      <c r="U93" s="23" t="str">
        <f t="shared" si="22"/>
        <v/>
      </c>
      <c r="V93" s="154" t="str">
        <f t="shared" si="23"/>
        <v/>
      </c>
      <c r="W93" s="199" t="str">
        <f t="shared" si="24"/>
        <v/>
      </c>
      <c r="X93" s="45" t="str">
        <f t="shared" si="25"/>
        <v/>
      </c>
      <c r="Y93" s="45" t="str">
        <f t="shared" si="26"/>
        <v/>
      </c>
      <c r="Z93" s="218" t="str">
        <f t="shared" si="27"/>
        <v/>
      </c>
      <c r="AA93" s="158"/>
    </row>
    <row r="94" spans="1:27" customFormat="1" x14ac:dyDescent="0.25">
      <c r="A94" s="31" t="str">
        <f>IF('Noon Position '!A100&lt;&gt;"",'Noon Position '!A100,"")</f>
        <v/>
      </c>
      <c r="B94" s="181" t="str">
        <f>IF('Noon Position '!B100&lt;&gt;"",'Noon Position '!B100,"")</f>
        <v/>
      </c>
      <c r="C94" s="186"/>
      <c r="D94" s="46"/>
      <c r="E94" s="46"/>
      <c r="F94" s="46"/>
      <c r="G94" s="187"/>
      <c r="H94" s="182"/>
      <c r="I94" s="48"/>
      <c r="J94" s="48"/>
      <c r="K94" s="195"/>
      <c r="L94" s="191" t="str">
        <f>IF('Noon Position '!L100&lt;&gt;0,'Noon Position '!L100,"")</f>
        <v/>
      </c>
      <c r="M94" s="141">
        <f>IF(L94&lt;&gt;"",'Weather Condition'!U94*L94,0)</f>
        <v>0</v>
      </c>
      <c r="N94" s="195"/>
      <c r="O94" s="208" t="str">
        <f t="shared" si="18"/>
        <v/>
      </c>
      <c r="P94" s="28" t="str">
        <f t="shared" si="19"/>
        <v/>
      </c>
      <c r="Q94" s="23" t="str">
        <f t="shared" si="20"/>
        <v/>
      </c>
      <c r="R94" s="23">
        <f>IF(Q94&lt;&gt;"",'Weather Condition'!U94*(P94+Q94),0)</f>
        <v>0</v>
      </c>
      <c r="S94" s="23" t="str">
        <f>IF(L94&lt;&gt;"",IF(SUM($M$4:M94)&lt;&gt;0,SUMPRODUCT($M$4:M94,$R$4:R94)/SUM($M$4:M94),""),"")</f>
        <v/>
      </c>
      <c r="T94" s="23" t="str">
        <f t="shared" si="21"/>
        <v/>
      </c>
      <c r="U94" s="23" t="str">
        <f t="shared" si="22"/>
        <v/>
      </c>
      <c r="V94" s="154" t="str">
        <f t="shared" si="23"/>
        <v/>
      </c>
      <c r="W94" s="199" t="str">
        <f t="shared" si="24"/>
        <v/>
      </c>
      <c r="X94" s="45" t="str">
        <f t="shared" si="25"/>
        <v/>
      </c>
      <c r="Y94" s="45" t="str">
        <f t="shared" si="26"/>
        <v/>
      </c>
      <c r="Z94" s="218" t="str">
        <f t="shared" si="27"/>
        <v/>
      </c>
      <c r="AA94" s="158"/>
    </row>
    <row r="95" spans="1:27" customFormat="1" x14ac:dyDescent="0.25">
      <c r="A95" s="31" t="str">
        <f>IF('Noon Position '!A101&lt;&gt;"",'Noon Position '!A101,"")</f>
        <v/>
      </c>
      <c r="B95" s="181" t="str">
        <f>IF('Noon Position '!B101&lt;&gt;"",'Noon Position '!B101,"")</f>
        <v/>
      </c>
      <c r="C95" s="186"/>
      <c r="D95" s="46"/>
      <c r="E95" s="46"/>
      <c r="F95" s="46"/>
      <c r="G95" s="187"/>
      <c r="H95" s="182"/>
      <c r="I95" s="48"/>
      <c r="J95" s="48"/>
      <c r="K95" s="195"/>
      <c r="L95" s="191" t="str">
        <f>IF('Noon Position '!L101&lt;&gt;0,'Noon Position '!L101,"")</f>
        <v/>
      </c>
      <c r="M95" s="141">
        <f>IF(L95&lt;&gt;"",'Weather Condition'!U95*L95,0)</f>
        <v>0</v>
      </c>
      <c r="N95" s="195"/>
      <c r="O95" s="208" t="str">
        <f t="shared" si="18"/>
        <v/>
      </c>
      <c r="P95" s="28" t="str">
        <f t="shared" si="19"/>
        <v/>
      </c>
      <c r="Q95" s="23" t="str">
        <f t="shared" si="20"/>
        <v/>
      </c>
      <c r="R95" s="23">
        <f>IF(Q95&lt;&gt;"",'Weather Condition'!U95*(P95+Q95),0)</f>
        <v>0</v>
      </c>
      <c r="S95" s="23" t="str">
        <f>IF(L95&lt;&gt;"",IF(SUM($M$4:M95)&lt;&gt;0,SUMPRODUCT($M$4:M95,$R$4:R95)/SUM($M$4:M95),""),"")</f>
        <v/>
      </c>
      <c r="T95" s="23" t="str">
        <f t="shared" si="21"/>
        <v/>
      </c>
      <c r="U95" s="23" t="str">
        <f t="shared" si="22"/>
        <v/>
      </c>
      <c r="V95" s="154" t="str">
        <f t="shared" si="23"/>
        <v/>
      </c>
      <c r="W95" s="199" t="str">
        <f t="shared" si="24"/>
        <v/>
      </c>
      <c r="X95" s="45" t="str">
        <f t="shared" si="25"/>
        <v/>
      </c>
      <c r="Y95" s="45" t="str">
        <f t="shared" si="26"/>
        <v/>
      </c>
      <c r="Z95" s="218" t="str">
        <f t="shared" si="27"/>
        <v/>
      </c>
      <c r="AA95" s="158"/>
    </row>
    <row r="96" spans="1:27" customFormat="1" x14ac:dyDescent="0.25">
      <c r="A96" s="31" t="str">
        <f>IF('Noon Position '!A102&lt;&gt;"",'Noon Position '!A102,"")</f>
        <v/>
      </c>
      <c r="B96" s="181" t="str">
        <f>IF('Noon Position '!B102&lt;&gt;"",'Noon Position '!B102,"")</f>
        <v/>
      </c>
      <c r="C96" s="186"/>
      <c r="D96" s="46"/>
      <c r="E96" s="46"/>
      <c r="F96" s="46"/>
      <c r="G96" s="187"/>
      <c r="H96" s="182"/>
      <c r="I96" s="48"/>
      <c r="J96" s="48"/>
      <c r="K96" s="195"/>
      <c r="L96" s="191" t="str">
        <f>IF('Noon Position '!L102&lt;&gt;0,'Noon Position '!L102,"")</f>
        <v/>
      </c>
      <c r="M96" s="141">
        <f>IF(L96&lt;&gt;"",'Weather Condition'!U96*L96,0)</f>
        <v>0</v>
      </c>
      <c r="N96" s="195"/>
      <c r="O96" s="208" t="str">
        <f t="shared" si="18"/>
        <v/>
      </c>
      <c r="P96" s="28" t="str">
        <f t="shared" si="19"/>
        <v/>
      </c>
      <c r="Q96" s="23" t="str">
        <f t="shared" si="20"/>
        <v/>
      </c>
      <c r="R96" s="23">
        <f>IF(Q96&lt;&gt;"",'Weather Condition'!U96*(P96+Q96),0)</f>
        <v>0</v>
      </c>
      <c r="S96" s="23" t="str">
        <f>IF(L96&lt;&gt;"",IF(SUM($M$4:M96)&lt;&gt;0,SUMPRODUCT($M$4:M96,$R$4:R96)/SUM($M$4:M96),""),"")</f>
        <v/>
      </c>
      <c r="T96" s="23" t="str">
        <f t="shared" si="21"/>
        <v/>
      </c>
      <c r="U96" s="23" t="str">
        <f t="shared" si="22"/>
        <v/>
      </c>
      <c r="V96" s="154" t="str">
        <f t="shared" si="23"/>
        <v/>
      </c>
      <c r="W96" s="199" t="str">
        <f t="shared" si="24"/>
        <v/>
      </c>
      <c r="X96" s="45" t="str">
        <f t="shared" si="25"/>
        <v/>
      </c>
      <c r="Y96" s="45" t="str">
        <f t="shared" si="26"/>
        <v/>
      </c>
      <c r="Z96" s="218" t="str">
        <f t="shared" si="27"/>
        <v/>
      </c>
      <c r="AA96" s="158"/>
    </row>
    <row r="97" spans="1:27" customFormat="1" x14ac:dyDescent="0.25">
      <c r="A97" s="31" t="str">
        <f>IF('Noon Position '!A103&lt;&gt;"",'Noon Position '!A103,"")</f>
        <v/>
      </c>
      <c r="B97" s="181" t="str">
        <f>IF('Noon Position '!B103&lt;&gt;"",'Noon Position '!B103,"")</f>
        <v/>
      </c>
      <c r="C97" s="186"/>
      <c r="D97" s="46"/>
      <c r="E97" s="46"/>
      <c r="F97" s="46"/>
      <c r="G97" s="187"/>
      <c r="H97" s="182"/>
      <c r="I97" s="48"/>
      <c r="J97" s="48"/>
      <c r="K97" s="195"/>
      <c r="L97" s="191" t="str">
        <f>IF('Noon Position '!L103&lt;&gt;0,'Noon Position '!L103,"")</f>
        <v/>
      </c>
      <c r="M97" s="141">
        <f>IF(L97&lt;&gt;"",'Weather Condition'!U97*L97,0)</f>
        <v>0</v>
      </c>
      <c r="N97" s="195"/>
      <c r="O97" s="208" t="str">
        <f t="shared" si="18"/>
        <v/>
      </c>
      <c r="P97" s="28" t="str">
        <f t="shared" si="19"/>
        <v/>
      </c>
      <c r="Q97" s="23" t="str">
        <f t="shared" si="20"/>
        <v/>
      </c>
      <c r="R97" s="23">
        <f>IF(Q97&lt;&gt;"",'Weather Condition'!U97*(P97+Q97),0)</f>
        <v>0</v>
      </c>
      <c r="S97" s="23" t="str">
        <f>IF(L97&lt;&gt;"",IF(SUM($M$4:M97)&lt;&gt;0,SUMPRODUCT($M$4:M97,$R$4:R97)/SUM($M$4:M97),""),"")</f>
        <v/>
      </c>
      <c r="T97" s="23" t="str">
        <f t="shared" si="21"/>
        <v/>
      </c>
      <c r="U97" s="23" t="str">
        <f t="shared" si="22"/>
        <v/>
      </c>
      <c r="V97" s="154" t="str">
        <f t="shared" si="23"/>
        <v/>
      </c>
      <c r="W97" s="199" t="str">
        <f t="shared" si="24"/>
        <v/>
      </c>
      <c r="X97" s="45" t="str">
        <f t="shared" si="25"/>
        <v/>
      </c>
      <c r="Y97" s="45" t="str">
        <f t="shared" si="26"/>
        <v/>
      </c>
      <c r="Z97" s="218" t="str">
        <f t="shared" si="27"/>
        <v/>
      </c>
      <c r="AA97" s="158"/>
    </row>
    <row r="98" spans="1:27" customFormat="1" x14ac:dyDescent="0.25">
      <c r="A98" s="31" t="str">
        <f>IF('Noon Position '!A104&lt;&gt;"",'Noon Position '!A104,"")</f>
        <v/>
      </c>
      <c r="B98" s="181" t="str">
        <f>IF('Noon Position '!B104&lt;&gt;"",'Noon Position '!B104,"")</f>
        <v/>
      </c>
      <c r="C98" s="186"/>
      <c r="D98" s="46"/>
      <c r="E98" s="46"/>
      <c r="F98" s="46"/>
      <c r="G98" s="187"/>
      <c r="H98" s="182"/>
      <c r="I98" s="48"/>
      <c r="J98" s="48"/>
      <c r="K98" s="195"/>
      <c r="L98" s="191" t="str">
        <f>IF('Noon Position '!L104&lt;&gt;0,'Noon Position '!L104,"")</f>
        <v/>
      </c>
      <c r="M98" s="141">
        <f>IF(L98&lt;&gt;"",'Weather Condition'!U98*L98,0)</f>
        <v>0</v>
      </c>
      <c r="N98" s="195"/>
      <c r="O98" s="208" t="str">
        <f t="shared" si="18"/>
        <v/>
      </c>
      <c r="P98" s="28" t="str">
        <f t="shared" si="19"/>
        <v/>
      </c>
      <c r="Q98" s="23" t="str">
        <f t="shared" si="20"/>
        <v/>
      </c>
      <c r="R98" s="23">
        <f>IF(Q98&lt;&gt;"",'Weather Condition'!U98*(P98+Q98),0)</f>
        <v>0</v>
      </c>
      <c r="S98" s="23" t="str">
        <f>IF(L98&lt;&gt;"",IF(SUM($M$4:M98)&lt;&gt;0,SUMPRODUCT($M$4:M98,$R$4:R98)/SUM($M$4:M98),""),"")</f>
        <v/>
      </c>
      <c r="T98" s="23" t="str">
        <f t="shared" si="21"/>
        <v/>
      </c>
      <c r="U98" s="23" t="str">
        <f t="shared" si="22"/>
        <v/>
      </c>
      <c r="V98" s="154" t="str">
        <f t="shared" si="23"/>
        <v/>
      </c>
      <c r="W98" s="199" t="str">
        <f t="shared" si="24"/>
        <v/>
      </c>
      <c r="X98" s="45" t="str">
        <f t="shared" si="25"/>
        <v/>
      </c>
      <c r="Y98" s="45" t="str">
        <f t="shared" si="26"/>
        <v/>
      </c>
      <c r="Z98" s="218" t="str">
        <f t="shared" si="27"/>
        <v/>
      </c>
      <c r="AA98" s="158"/>
    </row>
    <row r="99" spans="1:27" customFormat="1" x14ac:dyDescent="0.25">
      <c r="A99" s="31" t="str">
        <f>IF('Noon Position '!A105&lt;&gt;"",'Noon Position '!A105,"")</f>
        <v/>
      </c>
      <c r="B99" s="181" t="str">
        <f>IF('Noon Position '!B105&lt;&gt;"",'Noon Position '!B105,"")</f>
        <v/>
      </c>
      <c r="C99" s="186"/>
      <c r="D99" s="46"/>
      <c r="E99" s="46"/>
      <c r="F99" s="46"/>
      <c r="G99" s="187"/>
      <c r="H99" s="182"/>
      <c r="I99" s="48"/>
      <c r="J99" s="48"/>
      <c r="K99" s="195"/>
      <c r="L99" s="191" t="str">
        <f>IF('Noon Position '!L105&lt;&gt;0,'Noon Position '!L105,"")</f>
        <v/>
      </c>
      <c r="M99" s="141">
        <f>IF(L99&lt;&gt;"",'Weather Condition'!U99*L99,0)</f>
        <v>0</v>
      </c>
      <c r="N99" s="195"/>
      <c r="O99" s="208" t="str">
        <f t="shared" si="18"/>
        <v/>
      </c>
      <c r="P99" s="28" t="str">
        <f t="shared" si="19"/>
        <v/>
      </c>
      <c r="Q99" s="23" t="str">
        <f t="shared" si="20"/>
        <v/>
      </c>
      <c r="R99" s="23">
        <f>IF(Q99&lt;&gt;"",'Weather Condition'!U99*(P99+Q99),0)</f>
        <v>0</v>
      </c>
      <c r="S99" s="23" t="str">
        <f>IF(L99&lt;&gt;"",IF(SUM($M$4:M99)&lt;&gt;0,SUMPRODUCT($M$4:M99,$R$4:R99)/SUM($M$4:M99),""),"")</f>
        <v/>
      </c>
      <c r="T99" s="23" t="str">
        <f t="shared" si="21"/>
        <v/>
      </c>
      <c r="U99" s="23" t="str">
        <f t="shared" si="22"/>
        <v/>
      </c>
      <c r="V99" s="154" t="str">
        <f t="shared" si="23"/>
        <v/>
      </c>
      <c r="W99" s="199" t="str">
        <f t="shared" si="24"/>
        <v/>
      </c>
      <c r="X99" s="45" t="str">
        <f t="shared" si="25"/>
        <v/>
      </c>
      <c r="Y99" s="45" t="str">
        <f t="shared" si="26"/>
        <v/>
      </c>
      <c r="Z99" s="218" t="str">
        <f t="shared" si="27"/>
        <v/>
      </c>
      <c r="AA99" s="158"/>
    </row>
    <row r="100" spans="1:27" customFormat="1" x14ac:dyDescent="0.25">
      <c r="A100" s="31" t="str">
        <f>IF('Noon Position '!A106&lt;&gt;"",'Noon Position '!A106,"")</f>
        <v/>
      </c>
      <c r="B100" s="181" t="str">
        <f>IF('Noon Position '!B106&lt;&gt;"",'Noon Position '!B106,"")</f>
        <v/>
      </c>
      <c r="C100" s="186"/>
      <c r="D100" s="46"/>
      <c r="E100" s="46"/>
      <c r="F100" s="46"/>
      <c r="G100" s="187"/>
      <c r="H100" s="182"/>
      <c r="I100" s="48"/>
      <c r="J100" s="48"/>
      <c r="K100" s="195"/>
      <c r="L100" s="191" t="str">
        <f>IF('Noon Position '!L106&lt;&gt;0,'Noon Position '!L106,"")</f>
        <v/>
      </c>
      <c r="M100" s="141">
        <f>IF(L100&lt;&gt;"",'Weather Condition'!U100*L100,0)</f>
        <v>0</v>
      </c>
      <c r="N100" s="195"/>
      <c r="O100" s="208" t="str">
        <f t="shared" si="18"/>
        <v/>
      </c>
      <c r="P100" s="28" t="str">
        <f t="shared" si="19"/>
        <v/>
      </c>
      <c r="Q100" s="23" t="str">
        <f t="shared" si="20"/>
        <v/>
      </c>
      <c r="R100" s="23">
        <f>IF(Q100&lt;&gt;"",'Weather Condition'!U100*(P100+Q100),0)</f>
        <v>0</v>
      </c>
      <c r="S100" s="23" t="str">
        <f>IF(L100&lt;&gt;"",IF(SUM($M$4:M100)&lt;&gt;0,SUMPRODUCT($M$4:M100,$R$4:R100)/SUM($M$4:M100),""),"")</f>
        <v/>
      </c>
      <c r="T100" s="23" t="str">
        <f t="shared" si="21"/>
        <v/>
      </c>
      <c r="U100" s="23" t="str">
        <f t="shared" si="22"/>
        <v/>
      </c>
      <c r="V100" s="154" t="str">
        <f t="shared" si="23"/>
        <v/>
      </c>
      <c r="W100" s="199" t="str">
        <f t="shared" si="24"/>
        <v/>
      </c>
      <c r="X100" s="45" t="str">
        <f t="shared" si="25"/>
        <v/>
      </c>
      <c r="Y100" s="45" t="str">
        <f t="shared" si="26"/>
        <v/>
      </c>
      <c r="Z100" s="218" t="str">
        <f t="shared" si="27"/>
        <v/>
      </c>
      <c r="AA100" s="158"/>
    </row>
    <row r="101" spans="1:27" customFormat="1" x14ac:dyDescent="0.25">
      <c r="A101" s="31" t="str">
        <f>IF('Noon Position '!A107&lt;&gt;"",'Noon Position '!A107,"")</f>
        <v/>
      </c>
      <c r="B101" s="181" t="str">
        <f>IF('Noon Position '!B107&lt;&gt;"",'Noon Position '!B107,"")</f>
        <v/>
      </c>
      <c r="C101" s="186"/>
      <c r="D101" s="46"/>
      <c r="E101" s="46"/>
      <c r="F101" s="46"/>
      <c r="G101" s="187"/>
      <c r="H101" s="182"/>
      <c r="I101" s="48"/>
      <c r="J101" s="48"/>
      <c r="K101" s="195"/>
      <c r="L101" s="191" t="str">
        <f>IF('Noon Position '!L107&lt;&gt;0,'Noon Position '!L107,"")</f>
        <v/>
      </c>
      <c r="M101" s="141">
        <f>IF(L101&lt;&gt;"",'Weather Condition'!U101*L101,0)</f>
        <v>0</v>
      </c>
      <c r="N101" s="195"/>
      <c r="O101" s="208" t="str">
        <f t="shared" si="18"/>
        <v/>
      </c>
      <c r="P101" s="28" t="str">
        <f t="shared" si="19"/>
        <v/>
      </c>
      <c r="Q101" s="23" t="str">
        <f t="shared" si="20"/>
        <v/>
      </c>
      <c r="R101" s="23">
        <f>IF(Q101&lt;&gt;"",'Weather Condition'!U101*(P101+Q101),0)</f>
        <v>0</v>
      </c>
      <c r="S101" s="23" t="str">
        <f>IF(L101&lt;&gt;"",IF(SUM($M$4:M101)&lt;&gt;0,SUMPRODUCT($M$4:M101,$R$4:R101)/SUM($M$4:M101),""),"")</f>
        <v/>
      </c>
      <c r="T101" s="23" t="str">
        <f t="shared" si="21"/>
        <v/>
      </c>
      <c r="U101" s="23" t="str">
        <f t="shared" si="22"/>
        <v/>
      </c>
      <c r="V101" s="154" t="str">
        <f t="shared" si="23"/>
        <v/>
      </c>
      <c r="W101" s="199" t="str">
        <f t="shared" si="24"/>
        <v/>
      </c>
      <c r="X101" s="45" t="str">
        <f t="shared" si="25"/>
        <v/>
      </c>
      <c r="Y101" s="45" t="str">
        <f t="shared" si="26"/>
        <v/>
      </c>
      <c r="Z101" s="218" t="str">
        <f t="shared" si="27"/>
        <v/>
      </c>
      <c r="AA101" s="158"/>
    </row>
    <row r="102" spans="1:27" customFormat="1" x14ac:dyDescent="0.25">
      <c r="A102" s="31" t="str">
        <f>IF('Noon Position '!A108&lt;&gt;"",'Noon Position '!A108,"")</f>
        <v/>
      </c>
      <c r="B102" s="181" t="str">
        <f>IF('Noon Position '!B108&lt;&gt;"",'Noon Position '!B108,"")</f>
        <v/>
      </c>
      <c r="C102" s="186"/>
      <c r="D102" s="46"/>
      <c r="E102" s="46"/>
      <c r="F102" s="46"/>
      <c r="G102" s="187"/>
      <c r="H102" s="182"/>
      <c r="I102" s="48"/>
      <c r="J102" s="48"/>
      <c r="K102" s="195"/>
      <c r="L102" s="191" t="str">
        <f>IF('Noon Position '!L108&lt;&gt;0,'Noon Position '!L108,"")</f>
        <v/>
      </c>
      <c r="M102" s="141">
        <f>IF(L102&lt;&gt;"",'Weather Condition'!U102*L102,0)</f>
        <v>0</v>
      </c>
      <c r="N102" s="195"/>
      <c r="O102" s="208" t="str">
        <f t="shared" si="18"/>
        <v/>
      </c>
      <c r="P102" s="28" t="str">
        <f t="shared" si="19"/>
        <v/>
      </c>
      <c r="Q102" s="23" t="str">
        <f t="shared" si="20"/>
        <v/>
      </c>
      <c r="R102" s="23">
        <f>IF(Q102&lt;&gt;"",'Weather Condition'!U102*(P102+Q102),0)</f>
        <v>0</v>
      </c>
      <c r="S102" s="23" t="str">
        <f>IF(L102&lt;&gt;"",IF(SUM($M$4:M102)&lt;&gt;0,SUMPRODUCT($M$4:M102,$R$4:R102)/SUM($M$4:M102),""),"")</f>
        <v/>
      </c>
      <c r="T102" s="23" t="str">
        <f t="shared" si="21"/>
        <v/>
      </c>
      <c r="U102" s="23" t="str">
        <f t="shared" si="22"/>
        <v/>
      </c>
      <c r="V102" s="154" t="str">
        <f t="shared" si="23"/>
        <v/>
      </c>
      <c r="W102" s="199" t="str">
        <f t="shared" si="24"/>
        <v/>
      </c>
      <c r="X102" s="45" t="str">
        <f t="shared" si="25"/>
        <v/>
      </c>
      <c r="Y102" s="45" t="str">
        <f t="shared" si="26"/>
        <v/>
      </c>
      <c r="Z102" s="218" t="str">
        <f t="shared" si="27"/>
        <v/>
      </c>
      <c r="AA102" s="158"/>
    </row>
    <row r="103" spans="1:27" customFormat="1" x14ac:dyDescent="0.25">
      <c r="A103" s="31" t="str">
        <f>IF('Noon Position '!A109&lt;&gt;"",'Noon Position '!A109,"")</f>
        <v/>
      </c>
      <c r="B103" s="181" t="str">
        <f>IF('Noon Position '!B109&lt;&gt;"",'Noon Position '!B109,"")</f>
        <v/>
      </c>
      <c r="C103" s="186"/>
      <c r="D103" s="46"/>
      <c r="E103" s="46"/>
      <c r="F103" s="46"/>
      <c r="G103" s="187"/>
      <c r="H103" s="182"/>
      <c r="I103" s="48"/>
      <c r="J103" s="48"/>
      <c r="K103" s="195"/>
      <c r="L103" s="191" t="str">
        <f>IF('Noon Position '!L109&lt;&gt;0,'Noon Position '!L109,"")</f>
        <v/>
      </c>
      <c r="M103" s="141">
        <f>IF(L103&lt;&gt;"",'Weather Condition'!U103*L103,0)</f>
        <v>0</v>
      </c>
      <c r="N103" s="195"/>
      <c r="O103" s="208" t="str">
        <f t="shared" si="18"/>
        <v/>
      </c>
      <c r="P103" s="28" t="str">
        <f t="shared" si="19"/>
        <v/>
      </c>
      <c r="Q103" s="23" t="str">
        <f t="shared" si="20"/>
        <v/>
      </c>
      <c r="R103" s="23">
        <f>IF(Q103&lt;&gt;"",'Weather Condition'!U103*(P103+Q103),0)</f>
        <v>0</v>
      </c>
      <c r="S103" s="23" t="str">
        <f>IF(L103&lt;&gt;"",IF(SUM($M$4:M103)&lt;&gt;0,SUMPRODUCT($M$4:M103,$R$4:R103)/SUM($M$4:M103),""),"")</f>
        <v/>
      </c>
      <c r="T103" s="23" t="str">
        <f t="shared" si="21"/>
        <v/>
      </c>
      <c r="U103" s="23" t="str">
        <f t="shared" si="22"/>
        <v/>
      </c>
      <c r="V103" s="154" t="str">
        <f t="shared" si="23"/>
        <v/>
      </c>
      <c r="W103" s="199" t="str">
        <f t="shared" si="24"/>
        <v/>
      </c>
      <c r="X103" s="45" t="str">
        <f t="shared" si="25"/>
        <v/>
      </c>
      <c r="Y103" s="45" t="str">
        <f t="shared" si="26"/>
        <v/>
      </c>
      <c r="Z103" s="218" t="str">
        <f t="shared" si="27"/>
        <v/>
      </c>
      <c r="AA103" s="158"/>
    </row>
    <row r="104" spans="1:27" customFormat="1" ht="15.75" thickBot="1" x14ac:dyDescent="0.3">
      <c r="A104" s="31" t="str">
        <f>IF('Noon Position '!A110&lt;&gt;"",'Noon Position '!A110,"")</f>
        <v/>
      </c>
      <c r="B104" s="181" t="str">
        <f>IF('Noon Position '!B110&lt;&gt;"",'Noon Position '!B110,"")</f>
        <v/>
      </c>
      <c r="C104" s="188"/>
      <c r="D104" s="189"/>
      <c r="E104" s="189"/>
      <c r="F104" s="189"/>
      <c r="G104" s="190"/>
      <c r="H104" s="196"/>
      <c r="I104" s="197"/>
      <c r="J104" s="197"/>
      <c r="K104" s="198"/>
      <c r="L104" s="204" t="str">
        <f>IF('Noon Position '!L110&lt;&gt;0,'Noon Position '!L110,"")</f>
        <v/>
      </c>
      <c r="M104" s="205">
        <f>IF(L104&lt;&gt;"",'Weather Condition'!U104*L104,0)</f>
        <v>0</v>
      </c>
      <c r="N104" s="198"/>
      <c r="O104" s="209" t="str">
        <f t="shared" si="18"/>
        <v/>
      </c>
      <c r="P104" s="214" t="str">
        <f t="shared" si="19"/>
        <v/>
      </c>
      <c r="Q104" s="161" t="str">
        <f t="shared" si="20"/>
        <v/>
      </c>
      <c r="R104" s="161">
        <f>IF(Q104&lt;&gt;"",'Weather Condition'!U104*(P104+Q104),0)</f>
        <v>0</v>
      </c>
      <c r="S104" s="161" t="str">
        <f>IF(L104&lt;&gt;"",IF(SUM($M$4:M104)&lt;&gt;0,SUMPRODUCT($M$4:M104,$R$4:R104)/SUM($M$4:M104),""),"")</f>
        <v/>
      </c>
      <c r="T104" s="161" t="str">
        <f t="shared" si="21"/>
        <v/>
      </c>
      <c r="U104" s="161" t="str">
        <f t="shared" si="22"/>
        <v/>
      </c>
      <c r="V104" s="156" t="str">
        <f t="shared" si="23"/>
        <v/>
      </c>
      <c r="W104" s="219" t="str">
        <f t="shared" si="24"/>
        <v/>
      </c>
      <c r="X104" s="220" t="str">
        <f t="shared" si="25"/>
        <v/>
      </c>
      <c r="Y104" s="220" t="str">
        <f t="shared" si="26"/>
        <v/>
      </c>
      <c r="Z104" s="221" t="str">
        <f t="shared" si="27"/>
        <v/>
      </c>
      <c r="AA104" s="158">
        <v>1</v>
      </c>
    </row>
  </sheetData>
  <sheetProtection password="CF7A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7">
    <mergeCell ref="AC7:AM7"/>
    <mergeCell ref="N1:N2"/>
    <mergeCell ref="AD13:AK13"/>
    <mergeCell ref="P1:V1"/>
    <mergeCell ref="C1:G1"/>
    <mergeCell ref="H1:K1"/>
    <mergeCell ref="W1:Z1"/>
  </mergeCells>
  <pageMargins left="0.7" right="0.7" top="0.75" bottom="0.75" header="0.3" footer="0.3"/>
  <pageSetup paperSize="9" scale="65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P107"/>
  <sheetViews>
    <sheetView workbookViewId="0"/>
  </sheetViews>
  <sheetFormatPr defaultColWidth="10.42578125" defaultRowHeight="15" x14ac:dyDescent="0.25"/>
  <cols>
    <col min="1" max="1" width="10.42578125" style="12"/>
    <col min="2" max="2" width="9.42578125" style="12" hidden="1" customWidth="1"/>
    <col min="3" max="3" width="10.140625" style="12" hidden="1" customWidth="1"/>
    <col min="4" max="7" width="12.7109375" style="12" customWidth="1"/>
    <col min="8" max="12" width="12.28515625" style="12" customWidth="1"/>
    <col min="13" max="13" width="16.5703125" style="4" bestFit="1" customWidth="1"/>
    <col min="14" max="16384" width="10.42578125" style="4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 x14ac:dyDescent="0.25">
      <c r="A2" s="5"/>
      <c r="B2" s="5"/>
      <c r="C2" s="5"/>
      <c r="D2" s="355" t="s">
        <v>118</v>
      </c>
      <c r="E2" s="356"/>
      <c r="F2" s="357"/>
      <c r="G2" s="62">
        <v>35</v>
      </c>
      <c r="H2" s="355" t="s">
        <v>117</v>
      </c>
      <c r="I2" s="356"/>
      <c r="J2" s="356"/>
      <c r="K2" s="357"/>
      <c r="L2" s="62">
        <v>48</v>
      </c>
    </row>
    <row r="3" spans="1:16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14" customFormat="1" ht="25.5" customHeight="1" thickBot="1" x14ac:dyDescent="0.3">
      <c r="A4" s="13"/>
      <c r="B4" s="13"/>
      <c r="C4" s="13"/>
      <c r="D4" s="352" t="s">
        <v>33</v>
      </c>
      <c r="E4" s="353"/>
      <c r="F4" s="353"/>
      <c r="G4" s="354"/>
      <c r="H4" s="352" t="s">
        <v>34</v>
      </c>
      <c r="I4" s="353"/>
      <c r="J4" s="353"/>
      <c r="K4" s="353"/>
      <c r="L4" s="354"/>
    </row>
    <row r="5" spans="1:16" s="21" customFormat="1" ht="78" thickBot="1" x14ac:dyDescent="0.3">
      <c r="A5" s="56" t="s">
        <v>0</v>
      </c>
      <c r="B5" s="57" t="s">
        <v>1</v>
      </c>
      <c r="C5" s="57" t="s">
        <v>44</v>
      </c>
      <c r="D5" s="260" t="s">
        <v>52</v>
      </c>
      <c r="E5" s="261" t="s">
        <v>53</v>
      </c>
      <c r="F5" s="261" t="s">
        <v>54</v>
      </c>
      <c r="G5" s="262" t="s">
        <v>38</v>
      </c>
      <c r="H5" s="271" t="s">
        <v>56</v>
      </c>
      <c r="I5" s="261" t="s">
        <v>35</v>
      </c>
      <c r="J5" s="261" t="s">
        <v>36</v>
      </c>
      <c r="K5" s="261" t="s">
        <v>55</v>
      </c>
      <c r="L5" s="262" t="s">
        <v>37</v>
      </c>
      <c r="M5" s="238" t="s">
        <v>60</v>
      </c>
    </row>
    <row r="6" spans="1:16" x14ac:dyDescent="0.25">
      <c r="A6" s="24">
        <f>IF('Noon Position '!A9&lt;&gt;"",'Noon Position '!A9,"")</f>
        <v>42188</v>
      </c>
      <c r="B6" s="25" t="str">
        <f>IF('Noon Position '!B9&lt;&gt;"",'Noon Position '!B9,"")</f>
        <v/>
      </c>
      <c r="C6" s="231" t="str">
        <f>IF('Noon Position '!L9&lt;&gt;"",'Noon Position '!L9,"")</f>
        <v/>
      </c>
      <c r="D6" s="267">
        <v>1.6</v>
      </c>
      <c r="E6" s="268"/>
      <c r="F6" s="268"/>
      <c r="G6" s="269"/>
      <c r="H6" s="270">
        <v>2.4</v>
      </c>
      <c r="I6" s="268"/>
      <c r="J6" s="268"/>
      <c r="K6" s="268"/>
      <c r="L6" s="269"/>
      <c r="M6" s="157" t="s">
        <v>61</v>
      </c>
      <c r="P6" s="7"/>
    </row>
    <row r="7" spans="1:16" x14ac:dyDescent="0.25">
      <c r="A7" s="24">
        <f>IF('Noon Position '!A10&lt;&gt;"",'Noon Position '!A10,"")</f>
        <v>42189</v>
      </c>
      <c r="B7" s="25">
        <f>IF('Noon Position '!B10&lt;&gt;"",'Noon Position '!B10,"")</f>
        <v>0.5</v>
      </c>
      <c r="C7" s="231">
        <f>IF('Noon Position '!L10&lt;&gt;"",'Noon Position '!L10,"")</f>
        <v>17</v>
      </c>
      <c r="D7" s="233">
        <v>1.6</v>
      </c>
      <c r="E7" s="20">
        <v>0</v>
      </c>
      <c r="F7" s="20">
        <v>0</v>
      </c>
      <c r="G7" s="234">
        <f>IF(C7&lt;&gt;"",(D7-D6+E7+F7)/C7*24,IF(ISBLANK(D7),"",D7-D6+E7+F7))</f>
        <v>0</v>
      </c>
      <c r="H7" s="232">
        <v>2.4</v>
      </c>
      <c r="I7" s="20">
        <v>0</v>
      </c>
      <c r="J7" s="20">
        <v>0</v>
      </c>
      <c r="K7" s="20">
        <v>0</v>
      </c>
      <c r="L7" s="234">
        <f>IF(C7&lt;&gt;"",(H7-H6+I7+J7+K7)/C7*24,IF(ISBLANK(H7),"",H7-H6+I7+J7+K7))</f>
        <v>0</v>
      </c>
      <c r="M7" s="158"/>
    </row>
    <row r="8" spans="1:16" x14ac:dyDescent="0.25">
      <c r="A8" s="24" t="str">
        <f>IF('Noon Position '!A11&lt;&gt;"",'Noon Position '!A11,"")</f>
        <v/>
      </c>
      <c r="B8" s="25" t="str">
        <f>IF('Noon Position '!B11&lt;&gt;"",'Noon Position '!B11,"")</f>
        <v/>
      </c>
      <c r="C8" s="231" t="str">
        <f>IF('Noon Position '!L11&lt;&gt;"",'Noon Position '!L11,"")</f>
        <v/>
      </c>
      <c r="D8" s="233"/>
      <c r="E8" s="20"/>
      <c r="F8" s="20"/>
      <c r="G8" s="234" t="str">
        <f t="shared" ref="G8:G26" si="0">IF(C8&lt;&gt;"",(D8-D7+E8+F8)/C8*24,IF(ISBLANK(D8),"",D8-D7+E8+F8))</f>
        <v/>
      </c>
      <c r="H8" s="232"/>
      <c r="I8" s="20"/>
      <c r="J8" s="20"/>
      <c r="K8" s="20"/>
      <c r="L8" s="234" t="str">
        <f t="shared" ref="L8:L71" si="1">IF(C8&lt;&gt;"",(H8-H7+I8+J8+K8)/C8*24,IF(ISBLANK(H8),"",H8-H7+I8+J8+K8))</f>
        <v/>
      </c>
      <c r="M8" s="158"/>
    </row>
    <row r="9" spans="1:16" x14ac:dyDescent="0.25">
      <c r="A9" s="24" t="str">
        <f>IF('Noon Position '!A12&lt;&gt;"",'Noon Position '!A12,"")</f>
        <v/>
      </c>
      <c r="B9" s="25" t="str">
        <f>IF('Noon Position '!B12&lt;&gt;"",'Noon Position '!B12,"")</f>
        <v/>
      </c>
      <c r="C9" s="231" t="str">
        <f>IF('Noon Position '!L12&lt;&gt;"",'Noon Position '!L12,"")</f>
        <v/>
      </c>
      <c r="D9" s="233"/>
      <c r="E9" s="20"/>
      <c r="F9" s="20"/>
      <c r="G9" s="234" t="str">
        <f t="shared" si="0"/>
        <v/>
      </c>
      <c r="H9" s="232"/>
      <c r="I9" s="20"/>
      <c r="J9" s="20"/>
      <c r="K9" s="20"/>
      <c r="L9" s="234" t="str">
        <f t="shared" si="1"/>
        <v/>
      </c>
      <c r="M9" s="158"/>
    </row>
    <row r="10" spans="1:16" x14ac:dyDescent="0.25">
      <c r="A10" s="24" t="str">
        <f>IF('Noon Position '!A13&lt;&gt;"",'Noon Position '!A13,"")</f>
        <v/>
      </c>
      <c r="B10" s="25" t="str">
        <f>IF('Noon Position '!B13&lt;&gt;"",'Noon Position '!B13,"")</f>
        <v/>
      </c>
      <c r="C10" s="231" t="str">
        <f>IF('Noon Position '!L13&lt;&gt;"",'Noon Position '!L13,"")</f>
        <v/>
      </c>
      <c r="D10" s="233"/>
      <c r="E10" s="20"/>
      <c r="F10" s="20"/>
      <c r="G10" s="234" t="str">
        <f t="shared" si="0"/>
        <v/>
      </c>
      <c r="H10" s="232"/>
      <c r="I10" s="20"/>
      <c r="J10" s="20"/>
      <c r="K10" s="20"/>
      <c r="L10" s="234" t="str">
        <f t="shared" si="1"/>
        <v/>
      </c>
      <c r="M10" s="158"/>
    </row>
    <row r="11" spans="1:16" x14ac:dyDescent="0.25">
      <c r="A11" s="24" t="str">
        <f>IF('Noon Position '!A14&lt;&gt;"",'Noon Position '!A14,"")</f>
        <v/>
      </c>
      <c r="B11" s="25" t="str">
        <f>IF('Noon Position '!B14&lt;&gt;"",'Noon Position '!B14,"")</f>
        <v/>
      </c>
      <c r="C11" s="231" t="str">
        <f>IF('Noon Position '!L14&lt;&gt;"",'Noon Position '!L14,"")</f>
        <v/>
      </c>
      <c r="D11" s="233"/>
      <c r="E11" s="20"/>
      <c r="F11" s="20"/>
      <c r="G11" s="234" t="str">
        <f t="shared" si="0"/>
        <v/>
      </c>
      <c r="H11" s="232"/>
      <c r="I11" s="20"/>
      <c r="J11" s="20"/>
      <c r="K11" s="20"/>
      <c r="L11" s="234" t="str">
        <f t="shared" si="1"/>
        <v/>
      </c>
      <c r="M11" s="158"/>
    </row>
    <row r="12" spans="1:16" x14ac:dyDescent="0.25">
      <c r="A12" s="24" t="str">
        <f>IF('Noon Position '!A15&lt;&gt;"",'Noon Position '!A15,"")</f>
        <v/>
      </c>
      <c r="B12" s="25" t="str">
        <f>IF('Noon Position '!B15&lt;&gt;"",'Noon Position '!B15,"")</f>
        <v/>
      </c>
      <c r="C12" s="231" t="str">
        <f>IF('Noon Position '!L15&lt;&gt;"",'Noon Position '!L15,"")</f>
        <v/>
      </c>
      <c r="D12" s="233"/>
      <c r="E12" s="20"/>
      <c r="F12" s="20"/>
      <c r="G12" s="234" t="str">
        <f t="shared" si="0"/>
        <v/>
      </c>
      <c r="H12" s="232"/>
      <c r="I12" s="20"/>
      <c r="J12" s="20"/>
      <c r="K12" s="20"/>
      <c r="L12" s="234" t="str">
        <f t="shared" si="1"/>
        <v/>
      </c>
      <c r="M12" s="158"/>
    </row>
    <row r="13" spans="1:16" x14ac:dyDescent="0.25">
      <c r="A13" s="24" t="str">
        <f>IF('Noon Position '!A16&lt;&gt;"",'Noon Position '!A16,"")</f>
        <v/>
      </c>
      <c r="B13" s="25" t="str">
        <f>IF('Noon Position '!B16&lt;&gt;"",'Noon Position '!B16,"")</f>
        <v/>
      </c>
      <c r="C13" s="231" t="str">
        <f>IF('Noon Position '!L16&lt;&gt;"",'Noon Position '!L16,"")</f>
        <v/>
      </c>
      <c r="D13" s="233"/>
      <c r="E13" s="20"/>
      <c r="F13" s="20"/>
      <c r="G13" s="234" t="str">
        <f t="shared" si="0"/>
        <v/>
      </c>
      <c r="H13" s="232"/>
      <c r="I13" s="20"/>
      <c r="J13" s="20"/>
      <c r="K13" s="20"/>
      <c r="L13" s="234" t="str">
        <f t="shared" si="1"/>
        <v/>
      </c>
      <c r="M13" s="158"/>
    </row>
    <row r="14" spans="1:16" x14ac:dyDescent="0.25">
      <c r="A14" s="24" t="str">
        <f>IF('Noon Position '!A17&lt;&gt;"",'Noon Position '!A17,"")</f>
        <v/>
      </c>
      <c r="B14" s="25" t="str">
        <f>IF('Noon Position '!B17&lt;&gt;"",'Noon Position '!B17,"")</f>
        <v/>
      </c>
      <c r="C14" s="231" t="str">
        <f>IF('Noon Position '!L17&lt;&gt;"",'Noon Position '!L17,"")</f>
        <v/>
      </c>
      <c r="D14" s="233"/>
      <c r="E14" s="20"/>
      <c r="F14" s="20"/>
      <c r="G14" s="234" t="str">
        <f t="shared" si="0"/>
        <v/>
      </c>
      <c r="H14" s="232"/>
      <c r="I14" s="20"/>
      <c r="J14" s="20"/>
      <c r="K14" s="20"/>
      <c r="L14" s="234" t="str">
        <f t="shared" si="1"/>
        <v/>
      </c>
      <c r="M14" s="158"/>
    </row>
    <row r="15" spans="1:16" x14ac:dyDescent="0.25">
      <c r="A15" s="24" t="str">
        <f>IF('Noon Position '!A18&lt;&gt;"",'Noon Position '!A18,"")</f>
        <v/>
      </c>
      <c r="B15" s="25" t="str">
        <f>IF('Noon Position '!B18&lt;&gt;"",'Noon Position '!B18,"")</f>
        <v/>
      </c>
      <c r="C15" s="231" t="str">
        <f>IF('Noon Position '!L18&lt;&gt;"",'Noon Position '!L18,"")</f>
        <v/>
      </c>
      <c r="D15" s="233"/>
      <c r="E15" s="20"/>
      <c r="F15" s="20"/>
      <c r="G15" s="234" t="str">
        <f t="shared" si="0"/>
        <v/>
      </c>
      <c r="H15" s="232"/>
      <c r="I15" s="20"/>
      <c r="J15" s="20"/>
      <c r="K15" s="20"/>
      <c r="L15" s="234" t="str">
        <f t="shared" si="1"/>
        <v/>
      </c>
      <c r="M15" s="158"/>
    </row>
    <row r="16" spans="1:16" x14ac:dyDescent="0.25">
      <c r="A16" s="24" t="str">
        <f>IF('Noon Position '!A19&lt;&gt;"",'Noon Position '!A19,"")</f>
        <v/>
      </c>
      <c r="B16" s="25" t="str">
        <f>IF('Noon Position '!B19&lt;&gt;"",'Noon Position '!B19,"")</f>
        <v/>
      </c>
      <c r="C16" s="231" t="str">
        <f>IF('Noon Position '!L19&lt;&gt;"",'Noon Position '!L19,"")</f>
        <v/>
      </c>
      <c r="D16" s="233"/>
      <c r="E16" s="20"/>
      <c r="F16" s="20"/>
      <c r="G16" s="234" t="str">
        <f t="shared" si="0"/>
        <v/>
      </c>
      <c r="H16" s="232"/>
      <c r="I16" s="20"/>
      <c r="J16" s="20"/>
      <c r="K16" s="20"/>
      <c r="L16" s="234" t="str">
        <f t="shared" si="1"/>
        <v/>
      </c>
      <c r="M16" s="158"/>
    </row>
    <row r="17" spans="1:13" x14ac:dyDescent="0.25">
      <c r="A17" s="24" t="str">
        <f>IF('Noon Position '!A20&lt;&gt;"",'Noon Position '!A20,"")</f>
        <v/>
      </c>
      <c r="B17" s="25" t="str">
        <f>IF('Noon Position '!B20&lt;&gt;"",'Noon Position '!B20,"")</f>
        <v/>
      </c>
      <c r="C17" s="231" t="str">
        <f>IF('Noon Position '!L20&lt;&gt;"",'Noon Position '!L20,"")</f>
        <v/>
      </c>
      <c r="D17" s="233"/>
      <c r="E17" s="20"/>
      <c r="F17" s="20"/>
      <c r="G17" s="234" t="str">
        <f t="shared" si="0"/>
        <v/>
      </c>
      <c r="H17" s="232"/>
      <c r="I17" s="20"/>
      <c r="J17" s="20"/>
      <c r="K17" s="20"/>
      <c r="L17" s="234" t="str">
        <f t="shared" si="1"/>
        <v/>
      </c>
      <c r="M17" s="158"/>
    </row>
    <row r="18" spans="1:13" x14ac:dyDescent="0.25">
      <c r="A18" s="24" t="str">
        <f>IF('Noon Position '!A21&lt;&gt;"",'Noon Position '!A21,"")</f>
        <v/>
      </c>
      <c r="B18" s="25" t="str">
        <f>IF('Noon Position '!B21&lt;&gt;"",'Noon Position '!B21,"")</f>
        <v/>
      </c>
      <c r="C18" s="231" t="str">
        <f>IF('Noon Position '!L21&lt;&gt;"",'Noon Position '!L21,"")</f>
        <v/>
      </c>
      <c r="D18" s="233"/>
      <c r="E18" s="20"/>
      <c r="F18" s="20"/>
      <c r="G18" s="234" t="str">
        <f t="shared" si="0"/>
        <v/>
      </c>
      <c r="H18" s="232"/>
      <c r="I18" s="20"/>
      <c r="J18" s="20"/>
      <c r="K18" s="20"/>
      <c r="L18" s="234" t="str">
        <f t="shared" si="1"/>
        <v/>
      </c>
      <c r="M18" s="158"/>
    </row>
    <row r="19" spans="1:13" x14ac:dyDescent="0.25">
      <c r="A19" s="24" t="str">
        <f>IF('Noon Position '!A22&lt;&gt;"",'Noon Position '!A22,"")</f>
        <v/>
      </c>
      <c r="B19" s="25" t="str">
        <f>IF('Noon Position '!B22&lt;&gt;"",'Noon Position '!B22,"")</f>
        <v/>
      </c>
      <c r="C19" s="231" t="str">
        <f>IF('Noon Position '!L22&lt;&gt;"",'Noon Position '!L22,"")</f>
        <v/>
      </c>
      <c r="D19" s="233"/>
      <c r="E19" s="20"/>
      <c r="F19" s="20"/>
      <c r="G19" s="234" t="str">
        <f t="shared" si="0"/>
        <v/>
      </c>
      <c r="H19" s="232"/>
      <c r="I19" s="20"/>
      <c r="J19" s="20"/>
      <c r="K19" s="20"/>
      <c r="L19" s="234" t="str">
        <f t="shared" si="1"/>
        <v/>
      </c>
      <c r="M19" s="158"/>
    </row>
    <row r="20" spans="1:13" x14ac:dyDescent="0.25">
      <c r="A20" s="24" t="str">
        <f>IF('Noon Position '!A23&lt;&gt;"",'Noon Position '!A23,"")</f>
        <v/>
      </c>
      <c r="B20" s="25" t="str">
        <f>IF('Noon Position '!B23&lt;&gt;"",'Noon Position '!B23,"")</f>
        <v/>
      </c>
      <c r="C20" s="231" t="str">
        <f>IF('Noon Position '!L23&lt;&gt;"",'Noon Position '!L23,"")</f>
        <v/>
      </c>
      <c r="D20" s="233"/>
      <c r="E20" s="20"/>
      <c r="F20" s="20"/>
      <c r="G20" s="234" t="str">
        <f t="shared" si="0"/>
        <v/>
      </c>
      <c r="H20" s="232"/>
      <c r="I20" s="20"/>
      <c r="J20" s="20"/>
      <c r="K20" s="20"/>
      <c r="L20" s="234" t="str">
        <f t="shared" si="1"/>
        <v/>
      </c>
      <c r="M20" s="158"/>
    </row>
    <row r="21" spans="1:13" x14ac:dyDescent="0.25">
      <c r="A21" s="24" t="str">
        <f>IF('Noon Position '!A24&lt;&gt;"",'Noon Position '!A24,"")</f>
        <v/>
      </c>
      <c r="B21" s="25" t="str">
        <f>IF('Noon Position '!B24&lt;&gt;"",'Noon Position '!B24,"")</f>
        <v/>
      </c>
      <c r="C21" s="231" t="str">
        <f>IF('Noon Position '!L24&lt;&gt;"",'Noon Position '!L24,"")</f>
        <v/>
      </c>
      <c r="D21" s="233"/>
      <c r="E21" s="20"/>
      <c r="F21" s="20"/>
      <c r="G21" s="234" t="str">
        <f t="shared" si="0"/>
        <v/>
      </c>
      <c r="H21" s="232"/>
      <c r="I21" s="20"/>
      <c r="J21" s="20"/>
      <c r="K21" s="20"/>
      <c r="L21" s="234" t="str">
        <f t="shared" si="1"/>
        <v/>
      </c>
      <c r="M21" s="158"/>
    </row>
    <row r="22" spans="1:13" x14ac:dyDescent="0.25">
      <c r="A22" s="24" t="str">
        <f>IF('Noon Position '!A25&lt;&gt;"",'Noon Position '!A25,"")</f>
        <v/>
      </c>
      <c r="B22" s="25" t="str">
        <f>IF('Noon Position '!B25&lt;&gt;"",'Noon Position '!B25,"")</f>
        <v/>
      </c>
      <c r="C22" s="231" t="str">
        <f>IF('Noon Position '!L25&lt;&gt;"",'Noon Position '!L25,"")</f>
        <v/>
      </c>
      <c r="D22" s="233"/>
      <c r="E22" s="20"/>
      <c r="F22" s="20"/>
      <c r="G22" s="234" t="str">
        <f t="shared" si="0"/>
        <v/>
      </c>
      <c r="H22" s="232"/>
      <c r="I22" s="20"/>
      <c r="J22" s="20"/>
      <c r="K22" s="20"/>
      <c r="L22" s="234" t="str">
        <f t="shared" si="1"/>
        <v/>
      </c>
      <c r="M22" s="158"/>
    </row>
    <row r="23" spans="1:13" x14ac:dyDescent="0.25">
      <c r="A23" s="24" t="str">
        <f>IF('Noon Position '!A26&lt;&gt;"",'Noon Position '!A26,"")</f>
        <v/>
      </c>
      <c r="B23" s="25" t="str">
        <f>IF('Noon Position '!B26&lt;&gt;"",'Noon Position '!B26,"")</f>
        <v/>
      </c>
      <c r="C23" s="231" t="str">
        <f>IF('Noon Position '!L26&lt;&gt;"",'Noon Position '!L26,"")</f>
        <v/>
      </c>
      <c r="D23" s="233"/>
      <c r="E23" s="20"/>
      <c r="F23" s="20"/>
      <c r="G23" s="234" t="str">
        <f t="shared" si="0"/>
        <v/>
      </c>
      <c r="H23" s="232"/>
      <c r="I23" s="20"/>
      <c r="J23" s="20"/>
      <c r="K23" s="20"/>
      <c r="L23" s="234" t="str">
        <f t="shared" si="1"/>
        <v/>
      </c>
      <c r="M23" s="158"/>
    </row>
    <row r="24" spans="1:13" x14ac:dyDescent="0.25">
      <c r="A24" s="24" t="str">
        <f>IF('Noon Position '!A27&lt;&gt;"",'Noon Position '!A27,"")</f>
        <v/>
      </c>
      <c r="B24" s="25" t="str">
        <f>IF('Noon Position '!B27&lt;&gt;"",'Noon Position '!B27,"")</f>
        <v/>
      </c>
      <c r="C24" s="231" t="str">
        <f>IF('Noon Position '!L27&lt;&gt;"",'Noon Position '!L27,"")</f>
        <v/>
      </c>
      <c r="D24" s="233"/>
      <c r="E24" s="20"/>
      <c r="F24" s="20"/>
      <c r="G24" s="234" t="str">
        <f t="shared" si="0"/>
        <v/>
      </c>
      <c r="H24" s="232"/>
      <c r="I24" s="20"/>
      <c r="J24" s="20"/>
      <c r="K24" s="20"/>
      <c r="L24" s="234" t="str">
        <f t="shared" si="1"/>
        <v/>
      </c>
      <c r="M24" s="158"/>
    </row>
    <row r="25" spans="1:13" x14ac:dyDescent="0.25">
      <c r="A25" s="24" t="str">
        <f>IF('Noon Position '!A28&lt;&gt;"",'Noon Position '!A28,"")</f>
        <v/>
      </c>
      <c r="B25" s="25" t="str">
        <f>IF('Noon Position '!B28&lt;&gt;"",'Noon Position '!B28,"")</f>
        <v/>
      </c>
      <c r="C25" s="231" t="str">
        <f>IF('Noon Position '!L28&lt;&gt;"",'Noon Position '!L28,"")</f>
        <v/>
      </c>
      <c r="D25" s="233"/>
      <c r="E25" s="20"/>
      <c r="F25" s="20"/>
      <c r="G25" s="234" t="str">
        <f t="shared" si="0"/>
        <v/>
      </c>
      <c r="H25" s="232"/>
      <c r="I25" s="20"/>
      <c r="J25" s="20"/>
      <c r="K25" s="20"/>
      <c r="L25" s="234" t="str">
        <f t="shared" si="1"/>
        <v/>
      </c>
      <c r="M25" s="158"/>
    </row>
    <row r="26" spans="1:13" x14ac:dyDescent="0.25">
      <c r="A26" s="24" t="str">
        <f>IF('Noon Position '!A29&lt;&gt;"",'Noon Position '!A29,"")</f>
        <v/>
      </c>
      <c r="B26" s="25" t="str">
        <f>IF('Noon Position '!B29&lt;&gt;"",'Noon Position '!B29,"")</f>
        <v/>
      </c>
      <c r="C26" s="231" t="str">
        <f>IF('Noon Position '!L29&lt;&gt;"",'Noon Position '!L29,"")</f>
        <v/>
      </c>
      <c r="D26" s="233"/>
      <c r="E26" s="20"/>
      <c r="F26" s="20"/>
      <c r="G26" s="234" t="str">
        <f t="shared" si="0"/>
        <v/>
      </c>
      <c r="H26" s="232"/>
      <c r="I26" s="20"/>
      <c r="J26" s="20"/>
      <c r="K26" s="20"/>
      <c r="L26" s="234" t="str">
        <f t="shared" si="1"/>
        <v/>
      </c>
      <c r="M26" s="158"/>
    </row>
    <row r="27" spans="1:13" x14ac:dyDescent="0.25">
      <c r="A27" s="24" t="str">
        <f>IF('Noon Position '!A30&lt;&gt;"",'Noon Position '!A30,"")</f>
        <v/>
      </c>
      <c r="B27" s="25" t="str">
        <f>IF('Noon Position '!B30&lt;&gt;"",'Noon Position '!B30,"")</f>
        <v/>
      </c>
      <c r="C27" s="231" t="str">
        <f>IF('Noon Position '!L30&lt;&gt;"",'Noon Position '!L30,"")</f>
        <v/>
      </c>
      <c r="D27" s="233"/>
      <c r="E27" s="20"/>
      <c r="F27" s="20"/>
      <c r="G27" s="234" t="str">
        <f t="shared" ref="G27:G90" si="2">IF(C27&lt;&gt;"",(D27-D26+E27+F27)/C27*24,IF(ISBLANK(D27),"",D27-D26+E27+F27))</f>
        <v/>
      </c>
      <c r="H27" s="232"/>
      <c r="I27" s="20"/>
      <c r="J27" s="20"/>
      <c r="K27" s="20"/>
      <c r="L27" s="234" t="str">
        <f t="shared" si="1"/>
        <v/>
      </c>
      <c r="M27" s="158"/>
    </row>
    <row r="28" spans="1:13" x14ac:dyDescent="0.25">
      <c r="A28" s="24" t="str">
        <f>IF('Noon Position '!A31&lt;&gt;"",'Noon Position '!A31,"")</f>
        <v/>
      </c>
      <c r="B28" s="25" t="str">
        <f>IF('Noon Position '!B31&lt;&gt;"",'Noon Position '!B31,"")</f>
        <v/>
      </c>
      <c r="C28" s="231" t="str">
        <f>IF('Noon Position '!L31&lt;&gt;"",'Noon Position '!L31,"")</f>
        <v/>
      </c>
      <c r="D28" s="233"/>
      <c r="E28" s="20"/>
      <c r="F28" s="20"/>
      <c r="G28" s="234" t="str">
        <f t="shared" si="2"/>
        <v/>
      </c>
      <c r="H28" s="232"/>
      <c r="I28" s="20"/>
      <c r="J28" s="20"/>
      <c r="K28" s="20"/>
      <c r="L28" s="234" t="str">
        <f t="shared" si="1"/>
        <v/>
      </c>
      <c r="M28" s="158"/>
    </row>
    <row r="29" spans="1:13" x14ac:dyDescent="0.25">
      <c r="A29" s="24" t="str">
        <f>IF('Noon Position '!A32&lt;&gt;"",'Noon Position '!A32,"")</f>
        <v/>
      </c>
      <c r="B29" s="25" t="str">
        <f>IF('Noon Position '!B32&lt;&gt;"",'Noon Position '!B32,"")</f>
        <v/>
      </c>
      <c r="C29" s="231" t="str">
        <f>IF('Noon Position '!L32&lt;&gt;"",'Noon Position '!L32,"")</f>
        <v/>
      </c>
      <c r="D29" s="233"/>
      <c r="E29" s="20"/>
      <c r="F29" s="20"/>
      <c r="G29" s="234" t="str">
        <f t="shared" si="2"/>
        <v/>
      </c>
      <c r="H29" s="232"/>
      <c r="I29" s="20"/>
      <c r="J29" s="20"/>
      <c r="K29" s="20"/>
      <c r="L29" s="234" t="str">
        <f t="shared" si="1"/>
        <v/>
      </c>
      <c r="M29" s="158"/>
    </row>
    <row r="30" spans="1:13" x14ac:dyDescent="0.25">
      <c r="A30" s="24" t="str">
        <f>IF('Noon Position '!A33&lt;&gt;"",'Noon Position '!A33,"")</f>
        <v/>
      </c>
      <c r="B30" s="25" t="str">
        <f>IF('Noon Position '!B33&lt;&gt;"",'Noon Position '!B33,"")</f>
        <v/>
      </c>
      <c r="C30" s="231" t="str">
        <f>IF('Noon Position '!L33&lt;&gt;"",'Noon Position '!L33,"")</f>
        <v/>
      </c>
      <c r="D30" s="233"/>
      <c r="E30" s="20"/>
      <c r="F30" s="20"/>
      <c r="G30" s="234" t="str">
        <f t="shared" si="2"/>
        <v/>
      </c>
      <c r="H30" s="232"/>
      <c r="I30" s="20"/>
      <c r="J30" s="20"/>
      <c r="K30" s="20"/>
      <c r="L30" s="234" t="str">
        <f t="shared" si="1"/>
        <v/>
      </c>
      <c r="M30" s="158"/>
    </row>
    <row r="31" spans="1:13" x14ac:dyDescent="0.25">
      <c r="A31" s="24" t="str">
        <f>IF('Noon Position '!A34&lt;&gt;"",'Noon Position '!A34,"")</f>
        <v/>
      </c>
      <c r="B31" s="25" t="str">
        <f>IF('Noon Position '!B34&lt;&gt;"",'Noon Position '!B34,"")</f>
        <v/>
      </c>
      <c r="C31" s="231" t="str">
        <f>IF('Noon Position '!L34&lt;&gt;"",'Noon Position '!L34,"")</f>
        <v/>
      </c>
      <c r="D31" s="233"/>
      <c r="E31" s="20"/>
      <c r="F31" s="20"/>
      <c r="G31" s="234" t="str">
        <f t="shared" si="2"/>
        <v/>
      </c>
      <c r="H31" s="232"/>
      <c r="I31" s="20"/>
      <c r="J31" s="20"/>
      <c r="K31" s="20"/>
      <c r="L31" s="234" t="str">
        <f t="shared" si="1"/>
        <v/>
      </c>
      <c r="M31" s="158"/>
    </row>
    <row r="32" spans="1:13" x14ac:dyDescent="0.25">
      <c r="A32" s="24" t="str">
        <f>IF('Noon Position '!A35&lt;&gt;"",'Noon Position '!A35,"")</f>
        <v/>
      </c>
      <c r="B32" s="25" t="str">
        <f>IF('Noon Position '!B35&lt;&gt;"",'Noon Position '!B35,"")</f>
        <v/>
      </c>
      <c r="C32" s="231" t="str">
        <f>IF('Noon Position '!L35&lt;&gt;"",'Noon Position '!L35,"")</f>
        <v/>
      </c>
      <c r="D32" s="233"/>
      <c r="E32" s="20"/>
      <c r="F32" s="20"/>
      <c r="G32" s="234" t="str">
        <f t="shared" si="2"/>
        <v/>
      </c>
      <c r="H32" s="232"/>
      <c r="I32" s="20"/>
      <c r="J32" s="20"/>
      <c r="K32" s="20"/>
      <c r="L32" s="234" t="str">
        <f t="shared" si="1"/>
        <v/>
      </c>
      <c r="M32" s="158"/>
    </row>
    <row r="33" spans="1:13" x14ac:dyDescent="0.25">
      <c r="A33" s="24" t="str">
        <f>IF('Noon Position '!A36&lt;&gt;"",'Noon Position '!A36,"")</f>
        <v/>
      </c>
      <c r="B33" s="25" t="str">
        <f>IF('Noon Position '!B36&lt;&gt;"",'Noon Position '!B36,"")</f>
        <v/>
      </c>
      <c r="C33" s="231" t="str">
        <f>IF('Noon Position '!L36&lt;&gt;"",'Noon Position '!L36,"")</f>
        <v/>
      </c>
      <c r="D33" s="233"/>
      <c r="E33" s="20"/>
      <c r="F33" s="20"/>
      <c r="G33" s="234" t="str">
        <f t="shared" si="2"/>
        <v/>
      </c>
      <c r="H33" s="232"/>
      <c r="I33" s="20"/>
      <c r="J33" s="20"/>
      <c r="K33" s="20"/>
      <c r="L33" s="234" t="str">
        <f t="shared" si="1"/>
        <v/>
      </c>
      <c r="M33" s="158"/>
    </row>
    <row r="34" spans="1:13" x14ac:dyDescent="0.25">
      <c r="A34" s="24" t="str">
        <f>IF('Noon Position '!A37&lt;&gt;"",'Noon Position '!A37,"")</f>
        <v/>
      </c>
      <c r="B34" s="25" t="str">
        <f>IF('Noon Position '!B37&lt;&gt;"",'Noon Position '!B37,"")</f>
        <v/>
      </c>
      <c r="C34" s="231" t="str">
        <f>IF('Noon Position '!L37&lt;&gt;"",'Noon Position '!L37,"")</f>
        <v/>
      </c>
      <c r="D34" s="233"/>
      <c r="E34" s="20"/>
      <c r="F34" s="20"/>
      <c r="G34" s="234" t="str">
        <f t="shared" si="2"/>
        <v/>
      </c>
      <c r="H34" s="232"/>
      <c r="I34" s="20"/>
      <c r="J34" s="20"/>
      <c r="K34" s="20"/>
      <c r="L34" s="234" t="str">
        <f t="shared" si="1"/>
        <v/>
      </c>
      <c r="M34" s="158"/>
    </row>
    <row r="35" spans="1:13" x14ac:dyDescent="0.25">
      <c r="A35" s="24" t="str">
        <f>IF('Noon Position '!A38&lt;&gt;"",'Noon Position '!A38,"")</f>
        <v/>
      </c>
      <c r="B35" s="25" t="str">
        <f>IF('Noon Position '!B38&lt;&gt;"",'Noon Position '!B38,"")</f>
        <v/>
      </c>
      <c r="C35" s="231" t="str">
        <f>IF('Noon Position '!L38&lt;&gt;"",'Noon Position '!L38,"")</f>
        <v/>
      </c>
      <c r="D35" s="233"/>
      <c r="E35" s="20"/>
      <c r="F35" s="20"/>
      <c r="G35" s="234" t="str">
        <f t="shared" si="2"/>
        <v/>
      </c>
      <c r="H35" s="232"/>
      <c r="I35" s="20"/>
      <c r="J35" s="20"/>
      <c r="K35" s="20"/>
      <c r="L35" s="234" t="str">
        <f t="shared" si="1"/>
        <v/>
      </c>
      <c r="M35" s="158"/>
    </row>
    <row r="36" spans="1:13" x14ac:dyDescent="0.25">
      <c r="A36" s="24" t="str">
        <f>IF('Noon Position '!A39&lt;&gt;"",'Noon Position '!A39,"")</f>
        <v/>
      </c>
      <c r="B36" s="25" t="str">
        <f>IF('Noon Position '!B39&lt;&gt;"",'Noon Position '!B39,"")</f>
        <v/>
      </c>
      <c r="C36" s="231" t="str">
        <f>IF('Noon Position '!L39&lt;&gt;"",'Noon Position '!L39,"")</f>
        <v/>
      </c>
      <c r="D36" s="233"/>
      <c r="E36" s="20"/>
      <c r="F36" s="20"/>
      <c r="G36" s="234" t="str">
        <f t="shared" si="2"/>
        <v/>
      </c>
      <c r="H36" s="232"/>
      <c r="I36" s="20"/>
      <c r="J36" s="20"/>
      <c r="K36" s="20"/>
      <c r="L36" s="234" t="str">
        <f t="shared" si="1"/>
        <v/>
      </c>
      <c r="M36" s="158"/>
    </row>
    <row r="37" spans="1:13" x14ac:dyDescent="0.25">
      <c r="A37" s="24" t="str">
        <f>IF('Noon Position '!A40&lt;&gt;"",'Noon Position '!A40,"")</f>
        <v/>
      </c>
      <c r="B37" s="25" t="str">
        <f>IF('Noon Position '!B40&lt;&gt;"",'Noon Position '!B40,"")</f>
        <v/>
      </c>
      <c r="C37" s="231" t="str">
        <f>IF('Noon Position '!L40&lt;&gt;"",'Noon Position '!L40,"")</f>
        <v/>
      </c>
      <c r="D37" s="233"/>
      <c r="E37" s="20"/>
      <c r="F37" s="20"/>
      <c r="G37" s="234" t="str">
        <f t="shared" si="2"/>
        <v/>
      </c>
      <c r="H37" s="232"/>
      <c r="I37" s="20"/>
      <c r="J37" s="20"/>
      <c r="K37" s="20"/>
      <c r="L37" s="234" t="str">
        <f t="shared" si="1"/>
        <v/>
      </c>
      <c r="M37" s="158"/>
    </row>
    <row r="38" spans="1:13" x14ac:dyDescent="0.25">
      <c r="A38" s="24" t="str">
        <f>IF('Noon Position '!A41&lt;&gt;"",'Noon Position '!A41,"")</f>
        <v/>
      </c>
      <c r="B38" s="25" t="str">
        <f>IF('Noon Position '!B41&lt;&gt;"",'Noon Position '!B41,"")</f>
        <v/>
      </c>
      <c r="C38" s="231" t="str">
        <f>IF('Noon Position '!L41&lt;&gt;"",'Noon Position '!L41,"")</f>
        <v/>
      </c>
      <c r="D38" s="233"/>
      <c r="E38" s="20"/>
      <c r="F38" s="20"/>
      <c r="G38" s="234" t="str">
        <f t="shared" si="2"/>
        <v/>
      </c>
      <c r="H38" s="232"/>
      <c r="I38" s="20"/>
      <c r="J38" s="20"/>
      <c r="K38" s="20"/>
      <c r="L38" s="234" t="str">
        <f t="shared" si="1"/>
        <v/>
      </c>
      <c r="M38" s="158"/>
    </row>
    <row r="39" spans="1:13" x14ac:dyDescent="0.25">
      <c r="A39" s="24" t="str">
        <f>IF('Noon Position '!A42&lt;&gt;"",'Noon Position '!A42,"")</f>
        <v/>
      </c>
      <c r="B39" s="25" t="str">
        <f>IF('Noon Position '!B42&lt;&gt;"",'Noon Position '!B42,"")</f>
        <v/>
      </c>
      <c r="C39" s="231" t="str">
        <f>IF('Noon Position '!L42&lt;&gt;"",'Noon Position '!L42,"")</f>
        <v/>
      </c>
      <c r="D39" s="233"/>
      <c r="E39" s="20"/>
      <c r="F39" s="20"/>
      <c r="G39" s="234" t="str">
        <f t="shared" si="2"/>
        <v/>
      </c>
      <c r="H39" s="232"/>
      <c r="I39" s="20"/>
      <c r="J39" s="20"/>
      <c r="K39" s="20"/>
      <c r="L39" s="234" t="str">
        <f t="shared" si="1"/>
        <v/>
      </c>
      <c r="M39" s="158"/>
    </row>
    <row r="40" spans="1:13" x14ac:dyDescent="0.25">
      <c r="A40" s="24" t="str">
        <f>IF('Noon Position '!A43&lt;&gt;"",'Noon Position '!A43,"")</f>
        <v/>
      </c>
      <c r="B40" s="25" t="str">
        <f>IF('Noon Position '!B43&lt;&gt;"",'Noon Position '!B43,"")</f>
        <v/>
      </c>
      <c r="C40" s="231" t="str">
        <f>IF('Noon Position '!L43&lt;&gt;"",'Noon Position '!L43,"")</f>
        <v/>
      </c>
      <c r="D40" s="233"/>
      <c r="E40" s="20"/>
      <c r="F40" s="20"/>
      <c r="G40" s="234" t="str">
        <f t="shared" si="2"/>
        <v/>
      </c>
      <c r="H40" s="232"/>
      <c r="I40" s="20"/>
      <c r="J40" s="20"/>
      <c r="K40" s="20"/>
      <c r="L40" s="234" t="str">
        <f t="shared" si="1"/>
        <v/>
      </c>
      <c r="M40" s="158"/>
    </row>
    <row r="41" spans="1:13" x14ac:dyDescent="0.25">
      <c r="A41" s="24" t="str">
        <f>IF('Noon Position '!A44&lt;&gt;"",'Noon Position '!A44,"")</f>
        <v/>
      </c>
      <c r="B41" s="25" t="str">
        <f>IF('Noon Position '!B44&lt;&gt;"",'Noon Position '!B44,"")</f>
        <v/>
      </c>
      <c r="C41" s="231" t="str">
        <f>IF('Noon Position '!L44&lt;&gt;"",'Noon Position '!L44,"")</f>
        <v/>
      </c>
      <c r="D41" s="233"/>
      <c r="E41" s="20"/>
      <c r="F41" s="20"/>
      <c r="G41" s="234" t="str">
        <f t="shared" si="2"/>
        <v/>
      </c>
      <c r="H41" s="232"/>
      <c r="I41" s="20"/>
      <c r="J41" s="20"/>
      <c r="K41" s="20"/>
      <c r="L41" s="234" t="str">
        <f t="shared" si="1"/>
        <v/>
      </c>
      <c r="M41" s="158"/>
    </row>
    <row r="42" spans="1:13" x14ac:dyDescent="0.25">
      <c r="A42" s="24" t="str">
        <f>IF('Noon Position '!A45&lt;&gt;"",'Noon Position '!A45,"")</f>
        <v/>
      </c>
      <c r="B42" s="25" t="str">
        <f>IF('Noon Position '!B45&lt;&gt;"",'Noon Position '!B45,"")</f>
        <v/>
      </c>
      <c r="C42" s="231" t="str">
        <f>IF('Noon Position '!L45&lt;&gt;"",'Noon Position '!L45,"")</f>
        <v/>
      </c>
      <c r="D42" s="233"/>
      <c r="E42" s="20"/>
      <c r="F42" s="20"/>
      <c r="G42" s="234" t="str">
        <f t="shared" si="2"/>
        <v/>
      </c>
      <c r="H42" s="232"/>
      <c r="I42" s="20"/>
      <c r="J42" s="20"/>
      <c r="K42" s="20"/>
      <c r="L42" s="234" t="str">
        <f t="shared" si="1"/>
        <v/>
      </c>
      <c r="M42" s="158"/>
    </row>
    <row r="43" spans="1:13" x14ac:dyDescent="0.25">
      <c r="A43" s="24" t="str">
        <f>IF('Noon Position '!A46&lt;&gt;"",'Noon Position '!A46,"")</f>
        <v/>
      </c>
      <c r="B43" s="25" t="str">
        <f>IF('Noon Position '!B46&lt;&gt;"",'Noon Position '!B46,"")</f>
        <v/>
      </c>
      <c r="C43" s="231" t="str">
        <f>IF('Noon Position '!L46&lt;&gt;"",'Noon Position '!L46,"")</f>
        <v/>
      </c>
      <c r="D43" s="233"/>
      <c r="E43" s="20"/>
      <c r="F43" s="20"/>
      <c r="G43" s="234" t="str">
        <f t="shared" si="2"/>
        <v/>
      </c>
      <c r="H43" s="232"/>
      <c r="I43" s="20"/>
      <c r="J43" s="20"/>
      <c r="K43" s="20"/>
      <c r="L43" s="234" t="str">
        <f t="shared" si="1"/>
        <v/>
      </c>
      <c r="M43" s="158"/>
    </row>
    <row r="44" spans="1:13" x14ac:dyDescent="0.25">
      <c r="A44" s="24" t="str">
        <f>IF('Noon Position '!A47&lt;&gt;"",'Noon Position '!A47,"")</f>
        <v/>
      </c>
      <c r="B44" s="25" t="str">
        <f>IF('Noon Position '!B47&lt;&gt;"",'Noon Position '!B47,"")</f>
        <v/>
      </c>
      <c r="C44" s="231" t="str">
        <f>IF('Noon Position '!L47&lt;&gt;"",'Noon Position '!L47,"")</f>
        <v/>
      </c>
      <c r="D44" s="233"/>
      <c r="E44" s="20"/>
      <c r="F44" s="20"/>
      <c r="G44" s="234" t="str">
        <f t="shared" si="2"/>
        <v/>
      </c>
      <c r="H44" s="232"/>
      <c r="I44" s="20"/>
      <c r="J44" s="20"/>
      <c r="K44" s="20"/>
      <c r="L44" s="234" t="str">
        <f t="shared" si="1"/>
        <v/>
      </c>
      <c r="M44" s="158"/>
    </row>
    <row r="45" spans="1:13" x14ac:dyDescent="0.25">
      <c r="A45" s="24" t="str">
        <f>IF('Noon Position '!A48&lt;&gt;"",'Noon Position '!A48,"")</f>
        <v/>
      </c>
      <c r="B45" s="25" t="str">
        <f>IF('Noon Position '!B48&lt;&gt;"",'Noon Position '!B48,"")</f>
        <v/>
      </c>
      <c r="C45" s="231" t="str">
        <f>IF('Noon Position '!L48&lt;&gt;"",'Noon Position '!L48,"")</f>
        <v/>
      </c>
      <c r="D45" s="233"/>
      <c r="E45" s="20"/>
      <c r="F45" s="20"/>
      <c r="G45" s="234" t="str">
        <f t="shared" si="2"/>
        <v/>
      </c>
      <c r="H45" s="232"/>
      <c r="I45" s="20"/>
      <c r="J45" s="20"/>
      <c r="K45" s="20"/>
      <c r="L45" s="234" t="str">
        <f t="shared" si="1"/>
        <v/>
      </c>
      <c r="M45" s="158"/>
    </row>
    <row r="46" spans="1:13" x14ac:dyDescent="0.25">
      <c r="A46" s="24" t="str">
        <f>IF('Noon Position '!A49&lt;&gt;"",'Noon Position '!A49,"")</f>
        <v/>
      </c>
      <c r="B46" s="25" t="str">
        <f>IF('Noon Position '!B49&lt;&gt;"",'Noon Position '!B49,"")</f>
        <v/>
      </c>
      <c r="C46" s="231" t="str">
        <f>IF('Noon Position '!L49&lt;&gt;"",'Noon Position '!L49,"")</f>
        <v/>
      </c>
      <c r="D46" s="233"/>
      <c r="E46" s="20"/>
      <c r="F46" s="20"/>
      <c r="G46" s="234" t="str">
        <f t="shared" si="2"/>
        <v/>
      </c>
      <c r="H46" s="232"/>
      <c r="I46" s="20"/>
      <c r="J46" s="20"/>
      <c r="K46" s="20"/>
      <c r="L46" s="234" t="str">
        <f t="shared" si="1"/>
        <v/>
      </c>
      <c r="M46" s="158"/>
    </row>
    <row r="47" spans="1:13" x14ac:dyDescent="0.25">
      <c r="A47" s="24" t="str">
        <f>IF('Noon Position '!A50&lt;&gt;"",'Noon Position '!A50,"")</f>
        <v/>
      </c>
      <c r="B47" s="25" t="str">
        <f>IF('Noon Position '!B50&lt;&gt;"",'Noon Position '!B50,"")</f>
        <v/>
      </c>
      <c r="C47" s="231" t="str">
        <f>IF('Noon Position '!L50&lt;&gt;"",'Noon Position '!L50,"")</f>
        <v/>
      </c>
      <c r="D47" s="233"/>
      <c r="E47" s="20"/>
      <c r="F47" s="20"/>
      <c r="G47" s="234" t="str">
        <f t="shared" si="2"/>
        <v/>
      </c>
      <c r="H47" s="232"/>
      <c r="I47" s="20"/>
      <c r="J47" s="20"/>
      <c r="K47" s="20"/>
      <c r="L47" s="234" t="str">
        <f t="shared" si="1"/>
        <v/>
      </c>
      <c r="M47" s="158"/>
    </row>
    <row r="48" spans="1:13" x14ac:dyDescent="0.25">
      <c r="A48" s="24" t="str">
        <f>IF('Noon Position '!A51&lt;&gt;"",'Noon Position '!A51,"")</f>
        <v/>
      </c>
      <c r="B48" s="25" t="str">
        <f>IF('Noon Position '!B51&lt;&gt;"",'Noon Position '!B51,"")</f>
        <v/>
      </c>
      <c r="C48" s="231" t="str">
        <f>IF('Noon Position '!L51&lt;&gt;"",'Noon Position '!L51,"")</f>
        <v/>
      </c>
      <c r="D48" s="233"/>
      <c r="E48" s="20"/>
      <c r="F48" s="20"/>
      <c r="G48" s="234" t="str">
        <f t="shared" si="2"/>
        <v/>
      </c>
      <c r="H48" s="232"/>
      <c r="I48" s="20"/>
      <c r="J48" s="20"/>
      <c r="K48" s="20"/>
      <c r="L48" s="234" t="str">
        <f t="shared" si="1"/>
        <v/>
      </c>
      <c r="M48" s="158"/>
    </row>
    <row r="49" spans="1:13" x14ac:dyDescent="0.25">
      <c r="A49" s="24" t="str">
        <f>IF('Noon Position '!A52&lt;&gt;"",'Noon Position '!A52,"")</f>
        <v/>
      </c>
      <c r="B49" s="25" t="str">
        <f>IF('Noon Position '!B52&lt;&gt;"",'Noon Position '!B52,"")</f>
        <v/>
      </c>
      <c r="C49" s="231" t="str">
        <f>IF('Noon Position '!L52&lt;&gt;"",'Noon Position '!L52,"")</f>
        <v/>
      </c>
      <c r="D49" s="233"/>
      <c r="E49" s="20"/>
      <c r="F49" s="20"/>
      <c r="G49" s="234" t="str">
        <f t="shared" si="2"/>
        <v/>
      </c>
      <c r="H49" s="232"/>
      <c r="I49" s="20"/>
      <c r="J49" s="20"/>
      <c r="K49" s="20"/>
      <c r="L49" s="234" t="str">
        <f t="shared" si="1"/>
        <v/>
      </c>
      <c r="M49" s="158"/>
    </row>
    <row r="50" spans="1:13" x14ac:dyDescent="0.25">
      <c r="A50" s="24" t="str">
        <f>IF('Noon Position '!A53&lt;&gt;"",'Noon Position '!A53,"")</f>
        <v/>
      </c>
      <c r="B50" s="25" t="str">
        <f>IF('Noon Position '!B53&lt;&gt;"",'Noon Position '!B53,"")</f>
        <v/>
      </c>
      <c r="C50" s="231" t="str">
        <f>IF('Noon Position '!L53&lt;&gt;"",'Noon Position '!L53,"")</f>
        <v/>
      </c>
      <c r="D50" s="233"/>
      <c r="E50" s="20"/>
      <c r="F50" s="20"/>
      <c r="G50" s="234" t="str">
        <f t="shared" si="2"/>
        <v/>
      </c>
      <c r="H50" s="232"/>
      <c r="I50" s="20"/>
      <c r="J50" s="20"/>
      <c r="K50" s="20"/>
      <c r="L50" s="234" t="str">
        <f t="shared" si="1"/>
        <v/>
      </c>
      <c r="M50" s="158"/>
    </row>
    <row r="51" spans="1:13" x14ac:dyDescent="0.25">
      <c r="A51" s="24" t="str">
        <f>IF('Noon Position '!A54&lt;&gt;"",'Noon Position '!A54,"")</f>
        <v/>
      </c>
      <c r="B51" s="25" t="str">
        <f>IF('Noon Position '!B54&lt;&gt;"",'Noon Position '!B54,"")</f>
        <v/>
      </c>
      <c r="C51" s="231" t="str">
        <f>IF('Noon Position '!L54&lt;&gt;"",'Noon Position '!L54,"")</f>
        <v/>
      </c>
      <c r="D51" s="233"/>
      <c r="E51" s="20"/>
      <c r="F51" s="20"/>
      <c r="G51" s="234" t="str">
        <f t="shared" si="2"/>
        <v/>
      </c>
      <c r="H51" s="232"/>
      <c r="I51" s="20"/>
      <c r="J51" s="20"/>
      <c r="K51" s="20"/>
      <c r="L51" s="234" t="str">
        <f t="shared" si="1"/>
        <v/>
      </c>
      <c r="M51" s="158"/>
    </row>
    <row r="52" spans="1:13" x14ac:dyDescent="0.25">
      <c r="A52" s="24" t="str">
        <f>IF('Noon Position '!A55&lt;&gt;"",'Noon Position '!A55,"")</f>
        <v/>
      </c>
      <c r="B52" s="25" t="str">
        <f>IF('Noon Position '!B55&lt;&gt;"",'Noon Position '!B55,"")</f>
        <v/>
      </c>
      <c r="C52" s="231" t="str">
        <f>IF('Noon Position '!L55&lt;&gt;"",'Noon Position '!L55,"")</f>
        <v/>
      </c>
      <c r="D52" s="233"/>
      <c r="E52" s="20"/>
      <c r="F52" s="20"/>
      <c r="G52" s="234" t="str">
        <f t="shared" si="2"/>
        <v/>
      </c>
      <c r="H52" s="232"/>
      <c r="I52" s="20"/>
      <c r="J52" s="20"/>
      <c r="K52" s="20"/>
      <c r="L52" s="234" t="str">
        <f t="shared" si="1"/>
        <v/>
      </c>
      <c r="M52" s="158"/>
    </row>
    <row r="53" spans="1:13" x14ac:dyDescent="0.25">
      <c r="A53" s="24" t="str">
        <f>IF('Noon Position '!A56&lt;&gt;"",'Noon Position '!A56,"")</f>
        <v/>
      </c>
      <c r="B53" s="25" t="str">
        <f>IF('Noon Position '!B56&lt;&gt;"",'Noon Position '!B56,"")</f>
        <v/>
      </c>
      <c r="C53" s="231" t="str">
        <f>IF('Noon Position '!L56&lt;&gt;"",'Noon Position '!L56,"")</f>
        <v/>
      </c>
      <c r="D53" s="233"/>
      <c r="E53" s="20"/>
      <c r="F53" s="20"/>
      <c r="G53" s="234" t="str">
        <f t="shared" si="2"/>
        <v/>
      </c>
      <c r="H53" s="232"/>
      <c r="I53" s="20"/>
      <c r="J53" s="20"/>
      <c r="K53" s="20"/>
      <c r="L53" s="234" t="str">
        <f t="shared" si="1"/>
        <v/>
      </c>
      <c r="M53" s="158"/>
    </row>
    <row r="54" spans="1:13" x14ac:dyDescent="0.25">
      <c r="A54" s="24" t="str">
        <f>IF('Noon Position '!A57&lt;&gt;"",'Noon Position '!A57,"")</f>
        <v/>
      </c>
      <c r="B54" s="25" t="str">
        <f>IF('Noon Position '!B57&lt;&gt;"",'Noon Position '!B57,"")</f>
        <v/>
      </c>
      <c r="C54" s="231" t="str">
        <f>IF('Noon Position '!L57&lt;&gt;"",'Noon Position '!L57,"")</f>
        <v/>
      </c>
      <c r="D54" s="233"/>
      <c r="E54" s="20"/>
      <c r="F54" s="20"/>
      <c r="G54" s="234" t="str">
        <f t="shared" si="2"/>
        <v/>
      </c>
      <c r="H54" s="232"/>
      <c r="I54" s="20"/>
      <c r="J54" s="20"/>
      <c r="K54" s="20"/>
      <c r="L54" s="234" t="str">
        <f t="shared" si="1"/>
        <v/>
      </c>
      <c r="M54" s="158"/>
    </row>
    <row r="55" spans="1:13" x14ac:dyDescent="0.25">
      <c r="A55" s="24" t="str">
        <f>IF('Noon Position '!A58&lt;&gt;"",'Noon Position '!A58,"")</f>
        <v/>
      </c>
      <c r="B55" s="25" t="str">
        <f>IF('Noon Position '!B58&lt;&gt;"",'Noon Position '!B58,"")</f>
        <v/>
      </c>
      <c r="C55" s="231" t="str">
        <f>IF('Noon Position '!L58&lt;&gt;"",'Noon Position '!L58,"")</f>
        <v/>
      </c>
      <c r="D55" s="233"/>
      <c r="E55" s="20"/>
      <c r="F55" s="20"/>
      <c r="G55" s="234" t="str">
        <f t="shared" si="2"/>
        <v/>
      </c>
      <c r="H55" s="232"/>
      <c r="I55" s="20"/>
      <c r="J55" s="20"/>
      <c r="K55" s="20"/>
      <c r="L55" s="234" t="str">
        <f t="shared" si="1"/>
        <v/>
      </c>
      <c r="M55" s="158"/>
    </row>
    <row r="56" spans="1:13" x14ac:dyDescent="0.25">
      <c r="A56" s="24" t="str">
        <f>IF('Noon Position '!A59&lt;&gt;"",'Noon Position '!A59,"")</f>
        <v/>
      </c>
      <c r="B56" s="25" t="str">
        <f>IF('Noon Position '!B59&lt;&gt;"",'Noon Position '!B59,"")</f>
        <v/>
      </c>
      <c r="C56" s="231" t="str">
        <f>IF('Noon Position '!L59&lt;&gt;"",'Noon Position '!L59,"")</f>
        <v/>
      </c>
      <c r="D56" s="233"/>
      <c r="E56" s="20"/>
      <c r="F56" s="20"/>
      <c r="G56" s="234" t="str">
        <f t="shared" si="2"/>
        <v/>
      </c>
      <c r="H56" s="232"/>
      <c r="I56" s="20"/>
      <c r="J56" s="20"/>
      <c r="K56" s="20"/>
      <c r="L56" s="234" t="str">
        <f t="shared" si="1"/>
        <v/>
      </c>
      <c r="M56" s="158"/>
    </row>
    <row r="57" spans="1:13" x14ac:dyDescent="0.25">
      <c r="A57" s="24" t="str">
        <f>IF('Noon Position '!A60&lt;&gt;"",'Noon Position '!A60,"")</f>
        <v/>
      </c>
      <c r="B57" s="25" t="str">
        <f>IF('Noon Position '!B60&lt;&gt;"",'Noon Position '!B60,"")</f>
        <v/>
      </c>
      <c r="C57" s="231" t="str">
        <f>IF('Noon Position '!L60&lt;&gt;"",'Noon Position '!L60,"")</f>
        <v/>
      </c>
      <c r="D57" s="233"/>
      <c r="E57" s="20"/>
      <c r="F57" s="20"/>
      <c r="G57" s="234" t="str">
        <f t="shared" si="2"/>
        <v/>
      </c>
      <c r="H57" s="232"/>
      <c r="I57" s="20"/>
      <c r="J57" s="20"/>
      <c r="K57" s="20"/>
      <c r="L57" s="234" t="str">
        <f t="shared" si="1"/>
        <v/>
      </c>
      <c r="M57" s="158"/>
    </row>
    <row r="58" spans="1:13" x14ac:dyDescent="0.25">
      <c r="A58" s="24" t="str">
        <f>IF('Noon Position '!A61&lt;&gt;"",'Noon Position '!A61,"")</f>
        <v/>
      </c>
      <c r="B58" s="25" t="str">
        <f>IF('Noon Position '!B61&lt;&gt;"",'Noon Position '!B61,"")</f>
        <v/>
      </c>
      <c r="C58" s="231" t="str">
        <f>IF('Noon Position '!L61&lt;&gt;"",'Noon Position '!L61,"")</f>
        <v/>
      </c>
      <c r="D58" s="233"/>
      <c r="E58" s="20"/>
      <c r="F58" s="20"/>
      <c r="G58" s="234" t="str">
        <f t="shared" si="2"/>
        <v/>
      </c>
      <c r="H58" s="232"/>
      <c r="I58" s="20"/>
      <c r="J58" s="20"/>
      <c r="K58" s="20"/>
      <c r="L58" s="234" t="str">
        <f t="shared" si="1"/>
        <v/>
      </c>
      <c r="M58" s="158"/>
    </row>
    <row r="59" spans="1:13" x14ac:dyDescent="0.25">
      <c r="A59" s="24" t="str">
        <f>IF('Noon Position '!A62&lt;&gt;"",'Noon Position '!A62,"")</f>
        <v/>
      </c>
      <c r="B59" s="25" t="str">
        <f>IF('Noon Position '!B62&lt;&gt;"",'Noon Position '!B62,"")</f>
        <v/>
      </c>
      <c r="C59" s="231" t="str">
        <f>IF('Noon Position '!L62&lt;&gt;"",'Noon Position '!L62,"")</f>
        <v/>
      </c>
      <c r="D59" s="233"/>
      <c r="E59" s="20"/>
      <c r="F59" s="20"/>
      <c r="G59" s="234" t="str">
        <f t="shared" si="2"/>
        <v/>
      </c>
      <c r="H59" s="232"/>
      <c r="I59" s="20"/>
      <c r="J59" s="20"/>
      <c r="K59" s="20"/>
      <c r="L59" s="234" t="str">
        <f t="shared" si="1"/>
        <v/>
      </c>
      <c r="M59" s="158"/>
    </row>
    <row r="60" spans="1:13" x14ac:dyDescent="0.25">
      <c r="A60" s="24" t="str">
        <f>IF('Noon Position '!A63&lt;&gt;"",'Noon Position '!A63,"")</f>
        <v/>
      </c>
      <c r="B60" s="25" t="str">
        <f>IF('Noon Position '!B63&lt;&gt;"",'Noon Position '!B63,"")</f>
        <v/>
      </c>
      <c r="C60" s="231" t="str">
        <f>IF('Noon Position '!L63&lt;&gt;"",'Noon Position '!L63,"")</f>
        <v/>
      </c>
      <c r="D60" s="233"/>
      <c r="E60" s="20"/>
      <c r="F60" s="20"/>
      <c r="G60" s="234" t="str">
        <f t="shared" si="2"/>
        <v/>
      </c>
      <c r="H60" s="232"/>
      <c r="I60" s="20"/>
      <c r="J60" s="20"/>
      <c r="K60" s="20"/>
      <c r="L60" s="234" t="str">
        <f t="shared" si="1"/>
        <v/>
      </c>
      <c r="M60" s="158"/>
    </row>
    <row r="61" spans="1:13" x14ac:dyDescent="0.25">
      <c r="A61" s="24" t="str">
        <f>IF('Noon Position '!A64&lt;&gt;"",'Noon Position '!A64,"")</f>
        <v/>
      </c>
      <c r="B61" s="25" t="str">
        <f>IF('Noon Position '!B64&lt;&gt;"",'Noon Position '!B64,"")</f>
        <v/>
      </c>
      <c r="C61" s="231" t="str">
        <f>IF('Noon Position '!L64&lt;&gt;"",'Noon Position '!L64,"")</f>
        <v/>
      </c>
      <c r="D61" s="233"/>
      <c r="E61" s="20"/>
      <c r="F61" s="20"/>
      <c r="G61" s="234" t="str">
        <f t="shared" si="2"/>
        <v/>
      </c>
      <c r="H61" s="232"/>
      <c r="I61" s="20"/>
      <c r="J61" s="20"/>
      <c r="K61" s="20"/>
      <c r="L61" s="234" t="str">
        <f t="shared" si="1"/>
        <v/>
      </c>
      <c r="M61" s="158"/>
    </row>
    <row r="62" spans="1:13" x14ac:dyDescent="0.25">
      <c r="A62" s="24" t="str">
        <f>IF('Noon Position '!A65&lt;&gt;"",'Noon Position '!A65,"")</f>
        <v/>
      </c>
      <c r="B62" s="25" t="str">
        <f>IF('Noon Position '!B65&lt;&gt;"",'Noon Position '!B65,"")</f>
        <v/>
      </c>
      <c r="C62" s="231" t="str">
        <f>IF('Noon Position '!L65&lt;&gt;"",'Noon Position '!L65,"")</f>
        <v/>
      </c>
      <c r="D62" s="233"/>
      <c r="E62" s="20"/>
      <c r="F62" s="20"/>
      <c r="G62" s="234" t="str">
        <f t="shared" si="2"/>
        <v/>
      </c>
      <c r="H62" s="232"/>
      <c r="I62" s="20"/>
      <c r="J62" s="20"/>
      <c r="K62" s="20"/>
      <c r="L62" s="234" t="str">
        <f t="shared" si="1"/>
        <v/>
      </c>
      <c r="M62" s="158"/>
    </row>
    <row r="63" spans="1:13" x14ac:dyDescent="0.25">
      <c r="A63" s="24" t="str">
        <f>IF('Noon Position '!A66&lt;&gt;"",'Noon Position '!A66,"")</f>
        <v/>
      </c>
      <c r="B63" s="25" t="str">
        <f>IF('Noon Position '!B66&lt;&gt;"",'Noon Position '!B66,"")</f>
        <v/>
      </c>
      <c r="C63" s="231" t="str">
        <f>IF('Noon Position '!L66&lt;&gt;"",'Noon Position '!L66,"")</f>
        <v/>
      </c>
      <c r="D63" s="233"/>
      <c r="E63" s="20"/>
      <c r="F63" s="20"/>
      <c r="G63" s="234" t="str">
        <f t="shared" si="2"/>
        <v/>
      </c>
      <c r="H63" s="232"/>
      <c r="I63" s="20"/>
      <c r="J63" s="20"/>
      <c r="K63" s="20"/>
      <c r="L63" s="234" t="str">
        <f t="shared" si="1"/>
        <v/>
      </c>
      <c r="M63" s="158"/>
    </row>
    <row r="64" spans="1:13" x14ac:dyDescent="0.25">
      <c r="A64" s="24" t="str">
        <f>IF('Noon Position '!A67&lt;&gt;"",'Noon Position '!A67,"")</f>
        <v/>
      </c>
      <c r="B64" s="25" t="str">
        <f>IF('Noon Position '!B67&lt;&gt;"",'Noon Position '!B67,"")</f>
        <v/>
      </c>
      <c r="C64" s="231" t="str">
        <f>IF('Noon Position '!L67&lt;&gt;"",'Noon Position '!L67,"")</f>
        <v/>
      </c>
      <c r="D64" s="233"/>
      <c r="E64" s="20"/>
      <c r="F64" s="20"/>
      <c r="G64" s="234" t="str">
        <f t="shared" si="2"/>
        <v/>
      </c>
      <c r="H64" s="232"/>
      <c r="I64" s="20"/>
      <c r="J64" s="20"/>
      <c r="K64" s="20"/>
      <c r="L64" s="234" t="str">
        <f t="shared" si="1"/>
        <v/>
      </c>
      <c r="M64" s="158"/>
    </row>
    <row r="65" spans="1:13" x14ac:dyDescent="0.25">
      <c r="A65" s="24" t="str">
        <f>IF('Noon Position '!A68&lt;&gt;"",'Noon Position '!A68,"")</f>
        <v/>
      </c>
      <c r="B65" s="25" t="str">
        <f>IF('Noon Position '!B68&lt;&gt;"",'Noon Position '!B68,"")</f>
        <v/>
      </c>
      <c r="C65" s="231" t="str">
        <f>IF('Noon Position '!L68&lt;&gt;"",'Noon Position '!L68,"")</f>
        <v/>
      </c>
      <c r="D65" s="233"/>
      <c r="E65" s="20"/>
      <c r="F65" s="20"/>
      <c r="G65" s="234" t="str">
        <f t="shared" si="2"/>
        <v/>
      </c>
      <c r="H65" s="232"/>
      <c r="I65" s="20"/>
      <c r="J65" s="20"/>
      <c r="K65" s="20"/>
      <c r="L65" s="234" t="str">
        <f t="shared" si="1"/>
        <v/>
      </c>
      <c r="M65" s="158"/>
    </row>
    <row r="66" spans="1:13" x14ac:dyDescent="0.25">
      <c r="A66" s="24" t="str">
        <f>IF('Noon Position '!A69&lt;&gt;"",'Noon Position '!A69,"")</f>
        <v/>
      </c>
      <c r="B66" s="25" t="str">
        <f>IF('Noon Position '!B69&lt;&gt;"",'Noon Position '!B69,"")</f>
        <v/>
      </c>
      <c r="C66" s="231" t="str">
        <f>IF('Noon Position '!L69&lt;&gt;"",'Noon Position '!L69,"")</f>
        <v/>
      </c>
      <c r="D66" s="233"/>
      <c r="E66" s="20"/>
      <c r="F66" s="20"/>
      <c r="G66" s="234" t="str">
        <f t="shared" si="2"/>
        <v/>
      </c>
      <c r="H66" s="232"/>
      <c r="I66" s="20"/>
      <c r="J66" s="20"/>
      <c r="K66" s="20"/>
      <c r="L66" s="234" t="str">
        <f t="shared" si="1"/>
        <v/>
      </c>
      <c r="M66" s="158"/>
    </row>
    <row r="67" spans="1:13" x14ac:dyDescent="0.25">
      <c r="A67" s="24" t="str">
        <f>IF('Noon Position '!A70&lt;&gt;"",'Noon Position '!A70,"")</f>
        <v/>
      </c>
      <c r="B67" s="25" t="str">
        <f>IF('Noon Position '!B70&lt;&gt;"",'Noon Position '!B70,"")</f>
        <v/>
      </c>
      <c r="C67" s="231" t="str">
        <f>IF('Noon Position '!L70&lt;&gt;"",'Noon Position '!L70,"")</f>
        <v/>
      </c>
      <c r="D67" s="233"/>
      <c r="E67" s="20"/>
      <c r="F67" s="20"/>
      <c r="G67" s="234" t="str">
        <f t="shared" si="2"/>
        <v/>
      </c>
      <c r="H67" s="232"/>
      <c r="I67" s="20"/>
      <c r="J67" s="20"/>
      <c r="K67" s="20"/>
      <c r="L67" s="234" t="str">
        <f t="shared" si="1"/>
        <v/>
      </c>
      <c r="M67" s="158"/>
    </row>
    <row r="68" spans="1:13" x14ac:dyDescent="0.25">
      <c r="A68" s="24" t="str">
        <f>IF('Noon Position '!A71&lt;&gt;"",'Noon Position '!A71,"")</f>
        <v/>
      </c>
      <c r="B68" s="25" t="str">
        <f>IF('Noon Position '!B71&lt;&gt;"",'Noon Position '!B71,"")</f>
        <v/>
      </c>
      <c r="C68" s="231" t="str">
        <f>IF('Noon Position '!L71&lt;&gt;"",'Noon Position '!L71,"")</f>
        <v/>
      </c>
      <c r="D68" s="233"/>
      <c r="E68" s="20"/>
      <c r="F68" s="20"/>
      <c r="G68" s="234" t="str">
        <f t="shared" si="2"/>
        <v/>
      </c>
      <c r="H68" s="232"/>
      <c r="I68" s="20"/>
      <c r="J68" s="20"/>
      <c r="K68" s="20"/>
      <c r="L68" s="234" t="str">
        <f t="shared" si="1"/>
        <v/>
      </c>
      <c r="M68" s="158"/>
    </row>
    <row r="69" spans="1:13" x14ac:dyDescent="0.25">
      <c r="A69" s="24" t="str">
        <f>IF('Noon Position '!A72&lt;&gt;"",'Noon Position '!A72,"")</f>
        <v/>
      </c>
      <c r="B69" s="25" t="str">
        <f>IF('Noon Position '!B72&lt;&gt;"",'Noon Position '!B72,"")</f>
        <v/>
      </c>
      <c r="C69" s="231" t="str">
        <f>IF('Noon Position '!L72&lt;&gt;"",'Noon Position '!L72,"")</f>
        <v/>
      </c>
      <c r="D69" s="233"/>
      <c r="E69" s="20"/>
      <c r="F69" s="20"/>
      <c r="G69" s="234" t="str">
        <f t="shared" si="2"/>
        <v/>
      </c>
      <c r="H69" s="232"/>
      <c r="I69" s="20"/>
      <c r="J69" s="20"/>
      <c r="K69" s="20"/>
      <c r="L69" s="234" t="str">
        <f t="shared" si="1"/>
        <v/>
      </c>
      <c r="M69" s="158"/>
    </row>
    <row r="70" spans="1:13" x14ac:dyDescent="0.25">
      <c r="A70" s="24" t="str">
        <f>IF('Noon Position '!A73&lt;&gt;"",'Noon Position '!A73,"")</f>
        <v/>
      </c>
      <c r="B70" s="25" t="str">
        <f>IF('Noon Position '!B73&lt;&gt;"",'Noon Position '!B73,"")</f>
        <v/>
      </c>
      <c r="C70" s="231" t="str">
        <f>IF('Noon Position '!L73&lt;&gt;"",'Noon Position '!L73,"")</f>
        <v/>
      </c>
      <c r="D70" s="233"/>
      <c r="E70" s="20"/>
      <c r="F70" s="20"/>
      <c r="G70" s="234" t="str">
        <f t="shared" si="2"/>
        <v/>
      </c>
      <c r="H70" s="232"/>
      <c r="I70" s="20"/>
      <c r="J70" s="20"/>
      <c r="K70" s="20"/>
      <c r="L70" s="234" t="str">
        <f t="shared" si="1"/>
        <v/>
      </c>
      <c r="M70" s="158"/>
    </row>
    <row r="71" spans="1:13" x14ac:dyDescent="0.25">
      <c r="A71" s="24" t="str">
        <f>IF('Noon Position '!A74&lt;&gt;"",'Noon Position '!A74,"")</f>
        <v/>
      </c>
      <c r="B71" s="25" t="str">
        <f>IF('Noon Position '!B74&lt;&gt;"",'Noon Position '!B74,"")</f>
        <v/>
      </c>
      <c r="C71" s="231" t="str">
        <f>IF('Noon Position '!L74&lt;&gt;"",'Noon Position '!L74,"")</f>
        <v/>
      </c>
      <c r="D71" s="233"/>
      <c r="E71" s="20"/>
      <c r="F71" s="20"/>
      <c r="G71" s="234" t="str">
        <f t="shared" si="2"/>
        <v/>
      </c>
      <c r="H71" s="232"/>
      <c r="I71" s="20"/>
      <c r="J71" s="20"/>
      <c r="K71" s="20"/>
      <c r="L71" s="234" t="str">
        <f t="shared" si="1"/>
        <v/>
      </c>
      <c r="M71" s="158"/>
    </row>
    <row r="72" spans="1:13" x14ac:dyDescent="0.25">
      <c r="A72" s="24" t="str">
        <f>IF('Noon Position '!A75&lt;&gt;"",'Noon Position '!A75,"")</f>
        <v/>
      </c>
      <c r="B72" s="25" t="str">
        <f>IF('Noon Position '!B75&lt;&gt;"",'Noon Position '!B75,"")</f>
        <v/>
      </c>
      <c r="C72" s="231" t="str">
        <f>IF('Noon Position '!L75&lt;&gt;"",'Noon Position '!L75,"")</f>
        <v/>
      </c>
      <c r="D72" s="233"/>
      <c r="E72" s="20"/>
      <c r="F72" s="20"/>
      <c r="G72" s="234" t="str">
        <f t="shared" si="2"/>
        <v/>
      </c>
      <c r="H72" s="232"/>
      <c r="I72" s="20"/>
      <c r="J72" s="20"/>
      <c r="K72" s="20"/>
      <c r="L72" s="234" t="str">
        <f t="shared" ref="L72:L107" si="3">IF(C72&lt;&gt;"",(H72-H71+I72+J72+K72)/C72*24,IF(ISBLANK(H72),"",H72-H71+I72+J72+K72))</f>
        <v/>
      </c>
      <c r="M72" s="158"/>
    </row>
    <row r="73" spans="1:13" x14ac:dyDescent="0.25">
      <c r="A73" s="24" t="str">
        <f>IF('Noon Position '!A76&lt;&gt;"",'Noon Position '!A76,"")</f>
        <v/>
      </c>
      <c r="B73" s="25" t="str">
        <f>IF('Noon Position '!B76&lt;&gt;"",'Noon Position '!B76,"")</f>
        <v/>
      </c>
      <c r="C73" s="231" t="str">
        <f>IF('Noon Position '!L76&lt;&gt;"",'Noon Position '!L76,"")</f>
        <v/>
      </c>
      <c r="D73" s="233"/>
      <c r="E73" s="20"/>
      <c r="F73" s="20"/>
      <c r="G73" s="234" t="str">
        <f t="shared" si="2"/>
        <v/>
      </c>
      <c r="H73" s="232"/>
      <c r="I73" s="20"/>
      <c r="J73" s="20"/>
      <c r="K73" s="20"/>
      <c r="L73" s="234" t="str">
        <f t="shared" si="3"/>
        <v/>
      </c>
      <c r="M73" s="158"/>
    </row>
    <row r="74" spans="1:13" x14ac:dyDescent="0.25">
      <c r="A74" s="24" t="str">
        <f>IF('Noon Position '!A77&lt;&gt;"",'Noon Position '!A77,"")</f>
        <v/>
      </c>
      <c r="B74" s="25" t="str">
        <f>IF('Noon Position '!B77&lt;&gt;"",'Noon Position '!B77,"")</f>
        <v/>
      </c>
      <c r="C74" s="231" t="str">
        <f>IF('Noon Position '!L77&lt;&gt;"",'Noon Position '!L77,"")</f>
        <v/>
      </c>
      <c r="D74" s="233"/>
      <c r="E74" s="20"/>
      <c r="F74" s="20"/>
      <c r="G74" s="234" t="str">
        <f t="shared" si="2"/>
        <v/>
      </c>
      <c r="H74" s="232"/>
      <c r="I74" s="20"/>
      <c r="J74" s="20"/>
      <c r="K74" s="20"/>
      <c r="L74" s="234" t="str">
        <f t="shared" si="3"/>
        <v/>
      </c>
      <c r="M74" s="158"/>
    </row>
    <row r="75" spans="1:13" x14ac:dyDescent="0.25">
      <c r="A75" s="24" t="str">
        <f>IF('Noon Position '!A78&lt;&gt;"",'Noon Position '!A78,"")</f>
        <v/>
      </c>
      <c r="B75" s="25" t="str">
        <f>IF('Noon Position '!B78&lt;&gt;"",'Noon Position '!B78,"")</f>
        <v/>
      </c>
      <c r="C75" s="231" t="str">
        <f>IF('Noon Position '!L78&lt;&gt;"",'Noon Position '!L78,"")</f>
        <v/>
      </c>
      <c r="D75" s="233"/>
      <c r="E75" s="20"/>
      <c r="F75" s="20"/>
      <c r="G75" s="234" t="str">
        <f t="shared" si="2"/>
        <v/>
      </c>
      <c r="H75" s="232"/>
      <c r="I75" s="20"/>
      <c r="J75" s="20"/>
      <c r="K75" s="20"/>
      <c r="L75" s="234" t="str">
        <f t="shared" si="3"/>
        <v/>
      </c>
      <c r="M75" s="158"/>
    </row>
    <row r="76" spans="1:13" x14ac:dyDescent="0.25">
      <c r="A76" s="24" t="str">
        <f>IF('Noon Position '!A79&lt;&gt;"",'Noon Position '!A79,"")</f>
        <v/>
      </c>
      <c r="B76" s="25" t="str">
        <f>IF('Noon Position '!B79&lt;&gt;"",'Noon Position '!B79,"")</f>
        <v/>
      </c>
      <c r="C76" s="231" t="str">
        <f>IF('Noon Position '!L79&lt;&gt;"",'Noon Position '!L79,"")</f>
        <v/>
      </c>
      <c r="D76" s="233"/>
      <c r="E76" s="20"/>
      <c r="F76" s="20"/>
      <c r="G76" s="234" t="str">
        <f t="shared" si="2"/>
        <v/>
      </c>
      <c r="H76" s="232"/>
      <c r="I76" s="20"/>
      <c r="J76" s="20"/>
      <c r="K76" s="20"/>
      <c r="L76" s="234" t="str">
        <f t="shared" si="3"/>
        <v/>
      </c>
      <c r="M76" s="158"/>
    </row>
    <row r="77" spans="1:13" x14ac:dyDescent="0.25">
      <c r="A77" s="24" t="str">
        <f>IF('Noon Position '!A80&lt;&gt;"",'Noon Position '!A80,"")</f>
        <v/>
      </c>
      <c r="B77" s="25" t="str">
        <f>IF('Noon Position '!B80&lt;&gt;"",'Noon Position '!B80,"")</f>
        <v/>
      </c>
      <c r="C77" s="231" t="str">
        <f>IF('Noon Position '!L80&lt;&gt;"",'Noon Position '!L80,"")</f>
        <v/>
      </c>
      <c r="D77" s="233"/>
      <c r="E77" s="20"/>
      <c r="F77" s="20"/>
      <c r="G77" s="234" t="str">
        <f t="shared" si="2"/>
        <v/>
      </c>
      <c r="H77" s="232"/>
      <c r="I77" s="20"/>
      <c r="J77" s="20"/>
      <c r="K77" s="20"/>
      <c r="L77" s="234" t="str">
        <f t="shared" si="3"/>
        <v/>
      </c>
      <c r="M77" s="158"/>
    </row>
    <row r="78" spans="1:13" x14ac:dyDescent="0.25">
      <c r="A78" s="24" t="str">
        <f>IF('Noon Position '!A81&lt;&gt;"",'Noon Position '!A81,"")</f>
        <v/>
      </c>
      <c r="B78" s="25" t="str">
        <f>IF('Noon Position '!B81&lt;&gt;"",'Noon Position '!B81,"")</f>
        <v/>
      </c>
      <c r="C78" s="231" t="str">
        <f>IF('Noon Position '!L81&lt;&gt;"",'Noon Position '!L81,"")</f>
        <v/>
      </c>
      <c r="D78" s="233"/>
      <c r="E78" s="20"/>
      <c r="F78" s="20"/>
      <c r="G78" s="234" t="str">
        <f t="shared" si="2"/>
        <v/>
      </c>
      <c r="H78" s="232"/>
      <c r="I78" s="20"/>
      <c r="J78" s="20"/>
      <c r="K78" s="20"/>
      <c r="L78" s="234" t="str">
        <f t="shared" si="3"/>
        <v/>
      </c>
      <c r="M78" s="158"/>
    </row>
    <row r="79" spans="1:13" x14ac:dyDescent="0.25">
      <c r="A79" s="24" t="str">
        <f>IF('Noon Position '!A82&lt;&gt;"",'Noon Position '!A82,"")</f>
        <v/>
      </c>
      <c r="B79" s="25" t="str">
        <f>IF('Noon Position '!B82&lt;&gt;"",'Noon Position '!B82,"")</f>
        <v/>
      </c>
      <c r="C79" s="231" t="str">
        <f>IF('Noon Position '!L82&lt;&gt;"",'Noon Position '!L82,"")</f>
        <v/>
      </c>
      <c r="D79" s="233"/>
      <c r="E79" s="20"/>
      <c r="F79" s="20"/>
      <c r="G79" s="234" t="str">
        <f t="shared" si="2"/>
        <v/>
      </c>
      <c r="H79" s="232"/>
      <c r="I79" s="20"/>
      <c r="J79" s="20"/>
      <c r="K79" s="20"/>
      <c r="L79" s="234" t="str">
        <f t="shared" si="3"/>
        <v/>
      </c>
      <c r="M79" s="158"/>
    </row>
    <row r="80" spans="1:13" x14ac:dyDescent="0.25">
      <c r="A80" s="24" t="str">
        <f>IF('Noon Position '!A83&lt;&gt;"",'Noon Position '!A83,"")</f>
        <v/>
      </c>
      <c r="B80" s="25" t="str">
        <f>IF('Noon Position '!B83&lt;&gt;"",'Noon Position '!B83,"")</f>
        <v/>
      </c>
      <c r="C80" s="231" t="str">
        <f>IF('Noon Position '!L83&lt;&gt;"",'Noon Position '!L83,"")</f>
        <v/>
      </c>
      <c r="D80" s="233"/>
      <c r="E80" s="20"/>
      <c r="F80" s="20"/>
      <c r="G80" s="234" t="str">
        <f t="shared" si="2"/>
        <v/>
      </c>
      <c r="H80" s="232"/>
      <c r="I80" s="20"/>
      <c r="J80" s="20"/>
      <c r="K80" s="20"/>
      <c r="L80" s="234" t="str">
        <f t="shared" si="3"/>
        <v/>
      </c>
      <c r="M80" s="158"/>
    </row>
    <row r="81" spans="1:13" x14ac:dyDescent="0.25">
      <c r="A81" s="24" t="str">
        <f>IF('Noon Position '!A84&lt;&gt;"",'Noon Position '!A84,"")</f>
        <v/>
      </c>
      <c r="B81" s="25" t="str">
        <f>IF('Noon Position '!B84&lt;&gt;"",'Noon Position '!B84,"")</f>
        <v/>
      </c>
      <c r="C81" s="231" t="str">
        <f>IF('Noon Position '!L84&lt;&gt;"",'Noon Position '!L84,"")</f>
        <v/>
      </c>
      <c r="D81" s="233"/>
      <c r="E81" s="20"/>
      <c r="F81" s="20"/>
      <c r="G81" s="234" t="str">
        <f t="shared" si="2"/>
        <v/>
      </c>
      <c r="H81" s="232"/>
      <c r="I81" s="20"/>
      <c r="J81" s="20"/>
      <c r="K81" s="20"/>
      <c r="L81" s="234" t="str">
        <f t="shared" si="3"/>
        <v/>
      </c>
      <c r="M81" s="158"/>
    </row>
    <row r="82" spans="1:13" x14ac:dyDescent="0.25">
      <c r="A82" s="24" t="str">
        <f>IF('Noon Position '!A85&lt;&gt;"",'Noon Position '!A85,"")</f>
        <v/>
      </c>
      <c r="B82" s="25" t="str">
        <f>IF('Noon Position '!B85&lt;&gt;"",'Noon Position '!B85,"")</f>
        <v/>
      </c>
      <c r="C82" s="231" t="str">
        <f>IF('Noon Position '!L85&lt;&gt;"",'Noon Position '!L85,"")</f>
        <v/>
      </c>
      <c r="D82" s="233"/>
      <c r="E82" s="20"/>
      <c r="F82" s="20"/>
      <c r="G82" s="234" t="str">
        <f t="shared" si="2"/>
        <v/>
      </c>
      <c r="H82" s="232"/>
      <c r="I82" s="20"/>
      <c r="J82" s="20"/>
      <c r="K82" s="20"/>
      <c r="L82" s="234" t="str">
        <f t="shared" si="3"/>
        <v/>
      </c>
      <c r="M82" s="158"/>
    </row>
    <row r="83" spans="1:13" x14ac:dyDescent="0.25">
      <c r="A83" s="24" t="str">
        <f>IF('Noon Position '!A86&lt;&gt;"",'Noon Position '!A86,"")</f>
        <v/>
      </c>
      <c r="B83" s="25" t="str">
        <f>IF('Noon Position '!B86&lt;&gt;"",'Noon Position '!B86,"")</f>
        <v/>
      </c>
      <c r="C83" s="231" t="str">
        <f>IF('Noon Position '!L86&lt;&gt;"",'Noon Position '!L86,"")</f>
        <v/>
      </c>
      <c r="D83" s="233"/>
      <c r="E83" s="20"/>
      <c r="F83" s="20"/>
      <c r="G83" s="234" t="str">
        <f t="shared" si="2"/>
        <v/>
      </c>
      <c r="H83" s="232"/>
      <c r="I83" s="20"/>
      <c r="J83" s="20"/>
      <c r="K83" s="20"/>
      <c r="L83" s="234" t="str">
        <f t="shared" si="3"/>
        <v/>
      </c>
      <c r="M83" s="158"/>
    </row>
    <row r="84" spans="1:13" x14ac:dyDescent="0.25">
      <c r="A84" s="24" t="str">
        <f>IF('Noon Position '!A87&lt;&gt;"",'Noon Position '!A87,"")</f>
        <v/>
      </c>
      <c r="B84" s="25" t="str">
        <f>IF('Noon Position '!B87&lt;&gt;"",'Noon Position '!B87,"")</f>
        <v/>
      </c>
      <c r="C84" s="231" t="str">
        <f>IF('Noon Position '!L87&lt;&gt;"",'Noon Position '!L87,"")</f>
        <v/>
      </c>
      <c r="D84" s="233"/>
      <c r="E84" s="20"/>
      <c r="F84" s="20"/>
      <c r="G84" s="234" t="str">
        <f t="shared" si="2"/>
        <v/>
      </c>
      <c r="H84" s="232"/>
      <c r="I84" s="20"/>
      <c r="J84" s="20"/>
      <c r="K84" s="20"/>
      <c r="L84" s="234" t="str">
        <f t="shared" si="3"/>
        <v/>
      </c>
      <c r="M84" s="158"/>
    </row>
    <row r="85" spans="1:13" x14ac:dyDescent="0.25">
      <c r="A85" s="24" t="str">
        <f>IF('Noon Position '!A88&lt;&gt;"",'Noon Position '!A88,"")</f>
        <v/>
      </c>
      <c r="B85" s="25" t="str">
        <f>IF('Noon Position '!B88&lt;&gt;"",'Noon Position '!B88,"")</f>
        <v/>
      </c>
      <c r="C85" s="231" t="str">
        <f>IF('Noon Position '!L88&lt;&gt;"",'Noon Position '!L88,"")</f>
        <v/>
      </c>
      <c r="D85" s="233"/>
      <c r="E85" s="20"/>
      <c r="F85" s="20"/>
      <c r="G85" s="234" t="str">
        <f t="shared" si="2"/>
        <v/>
      </c>
      <c r="H85" s="232"/>
      <c r="I85" s="20"/>
      <c r="J85" s="20"/>
      <c r="K85" s="20"/>
      <c r="L85" s="234" t="str">
        <f t="shared" si="3"/>
        <v/>
      </c>
      <c r="M85" s="158"/>
    </row>
    <row r="86" spans="1:13" x14ac:dyDescent="0.25">
      <c r="A86" s="24" t="str">
        <f>IF('Noon Position '!A89&lt;&gt;"",'Noon Position '!A89,"")</f>
        <v/>
      </c>
      <c r="B86" s="25" t="str">
        <f>IF('Noon Position '!B89&lt;&gt;"",'Noon Position '!B89,"")</f>
        <v/>
      </c>
      <c r="C86" s="231" t="str">
        <f>IF('Noon Position '!L89&lt;&gt;"",'Noon Position '!L89,"")</f>
        <v/>
      </c>
      <c r="D86" s="233"/>
      <c r="E86" s="20"/>
      <c r="F86" s="20"/>
      <c r="G86" s="234" t="str">
        <f t="shared" si="2"/>
        <v/>
      </c>
      <c r="H86" s="232"/>
      <c r="I86" s="20"/>
      <c r="J86" s="20"/>
      <c r="K86" s="20"/>
      <c r="L86" s="234" t="str">
        <f t="shared" si="3"/>
        <v/>
      </c>
      <c r="M86" s="158"/>
    </row>
    <row r="87" spans="1:13" x14ac:dyDescent="0.25">
      <c r="A87" s="24" t="str">
        <f>IF('Noon Position '!A90&lt;&gt;"",'Noon Position '!A90,"")</f>
        <v/>
      </c>
      <c r="B87" s="25" t="str">
        <f>IF('Noon Position '!B90&lt;&gt;"",'Noon Position '!B90,"")</f>
        <v/>
      </c>
      <c r="C87" s="231" t="str">
        <f>IF('Noon Position '!L90&lt;&gt;"",'Noon Position '!L90,"")</f>
        <v/>
      </c>
      <c r="D87" s="233"/>
      <c r="E87" s="20"/>
      <c r="F87" s="20"/>
      <c r="G87" s="234" t="str">
        <f t="shared" si="2"/>
        <v/>
      </c>
      <c r="H87" s="232"/>
      <c r="I87" s="20"/>
      <c r="J87" s="20"/>
      <c r="K87" s="20"/>
      <c r="L87" s="234" t="str">
        <f t="shared" si="3"/>
        <v/>
      </c>
      <c r="M87" s="158"/>
    </row>
    <row r="88" spans="1:13" x14ac:dyDescent="0.25">
      <c r="A88" s="24" t="str">
        <f>IF('Noon Position '!A91&lt;&gt;"",'Noon Position '!A91,"")</f>
        <v/>
      </c>
      <c r="B88" s="25" t="str">
        <f>IF('Noon Position '!B91&lt;&gt;"",'Noon Position '!B91,"")</f>
        <v/>
      </c>
      <c r="C88" s="231" t="str">
        <f>IF('Noon Position '!L91&lt;&gt;"",'Noon Position '!L91,"")</f>
        <v/>
      </c>
      <c r="D88" s="233"/>
      <c r="E88" s="20"/>
      <c r="F88" s="20"/>
      <c r="G88" s="234" t="str">
        <f t="shared" si="2"/>
        <v/>
      </c>
      <c r="H88" s="232"/>
      <c r="I88" s="20"/>
      <c r="J88" s="20"/>
      <c r="K88" s="20"/>
      <c r="L88" s="234" t="str">
        <f t="shared" si="3"/>
        <v/>
      </c>
      <c r="M88" s="158"/>
    </row>
    <row r="89" spans="1:13" x14ac:dyDescent="0.25">
      <c r="A89" s="24" t="str">
        <f>IF('Noon Position '!A92&lt;&gt;"",'Noon Position '!A92,"")</f>
        <v/>
      </c>
      <c r="B89" s="25" t="str">
        <f>IF('Noon Position '!B92&lt;&gt;"",'Noon Position '!B92,"")</f>
        <v/>
      </c>
      <c r="C89" s="231" t="str">
        <f>IF('Noon Position '!L92&lt;&gt;"",'Noon Position '!L92,"")</f>
        <v/>
      </c>
      <c r="D89" s="233"/>
      <c r="E89" s="20"/>
      <c r="F89" s="20"/>
      <c r="G89" s="234" t="str">
        <f t="shared" si="2"/>
        <v/>
      </c>
      <c r="H89" s="232"/>
      <c r="I89" s="20"/>
      <c r="J89" s="20"/>
      <c r="K89" s="20"/>
      <c r="L89" s="234" t="str">
        <f t="shared" si="3"/>
        <v/>
      </c>
      <c r="M89" s="158"/>
    </row>
    <row r="90" spans="1:13" x14ac:dyDescent="0.25">
      <c r="A90" s="24" t="str">
        <f>IF('Noon Position '!A93&lt;&gt;"",'Noon Position '!A93,"")</f>
        <v/>
      </c>
      <c r="B90" s="25" t="str">
        <f>IF('Noon Position '!B93&lt;&gt;"",'Noon Position '!B93,"")</f>
        <v/>
      </c>
      <c r="C90" s="231" t="str">
        <f>IF('Noon Position '!L93&lt;&gt;"",'Noon Position '!L93,"")</f>
        <v/>
      </c>
      <c r="D90" s="233"/>
      <c r="E90" s="20"/>
      <c r="F90" s="20"/>
      <c r="G90" s="234" t="str">
        <f t="shared" si="2"/>
        <v/>
      </c>
      <c r="H90" s="232"/>
      <c r="I90" s="20"/>
      <c r="J90" s="20"/>
      <c r="K90" s="20"/>
      <c r="L90" s="234" t="str">
        <f t="shared" si="3"/>
        <v/>
      </c>
      <c r="M90" s="158"/>
    </row>
    <row r="91" spans="1:13" x14ac:dyDescent="0.25">
      <c r="A91" s="24" t="str">
        <f>IF('Noon Position '!A94&lt;&gt;"",'Noon Position '!A94,"")</f>
        <v/>
      </c>
      <c r="B91" s="25" t="str">
        <f>IF('Noon Position '!B94&lt;&gt;"",'Noon Position '!B94,"")</f>
        <v/>
      </c>
      <c r="C91" s="231" t="str">
        <f>IF('Noon Position '!L94&lt;&gt;"",'Noon Position '!L94,"")</f>
        <v/>
      </c>
      <c r="D91" s="233"/>
      <c r="E91" s="20"/>
      <c r="F91" s="20"/>
      <c r="G91" s="234" t="str">
        <f t="shared" ref="G91:G107" si="4">IF(C91&lt;&gt;"",(D91-D90+E91+F91)/C91*24,IF(ISBLANK(D91),"",D91-D90+E91+F91))</f>
        <v/>
      </c>
      <c r="H91" s="232"/>
      <c r="I91" s="20"/>
      <c r="J91" s="20"/>
      <c r="K91" s="20"/>
      <c r="L91" s="234" t="str">
        <f t="shared" si="3"/>
        <v/>
      </c>
      <c r="M91" s="158"/>
    </row>
    <row r="92" spans="1:13" x14ac:dyDescent="0.25">
      <c r="A92" s="24" t="str">
        <f>IF('Noon Position '!A95&lt;&gt;"",'Noon Position '!A95,"")</f>
        <v/>
      </c>
      <c r="B92" s="25" t="str">
        <f>IF('Noon Position '!B95&lt;&gt;"",'Noon Position '!B95,"")</f>
        <v/>
      </c>
      <c r="C92" s="231" t="str">
        <f>IF('Noon Position '!L95&lt;&gt;"",'Noon Position '!L95,"")</f>
        <v/>
      </c>
      <c r="D92" s="233"/>
      <c r="E92" s="20"/>
      <c r="F92" s="20"/>
      <c r="G92" s="234" t="str">
        <f t="shared" si="4"/>
        <v/>
      </c>
      <c r="H92" s="232"/>
      <c r="I92" s="20"/>
      <c r="J92" s="20"/>
      <c r="K92" s="20"/>
      <c r="L92" s="234" t="str">
        <f t="shared" si="3"/>
        <v/>
      </c>
      <c r="M92" s="158"/>
    </row>
    <row r="93" spans="1:13" x14ac:dyDescent="0.25">
      <c r="A93" s="24" t="str">
        <f>IF('Noon Position '!A96&lt;&gt;"",'Noon Position '!A96,"")</f>
        <v/>
      </c>
      <c r="B93" s="25" t="str">
        <f>IF('Noon Position '!B96&lt;&gt;"",'Noon Position '!B96,"")</f>
        <v/>
      </c>
      <c r="C93" s="231" t="str">
        <f>IF('Noon Position '!L96&lt;&gt;"",'Noon Position '!L96,"")</f>
        <v/>
      </c>
      <c r="D93" s="233"/>
      <c r="E93" s="20"/>
      <c r="F93" s="20"/>
      <c r="G93" s="234" t="str">
        <f t="shared" si="4"/>
        <v/>
      </c>
      <c r="H93" s="232"/>
      <c r="I93" s="20"/>
      <c r="J93" s="20"/>
      <c r="K93" s="20"/>
      <c r="L93" s="234" t="str">
        <f t="shared" si="3"/>
        <v/>
      </c>
      <c r="M93" s="158"/>
    </row>
    <row r="94" spans="1:13" x14ac:dyDescent="0.25">
      <c r="A94" s="24" t="str">
        <f>IF('Noon Position '!A97&lt;&gt;"",'Noon Position '!A97,"")</f>
        <v/>
      </c>
      <c r="B94" s="25" t="str">
        <f>IF('Noon Position '!B97&lt;&gt;"",'Noon Position '!B97,"")</f>
        <v/>
      </c>
      <c r="C94" s="231" t="str">
        <f>IF('Noon Position '!L97&lt;&gt;"",'Noon Position '!L97,"")</f>
        <v/>
      </c>
      <c r="D94" s="233"/>
      <c r="E94" s="20"/>
      <c r="F94" s="20"/>
      <c r="G94" s="234" t="str">
        <f t="shared" si="4"/>
        <v/>
      </c>
      <c r="H94" s="232"/>
      <c r="I94" s="20"/>
      <c r="J94" s="20"/>
      <c r="K94" s="20"/>
      <c r="L94" s="234" t="str">
        <f t="shared" si="3"/>
        <v/>
      </c>
      <c r="M94" s="158"/>
    </row>
    <row r="95" spans="1:13" x14ac:dyDescent="0.25">
      <c r="A95" s="24" t="str">
        <f>IF('Noon Position '!A98&lt;&gt;"",'Noon Position '!A98,"")</f>
        <v/>
      </c>
      <c r="B95" s="25" t="str">
        <f>IF('Noon Position '!B98&lt;&gt;"",'Noon Position '!B98,"")</f>
        <v/>
      </c>
      <c r="C95" s="231" t="str">
        <f>IF('Noon Position '!L98&lt;&gt;"",'Noon Position '!L98,"")</f>
        <v/>
      </c>
      <c r="D95" s="233"/>
      <c r="E95" s="20"/>
      <c r="F95" s="20"/>
      <c r="G95" s="234" t="str">
        <f t="shared" si="4"/>
        <v/>
      </c>
      <c r="H95" s="232"/>
      <c r="I95" s="20"/>
      <c r="J95" s="20"/>
      <c r="K95" s="20"/>
      <c r="L95" s="234" t="str">
        <f t="shared" si="3"/>
        <v/>
      </c>
      <c r="M95" s="158"/>
    </row>
    <row r="96" spans="1:13" x14ac:dyDescent="0.25">
      <c r="A96" s="24" t="str">
        <f>IF('Noon Position '!A99&lt;&gt;"",'Noon Position '!A99,"")</f>
        <v/>
      </c>
      <c r="B96" s="25" t="str">
        <f>IF('Noon Position '!B99&lt;&gt;"",'Noon Position '!B99,"")</f>
        <v/>
      </c>
      <c r="C96" s="231" t="str">
        <f>IF('Noon Position '!L99&lt;&gt;"",'Noon Position '!L99,"")</f>
        <v/>
      </c>
      <c r="D96" s="233"/>
      <c r="E96" s="20"/>
      <c r="F96" s="20"/>
      <c r="G96" s="234" t="str">
        <f t="shared" si="4"/>
        <v/>
      </c>
      <c r="H96" s="232"/>
      <c r="I96" s="20"/>
      <c r="J96" s="20"/>
      <c r="K96" s="20"/>
      <c r="L96" s="234" t="str">
        <f t="shared" si="3"/>
        <v/>
      </c>
      <c r="M96" s="158"/>
    </row>
    <row r="97" spans="1:13" x14ac:dyDescent="0.25">
      <c r="A97" s="24" t="str">
        <f>IF('Noon Position '!A100&lt;&gt;"",'Noon Position '!A100,"")</f>
        <v/>
      </c>
      <c r="B97" s="25" t="str">
        <f>IF('Noon Position '!B100&lt;&gt;"",'Noon Position '!B100,"")</f>
        <v/>
      </c>
      <c r="C97" s="231" t="str">
        <f>IF('Noon Position '!L100&lt;&gt;"",'Noon Position '!L100,"")</f>
        <v/>
      </c>
      <c r="D97" s="233"/>
      <c r="E97" s="20"/>
      <c r="F97" s="20"/>
      <c r="G97" s="234" t="str">
        <f t="shared" si="4"/>
        <v/>
      </c>
      <c r="H97" s="232"/>
      <c r="I97" s="20"/>
      <c r="J97" s="20"/>
      <c r="K97" s="20"/>
      <c r="L97" s="234" t="str">
        <f t="shared" si="3"/>
        <v/>
      </c>
      <c r="M97" s="158"/>
    </row>
    <row r="98" spans="1:13" x14ac:dyDescent="0.25">
      <c r="A98" s="24" t="str">
        <f>IF('Noon Position '!A101&lt;&gt;"",'Noon Position '!A101,"")</f>
        <v/>
      </c>
      <c r="B98" s="25" t="str">
        <f>IF('Noon Position '!B101&lt;&gt;"",'Noon Position '!B101,"")</f>
        <v/>
      </c>
      <c r="C98" s="231" t="str">
        <f>IF('Noon Position '!L101&lt;&gt;"",'Noon Position '!L101,"")</f>
        <v/>
      </c>
      <c r="D98" s="233"/>
      <c r="E98" s="20"/>
      <c r="F98" s="20"/>
      <c r="G98" s="234" t="str">
        <f t="shared" si="4"/>
        <v/>
      </c>
      <c r="H98" s="232"/>
      <c r="I98" s="20"/>
      <c r="J98" s="20"/>
      <c r="K98" s="20"/>
      <c r="L98" s="234" t="str">
        <f t="shared" si="3"/>
        <v/>
      </c>
      <c r="M98" s="158"/>
    </row>
    <row r="99" spans="1:13" x14ac:dyDescent="0.25">
      <c r="A99" s="24" t="str">
        <f>IF('Noon Position '!A102&lt;&gt;"",'Noon Position '!A102,"")</f>
        <v/>
      </c>
      <c r="B99" s="25" t="str">
        <f>IF('Noon Position '!B102&lt;&gt;"",'Noon Position '!B102,"")</f>
        <v/>
      </c>
      <c r="C99" s="231" t="str">
        <f>IF('Noon Position '!L102&lt;&gt;"",'Noon Position '!L102,"")</f>
        <v/>
      </c>
      <c r="D99" s="233"/>
      <c r="E99" s="20"/>
      <c r="F99" s="20"/>
      <c r="G99" s="234" t="str">
        <f t="shared" si="4"/>
        <v/>
      </c>
      <c r="H99" s="232"/>
      <c r="I99" s="20"/>
      <c r="J99" s="20"/>
      <c r="K99" s="20"/>
      <c r="L99" s="234" t="str">
        <f t="shared" si="3"/>
        <v/>
      </c>
      <c r="M99" s="158"/>
    </row>
    <row r="100" spans="1:13" x14ac:dyDescent="0.25">
      <c r="A100" s="24" t="str">
        <f>IF('Noon Position '!A103&lt;&gt;"",'Noon Position '!A103,"")</f>
        <v/>
      </c>
      <c r="B100" s="25" t="str">
        <f>IF('Noon Position '!B103&lt;&gt;"",'Noon Position '!B103,"")</f>
        <v/>
      </c>
      <c r="C100" s="231" t="str">
        <f>IF('Noon Position '!L103&lt;&gt;"",'Noon Position '!L103,"")</f>
        <v/>
      </c>
      <c r="D100" s="233"/>
      <c r="E100" s="20"/>
      <c r="F100" s="20"/>
      <c r="G100" s="234" t="str">
        <f t="shared" si="4"/>
        <v/>
      </c>
      <c r="H100" s="232"/>
      <c r="I100" s="20"/>
      <c r="J100" s="20"/>
      <c r="K100" s="20"/>
      <c r="L100" s="234" t="str">
        <f t="shared" si="3"/>
        <v/>
      </c>
      <c r="M100" s="158"/>
    </row>
    <row r="101" spans="1:13" x14ac:dyDescent="0.25">
      <c r="A101" s="24" t="str">
        <f>IF('Noon Position '!A104&lt;&gt;"",'Noon Position '!A104,"")</f>
        <v/>
      </c>
      <c r="B101" s="25" t="str">
        <f>IF('Noon Position '!B104&lt;&gt;"",'Noon Position '!B104,"")</f>
        <v/>
      </c>
      <c r="C101" s="231" t="str">
        <f>IF('Noon Position '!L104&lt;&gt;"",'Noon Position '!L104,"")</f>
        <v/>
      </c>
      <c r="D101" s="233"/>
      <c r="E101" s="20"/>
      <c r="F101" s="20"/>
      <c r="G101" s="234" t="str">
        <f t="shared" si="4"/>
        <v/>
      </c>
      <c r="H101" s="232"/>
      <c r="I101" s="20"/>
      <c r="J101" s="20"/>
      <c r="K101" s="20"/>
      <c r="L101" s="234" t="str">
        <f t="shared" si="3"/>
        <v/>
      </c>
      <c r="M101" s="158"/>
    </row>
    <row r="102" spans="1:13" x14ac:dyDescent="0.25">
      <c r="A102" s="24" t="str">
        <f>IF('Noon Position '!A105&lt;&gt;"",'Noon Position '!A105,"")</f>
        <v/>
      </c>
      <c r="B102" s="25" t="str">
        <f>IF('Noon Position '!B105&lt;&gt;"",'Noon Position '!B105,"")</f>
        <v/>
      </c>
      <c r="C102" s="231" t="str">
        <f>IF('Noon Position '!L105&lt;&gt;"",'Noon Position '!L105,"")</f>
        <v/>
      </c>
      <c r="D102" s="233"/>
      <c r="E102" s="20"/>
      <c r="F102" s="20"/>
      <c r="G102" s="234" t="str">
        <f t="shared" si="4"/>
        <v/>
      </c>
      <c r="H102" s="232"/>
      <c r="I102" s="20"/>
      <c r="J102" s="20"/>
      <c r="K102" s="20"/>
      <c r="L102" s="234" t="str">
        <f t="shared" si="3"/>
        <v/>
      </c>
      <c r="M102" s="158"/>
    </row>
    <row r="103" spans="1:13" x14ac:dyDescent="0.25">
      <c r="A103" s="24" t="str">
        <f>IF('Noon Position '!A106&lt;&gt;"",'Noon Position '!A106,"")</f>
        <v/>
      </c>
      <c r="B103" s="25" t="str">
        <f>IF('Noon Position '!B106&lt;&gt;"",'Noon Position '!B106,"")</f>
        <v/>
      </c>
      <c r="C103" s="231" t="str">
        <f>IF('Noon Position '!L106&lt;&gt;"",'Noon Position '!L106,"")</f>
        <v/>
      </c>
      <c r="D103" s="233"/>
      <c r="E103" s="20"/>
      <c r="F103" s="20"/>
      <c r="G103" s="234" t="str">
        <f t="shared" si="4"/>
        <v/>
      </c>
      <c r="H103" s="232"/>
      <c r="I103" s="20"/>
      <c r="J103" s="20"/>
      <c r="K103" s="20"/>
      <c r="L103" s="234" t="str">
        <f t="shared" si="3"/>
        <v/>
      </c>
      <c r="M103" s="158"/>
    </row>
    <row r="104" spans="1:13" x14ac:dyDescent="0.25">
      <c r="A104" s="24" t="str">
        <f>IF('Noon Position '!A107&lt;&gt;"",'Noon Position '!A107,"")</f>
        <v/>
      </c>
      <c r="B104" s="25" t="str">
        <f>IF('Noon Position '!B107&lt;&gt;"",'Noon Position '!B107,"")</f>
        <v/>
      </c>
      <c r="C104" s="231" t="str">
        <f>IF('Noon Position '!L107&lt;&gt;"",'Noon Position '!L107,"")</f>
        <v/>
      </c>
      <c r="D104" s="233"/>
      <c r="E104" s="20"/>
      <c r="F104" s="20"/>
      <c r="G104" s="234" t="str">
        <f t="shared" si="4"/>
        <v/>
      </c>
      <c r="H104" s="232"/>
      <c r="I104" s="20"/>
      <c r="J104" s="20"/>
      <c r="K104" s="20"/>
      <c r="L104" s="234" t="str">
        <f t="shared" si="3"/>
        <v/>
      </c>
      <c r="M104" s="158"/>
    </row>
    <row r="105" spans="1:13" x14ac:dyDescent="0.25">
      <c r="A105" s="24" t="str">
        <f>IF('Noon Position '!A108&lt;&gt;"",'Noon Position '!A108,"")</f>
        <v/>
      </c>
      <c r="B105" s="25" t="str">
        <f>IF('Noon Position '!B108&lt;&gt;"",'Noon Position '!B108,"")</f>
        <v/>
      </c>
      <c r="C105" s="231" t="str">
        <f>IF('Noon Position '!L108&lt;&gt;"",'Noon Position '!L108,"")</f>
        <v/>
      </c>
      <c r="D105" s="233"/>
      <c r="E105" s="20"/>
      <c r="F105" s="20"/>
      <c r="G105" s="234" t="str">
        <f t="shared" si="4"/>
        <v/>
      </c>
      <c r="H105" s="232"/>
      <c r="I105" s="20"/>
      <c r="J105" s="20"/>
      <c r="K105" s="20"/>
      <c r="L105" s="234" t="str">
        <f t="shared" si="3"/>
        <v/>
      </c>
      <c r="M105" s="158"/>
    </row>
    <row r="106" spans="1:13" x14ac:dyDescent="0.25">
      <c r="A106" s="24" t="str">
        <f>IF('Noon Position '!A109&lt;&gt;"",'Noon Position '!A109,"")</f>
        <v/>
      </c>
      <c r="B106" s="25" t="str">
        <f>IF('Noon Position '!B109&lt;&gt;"",'Noon Position '!B109,"")</f>
        <v/>
      </c>
      <c r="C106" s="231" t="str">
        <f>IF('Noon Position '!L109&lt;&gt;"",'Noon Position '!L109,"")</f>
        <v/>
      </c>
      <c r="D106" s="233"/>
      <c r="E106" s="20"/>
      <c r="F106" s="20"/>
      <c r="G106" s="234" t="str">
        <f t="shared" si="4"/>
        <v/>
      </c>
      <c r="H106" s="232"/>
      <c r="I106" s="20"/>
      <c r="J106" s="20"/>
      <c r="K106" s="20"/>
      <c r="L106" s="234" t="str">
        <f t="shared" si="3"/>
        <v/>
      </c>
      <c r="M106" s="158"/>
    </row>
    <row r="107" spans="1:13" ht="15.75" thickBot="1" x14ac:dyDescent="0.3">
      <c r="A107" s="24" t="str">
        <f>IF('Noon Position '!A110&lt;&gt;"",'Noon Position '!A110,"")</f>
        <v/>
      </c>
      <c r="B107" s="25" t="str">
        <f>IF('Noon Position '!B110&lt;&gt;"",'Noon Position '!B110,"")</f>
        <v/>
      </c>
      <c r="C107" s="231" t="str">
        <f>IF('Noon Position '!L110&lt;&gt;"",'Noon Position '!L110,"")</f>
        <v/>
      </c>
      <c r="D107" s="235"/>
      <c r="E107" s="236"/>
      <c r="F107" s="236"/>
      <c r="G107" s="237" t="str">
        <f t="shared" si="4"/>
        <v/>
      </c>
      <c r="H107" s="239"/>
      <c r="I107" s="236"/>
      <c r="J107" s="236"/>
      <c r="K107" s="236"/>
      <c r="L107" s="237" t="str">
        <f t="shared" si="3"/>
        <v/>
      </c>
      <c r="M107" s="158">
        <v>1</v>
      </c>
    </row>
  </sheetData>
  <sheetProtection password="CF7A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A9" sqref="A9"/>
    </sheetView>
  </sheetViews>
  <sheetFormatPr defaultRowHeight="15" x14ac:dyDescent="0.25"/>
  <cols>
    <col min="1" max="1" width="12" style="55" customWidth="1"/>
    <col min="2" max="2" width="8.5703125" style="55" customWidth="1"/>
    <col min="3" max="4" width="12" style="55" customWidth="1"/>
    <col min="5" max="5" width="9.7109375" style="55" customWidth="1"/>
    <col min="6" max="6" width="12" style="55" customWidth="1"/>
    <col min="7" max="7" width="9.140625" style="55" customWidth="1"/>
    <col min="8" max="19" width="12" style="55" customWidth="1"/>
    <col min="20" max="20" width="52.5703125" style="55" bestFit="1" customWidth="1"/>
    <col min="21" max="16384" width="9.140625" style="55"/>
  </cols>
  <sheetData>
    <row r="1" spans="1:20" x14ac:dyDescent="0.25">
      <c r="A1" s="52"/>
      <c r="B1" s="126"/>
      <c r="C1" s="362" t="s">
        <v>66</v>
      </c>
      <c r="D1" s="362"/>
      <c r="E1" s="363" t="str">
        <f>'Noon Position '!F1</f>
        <v>M/V NORTH PRINCE</v>
      </c>
      <c r="F1" s="363"/>
      <c r="G1" s="363"/>
      <c r="H1" s="364" t="s">
        <v>23</v>
      </c>
      <c r="I1" s="364"/>
      <c r="J1" s="365" t="str">
        <f>'Noon Position '!K1</f>
        <v>SINGAPORE</v>
      </c>
      <c r="K1" s="359"/>
      <c r="L1" s="366" t="s">
        <v>24</v>
      </c>
      <c r="M1" s="367"/>
      <c r="N1" s="365" t="str">
        <f>'Noon Position '!O1</f>
        <v>ECSA</v>
      </c>
      <c r="O1" s="359"/>
      <c r="P1" s="127"/>
      <c r="Q1" s="65"/>
      <c r="R1" s="65"/>
      <c r="S1" s="65"/>
      <c r="T1" s="65"/>
    </row>
    <row r="2" spans="1:20" x14ac:dyDescent="0.25">
      <c r="A2" s="44"/>
      <c r="B2" s="128"/>
      <c r="C2" s="368" t="s">
        <v>57</v>
      </c>
      <c r="D2" s="368"/>
      <c r="E2" s="369" t="str">
        <f>'Noon Position '!F2</f>
        <v>3B2015</v>
      </c>
      <c r="F2" s="369"/>
      <c r="G2" s="369"/>
      <c r="H2" s="368" t="s">
        <v>58</v>
      </c>
      <c r="I2" s="368"/>
      <c r="J2" s="360">
        <f>'Noon Position '!K2</f>
        <v>42202</v>
      </c>
      <c r="K2" s="361"/>
      <c r="L2" s="370" t="s">
        <v>27</v>
      </c>
      <c r="M2" s="371"/>
      <c r="N2" s="360">
        <f>'Noon Position '!O2</f>
        <v>0</v>
      </c>
      <c r="O2" s="361"/>
      <c r="P2" s="44"/>
    </row>
    <row r="3" spans="1:20" ht="18" customHeight="1" x14ac:dyDescent="0.25">
      <c r="A3" s="128"/>
      <c r="B3" s="129"/>
      <c r="C3" s="368" t="s">
        <v>40</v>
      </c>
      <c r="D3" s="368"/>
      <c r="E3" s="369" t="str">
        <f>'Noon Position '!F3</f>
        <v>BALLAST</v>
      </c>
      <c r="F3" s="369"/>
      <c r="G3" s="369"/>
      <c r="H3" s="375" t="s">
        <v>28</v>
      </c>
      <c r="I3" s="272" t="s">
        <v>41</v>
      </c>
      <c r="J3" s="358">
        <f>'Noon Position '!K3</f>
        <v>44.4</v>
      </c>
      <c r="K3" s="359"/>
      <c r="L3" s="377" t="s">
        <v>39</v>
      </c>
      <c r="M3" s="272" t="s">
        <v>41</v>
      </c>
      <c r="N3" s="358">
        <f>'Noon Position '!O3</f>
        <v>0</v>
      </c>
      <c r="O3" s="359"/>
      <c r="P3" s="44"/>
    </row>
    <row r="4" spans="1:20" ht="18" x14ac:dyDescent="0.25">
      <c r="A4" s="128"/>
      <c r="B4" s="129"/>
      <c r="C4" s="376" t="s">
        <v>25</v>
      </c>
      <c r="D4" s="376"/>
      <c r="E4" s="369" t="str">
        <f>'Noon Position '!F4</f>
        <v>HEAVY BALLAST</v>
      </c>
      <c r="F4" s="369"/>
      <c r="G4" s="369"/>
      <c r="H4" s="375"/>
      <c r="I4" s="272" t="s">
        <v>42</v>
      </c>
      <c r="J4" s="358">
        <f>'Noon Position '!K4</f>
        <v>55.5</v>
      </c>
      <c r="K4" s="359"/>
      <c r="L4" s="378"/>
      <c r="M4" s="272" t="s">
        <v>42</v>
      </c>
      <c r="N4" s="358">
        <f>'Noon Position '!O4</f>
        <v>0</v>
      </c>
      <c r="O4" s="359"/>
      <c r="P4" s="44"/>
    </row>
    <row r="5" spans="1:20" ht="18" x14ac:dyDescent="0.25">
      <c r="A5" s="44"/>
      <c r="B5" s="44"/>
      <c r="C5" s="376" t="s">
        <v>26</v>
      </c>
      <c r="D5" s="376"/>
      <c r="E5" s="374">
        <f>'Noon Position '!F5</f>
        <v>0</v>
      </c>
      <c r="F5" s="374"/>
      <c r="G5" s="369"/>
      <c r="H5" s="375"/>
      <c r="I5" s="272" t="s">
        <v>43</v>
      </c>
      <c r="J5" s="358">
        <f>'Noon Position '!K5</f>
        <v>66.599999999999994</v>
      </c>
      <c r="K5" s="359"/>
      <c r="L5" s="379"/>
      <c r="M5" s="272" t="s">
        <v>43</v>
      </c>
      <c r="N5" s="358">
        <f>'Noon Position '!O5</f>
        <v>0</v>
      </c>
      <c r="O5" s="359"/>
      <c r="P5" s="44"/>
    </row>
    <row r="6" spans="1:20" x14ac:dyDescent="0.25">
      <c r="A6" s="44"/>
      <c r="B6" s="44"/>
      <c r="C6" s="44"/>
      <c r="D6" s="44"/>
      <c r="E6" s="130"/>
      <c r="F6" s="130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s="132" customFormat="1" ht="27" customHeight="1" x14ac:dyDescent="0.25">
      <c r="A7" s="131"/>
      <c r="B7" s="131"/>
      <c r="C7" s="316" t="s">
        <v>130</v>
      </c>
      <c r="D7" s="316"/>
      <c r="E7" s="316"/>
      <c r="F7" s="316"/>
      <c r="G7" s="316"/>
      <c r="H7" s="316"/>
      <c r="I7" s="316"/>
      <c r="J7" s="316"/>
      <c r="K7" s="373" t="s">
        <v>121</v>
      </c>
      <c r="L7" s="373"/>
      <c r="M7" s="373"/>
      <c r="N7" s="373"/>
      <c r="O7" s="373"/>
      <c r="P7" s="373"/>
      <c r="Q7" s="373"/>
      <c r="R7" s="372" t="s">
        <v>112</v>
      </c>
      <c r="S7" s="372"/>
      <c r="T7" s="131"/>
    </row>
    <row r="8" spans="1:20" s="133" customFormat="1" ht="77.25" x14ac:dyDescent="0.25">
      <c r="A8" s="76" t="s">
        <v>0</v>
      </c>
      <c r="B8" s="76" t="s">
        <v>1</v>
      </c>
      <c r="C8" s="76" t="s">
        <v>5</v>
      </c>
      <c r="D8" s="76" t="s">
        <v>141</v>
      </c>
      <c r="E8" s="76" t="s">
        <v>153</v>
      </c>
      <c r="F8" s="76" t="s">
        <v>119</v>
      </c>
      <c r="G8" s="76" t="s">
        <v>4</v>
      </c>
      <c r="H8" s="76" t="s">
        <v>111</v>
      </c>
      <c r="I8" s="76" t="s">
        <v>75</v>
      </c>
      <c r="J8" s="76" t="s">
        <v>97</v>
      </c>
      <c r="K8" s="75" t="s">
        <v>122</v>
      </c>
      <c r="L8" s="76" t="s">
        <v>125</v>
      </c>
      <c r="M8" s="76" t="s">
        <v>123</v>
      </c>
      <c r="N8" s="76" t="s">
        <v>120</v>
      </c>
      <c r="O8" s="76" t="s">
        <v>124</v>
      </c>
      <c r="P8" s="76" t="s">
        <v>126</v>
      </c>
      <c r="Q8" s="76" t="s">
        <v>127</v>
      </c>
      <c r="R8" s="76" t="s">
        <v>128</v>
      </c>
      <c r="S8" s="76" t="s">
        <v>129</v>
      </c>
      <c r="T8" s="76" t="s">
        <v>60</v>
      </c>
    </row>
    <row r="9" spans="1:20" x14ac:dyDescent="0.25">
      <c r="A9" s="31">
        <f>IF('Noon Position '!A9&lt;&gt;"",'Noon Position '!A9,"")</f>
        <v>42188</v>
      </c>
      <c r="B9" s="32" t="str">
        <f>IF('Noon Position '!B9&lt;&gt;"",'Noon Position '!B9,"")</f>
        <v/>
      </c>
      <c r="C9" s="22"/>
      <c r="D9" s="22"/>
      <c r="E9" s="23"/>
      <c r="F9" s="23"/>
      <c r="G9" s="30"/>
      <c r="H9" s="30"/>
      <c r="I9" s="23"/>
      <c r="J9" s="23"/>
      <c r="K9" s="68"/>
      <c r="L9" s="69"/>
      <c r="M9" s="69"/>
      <c r="N9" s="69"/>
      <c r="O9" s="69"/>
      <c r="P9" s="69"/>
      <c r="Q9" s="69"/>
      <c r="R9" s="72"/>
      <c r="S9" s="70"/>
      <c r="T9" s="134" t="s">
        <v>61</v>
      </c>
    </row>
    <row r="10" spans="1:20" x14ac:dyDescent="0.25">
      <c r="A10" s="31">
        <f>IF('Noon Position '!A10&lt;&gt;"",'Noon Position '!A10,"")</f>
        <v>42189</v>
      </c>
      <c r="B10" s="32">
        <f>IF('Noon Position '!B10&lt;&gt;"",'Noon Position '!B10,"")</f>
        <v>0.5</v>
      </c>
      <c r="C10" s="22">
        <f>IF('Noon Position '!I10&lt;&gt;"",'Noon Position '!I10,"")</f>
        <v>75.8</v>
      </c>
      <c r="D10" s="22">
        <f>IF('Noon Position '!J10&lt;&gt;"",'Noon Position '!J10,"")</f>
        <v>57</v>
      </c>
      <c r="E10" s="23" t="str">
        <f>IF('Noon Position '!J10&lt;&gt;"",'Noon Position '!G10,"")</f>
        <v>Eco</v>
      </c>
      <c r="F10" s="23">
        <f>'Noon Position '!O10</f>
        <v>13.176470588235293</v>
      </c>
      <c r="G10" s="30">
        <f>'Noon Position '!P10</f>
        <v>-9.1086215294690631E-2</v>
      </c>
      <c r="H10" s="30" t="str">
        <f>'Weather Condition'!V4</f>
        <v/>
      </c>
      <c r="I10" s="23">
        <f>'Noon Position '!T10</f>
        <v>13.176470588235293</v>
      </c>
      <c r="J10" s="23" t="str">
        <f>'Noon Position '!U10</f>
        <v/>
      </c>
      <c r="K10" s="74">
        <f>'Bunkers &amp; Lubs'!O4</f>
        <v>15402.35294117647</v>
      </c>
      <c r="L10" s="69">
        <f>'Bunkers &amp; Lubs'!P4</f>
        <v>10.207058823529437</v>
      </c>
      <c r="M10" s="69">
        <f>'Bunkers &amp; Lubs'!Q4</f>
        <v>0</v>
      </c>
      <c r="N10" s="69" t="str">
        <f>'Bunkers &amp; Lubs'!S4</f>
        <v/>
      </c>
      <c r="O10" s="69">
        <f>'Bunkers &amp; Lubs'!T4</f>
        <v>0</v>
      </c>
      <c r="P10" s="69">
        <f>'Bunkers &amp; Lubs'!U4</f>
        <v>0</v>
      </c>
      <c r="Q10" s="69">
        <f>'Bunkers &amp; Lubs'!V4</f>
        <v>0.14117647058823729</v>
      </c>
      <c r="R10" s="73">
        <f>Environmental!G7</f>
        <v>0</v>
      </c>
      <c r="S10" s="71">
        <f>Environmental!L7</f>
        <v>0</v>
      </c>
      <c r="T10" s="134" t="str">
        <f>'Noon Position '!W10&amp;IF('Noon Position '!W10&lt;&gt;""," ~ ","")&amp;'Weather Condition'!W4&amp;IF('Weather Condition'!W4&lt;&gt;""," ~ ","")&amp;'Bunkers &amp; Lubs'!AA4&amp;IF('Bunkers &amp; Lubs'!AA4&lt;&gt;""," ~ ","")&amp;Environmental!M7</f>
        <v xml:space="preserve">Swell Low ~ </v>
      </c>
    </row>
    <row r="11" spans="1:20" x14ac:dyDescent="0.25">
      <c r="A11" s="31" t="str">
        <f>IF('Noon Position '!A11&lt;&gt;"",'Noon Position '!A11,"")</f>
        <v/>
      </c>
      <c r="B11" s="32" t="str">
        <f>IF('Noon Position '!B11&lt;&gt;"",'Noon Position '!B11,"")</f>
        <v/>
      </c>
      <c r="C11" s="22" t="str">
        <f>IF('Noon Position '!I11&lt;&gt;"",'Noon Position '!I11,"")</f>
        <v/>
      </c>
      <c r="D11" s="22" t="str">
        <f>IF('Noon Position '!J11&lt;&gt;"",'Noon Position '!J11,"")</f>
        <v/>
      </c>
      <c r="E11" s="23" t="str">
        <f>IF('Noon Position '!J11&lt;&gt;"",'Noon Position '!G11,"")</f>
        <v/>
      </c>
      <c r="F11" s="23" t="str">
        <f>'Noon Position '!O11</f>
        <v/>
      </c>
      <c r="G11" s="30" t="str">
        <f>'Noon Position '!P11</f>
        <v/>
      </c>
      <c r="H11" s="30" t="str">
        <f>'Weather Condition'!V5</f>
        <v/>
      </c>
      <c r="I11" s="23" t="str">
        <f>'Noon Position '!T11</f>
        <v/>
      </c>
      <c r="J11" s="23" t="str">
        <f>'Noon Position '!U11</f>
        <v/>
      </c>
      <c r="K11" s="74" t="str">
        <f>'Bunkers &amp; Lubs'!O5</f>
        <v/>
      </c>
      <c r="L11" s="69" t="str">
        <f>'Bunkers &amp; Lubs'!P5</f>
        <v/>
      </c>
      <c r="M11" s="69" t="str">
        <f>'Bunkers &amp; Lubs'!Q5</f>
        <v/>
      </c>
      <c r="N11" s="69" t="str">
        <f>'Bunkers &amp; Lubs'!S5</f>
        <v/>
      </c>
      <c r="O11" s="69" t="str">
        <f>'Bunkers &amp; Lubs'!T5</f>
        <v/>
      </c>
      <c r="P11" s="69" t="str">
        <f>'Bunkers &amp; Lubs'!U5</f>
        <v/>
      </c>
      <c r="Q11" s="69" t="str">
        <f>'Bunkers &amp; Lubs'!V5</f>
        <v/>
      </c>
      <c r="R11" s="73" t="str">
        <f>Environmental!G8</f>
        <v/>
      </c>
      <c r="S11" s="71" t="str">
        <f>Environmental!L8</f>
        <v/>
      </c>
      <c r="T11" s="134" t="str">
        <f>'Noon Position '!W11&amp;IF('Noon Position '!W11&lt;&gt;""," ~ ","")&amp;'Weather Condition'!W5&amp;IF('Weather Condition'!W5&lt;&gt;""," ~ ","")&amp;'Bunkers &amp; Lubs'!AA5&amp;IF('Bunkers &amp; Lubs'!AA5&lt;&gt;""," ~ ","")&amp;Environmental!M8</f>
        <v/>
      </c>
    </row>
    <row r="12" spans="1:20" x14ac:dyDescent="0.25">
      <c r="A12" s="31" t="str">
        <f>IF('Noon Position '!A12&lt;&gt;"",'Noon Position '!A12,"")</f>
        <v/>
      </c>
      <c r="B12" s="32" t="str">
        <f>IF('Noon Position '!B12&lt;&gt;"",'Noon Position '!B12,"")</f>
        <v/>
      </c>
      <c r="C12" s="22" t="str">
        <f>IF('Noon Position '!I12&lt;&gt;"",'Noon Position '!I12,"")</f>
        <v/>
      </c>
      <c r="D12" s="22" t="str">
        <f>IF('Noon Position '!J12&lt;&gt;"",'Noon Position '!J12,"")</f>
        <v/>
      </c>
      <c r="E12" s="23" t="str">
        <f>IF('Noon Position '!J12&lt;&gt;"",'Noon Position '!G12,"")</f>
        <v/>
      </c>
      <c r="F12" s="23" t="str">
        <f>'Noon Position '!O12</f>
        <v/>
      </c>
      <c r="G12" s="30" t="str">
        <f>'Noon Position '!P12</f>
        <v/>
      </c>
      <c r="H12" s="30" t="str">
        <f>'Weather Condition'!V6</f>
        <v/>
      </c>
      <c r="I12" s="23" t="str">
        <f>'Noon Position '!T12</f>
        <v/>
      </c>
      <c r="J12" s="23" t="str">
        <f>'Noon Position '!U12</f>
        <v/>
      </c>
      <c r="K12" s="74" t="str">
        <f>'Bunkers &amp; Lubs'!O6</f>
        <v/>
      </c>
      <c r="L12" s="69" t="str">
        <f>'Bunkers &amp; Lubs'!P6</f>
        <v/>
      </c>
      <c r="M12" s="69" t="str">
        <f>'Bunkers &amp; Lubs'!Q6</f>
        <v/>
      </c>
      <c r="N12" s="69" t="str">
        <f>'Bunkers &amp; Lubs'!S6</f>
        <v/>
      </c>
      <c r="O12" s="69" t="str">
        <f>'Bunkers &amp; Lubs'!T6</f>
        <v/>
      </c>
      <c r="P12" s="69" t="str">
        <f>'Bunkers &amp; Lubs'!U6</f>
        <v/>
      </c>
      <c r="Q12" s="69" t="str">
        <f>'Bunkers &amp; Lubs'!V6</f>
        <v/>
      </c>
      <c r="R12" s="73" t="str">
        <f>Environmental!G9</f>
        <v/>
      </c>
      <c r="S12" s="71" t="str">
        <f>Environmental!L9</f>
        <v/>
      </c>
      <c r="T12" s="134" t="str">
        <f>'Noon Position '!W12&amp;IF('Noon Position '!W12&lt;&gt;""," ~ ","")&amp;'Weather Condition'!W6&amp;IF('Weather Condition'!W6&lt;&gt;""," ~ ","")&amp;'Bunkers &amp; Lubs'!AA6&amp;IF('Bunkers &amp; Lubs'!AA6&lt;&gt;""," ~ ","")&amp;Environmental!M9</f>
        <v/>
      </c>
    </row>
    <row r="13" spans="1:20" x14ac:dyDescent="0.25">
      <c r="A13" s="31" t="str">
        <f>IF('Noon Position '!A13&lt;&gt;"",'Noon Position '!A13,"")</f>
        <v/>
      </c>
      <c r="B13" s="32" t="str">
        <f>IF('Noon Position '!B13&lt;&gt;"",'Noon Position '!B13,"")</f>
        <v/>
      </c>
      <c r="C13" s="22" t="str">
        <f>IF('Noon Position '!I13&lt;&gt;"",'Noon Position '!I13,"")</f>
        <v/>
      </c>
      <c r="D13" s="22" t="str">
        <f>IF('Noon Position '!J13&lt;&gt;"",'Noon Position '!J13,"")</f>
        <v/>
      </c>
      <c r="E13" s="23" t="str">
        <f>IF('Noon Position '!J13&lt;&gt;"",'Noon Position '!G13,"")</f>
        <v/>
      </c>
      <c r="F13" s="23" t="str">
        <f>'Noon Position '!O13</f>
        <v/>
      </c>
      <c r="G13" s="30" t="str">
        <f>'Noon Position '!P13</f>
        <v/>
      </c>
      <c r="H13" s="30" t="str">
        <f>'Weather Condition'!V7</f>
        <v/>
      </c>
      <c r="I13" s="23" t="str">
        <f>'Noon Position '!T13</f>
        <v/>
      </c>
      <c r="J13" s="23" t="str">
        <f>'Noon Position '!U13</f>
        <v/>
      </c>
      <c r="K13" s="74" t="str">
        <f>'Bunkers &amp; Lubs'!O7</f>
        <v/>
      </c>
      <c r="L13" s="69" t="str">
        <f>'Bunkers &amp; Lubs'!P7</f>
        <v/>
      </c>
      <c r="M13" s="69" t="str">
        <f>'Bunkers &amp; Lubs'!Q7</f>
        <v/>
      </c>
      <c r="N13" s="69" t="str">
        <f>'Bunkers &amp; Lubs'!S7</f>
        <v/>
      </c>
      <c r="O13" s="69" t="str">
        <f>'Bunkers &amp; Lubs'!T7</f>
        <v/>
      </c>
      <c r="P13" s="69" t="str">
        <f>'Bunkers &amp; Lubs'!U7</f>
        <v/>
      </c>
      <c r="Q13" s="69" t="str">
        <f>'Bunkers &amp; Lubs'!V7</f>
        <v/>
      </c>
      <c r="R13" s="73" t="str">
        <f>Environmental!G10</f>
        <v/>
      </c>
      <c r="S13" s="71" t="str">
        <f>Environmental!L10</f>
        <v/>
      </c>
      <c r="T13" s="134" t="str">
        <f>'Noon Position '!W13&amp;IF('Noon Position '!W13&lt;&gt;""," ~ ","")&amp;'Weather Condition'!W7&amp;IF('Weather Condition'!W7&lt;&gt;""," ~ ","")&amp;'Bunkers &amp; Lubs'!AA7&amp;IF('Bunkers &amp; Lubs'!AA7&lt;&gt;""," ~ ","")&amp;Environmental!M10</f>
        <v/>
      </c>
    </row>
    <row r="14" spans="1:20" x14ac:dyDescent="0.25">
      <c r="A14" s="31" t="str">
        <f>IF('Noon Position '!A14&lt;&gt;"",'Noon Position '!A14,"")</f>
        <v/>
      </c>
      <c r="B14" s="32" t="str">
        <f>IF('Noon Position '!B14&lt;&gt;"",'Noon Position '!B14,"")</f>
        <v/>
      </c>
      <c r="C14" s="22" t="str">
        <f>IF('Noon Position '!I14&lt;&gt;"",'Noon Position '!I14,"")</f>
        <v/>
      </c>
      <c r="D14" s="22" t="str">
        <f>IF('Noon Position '!J14&lt;&gt;"",'Noon Position '!J14,"")</f>
        <v/>
      </c>
      <c r="E14" s="23" t="str">
        <f>IF('Noon Position '!J14&lt;&gt;"",'Noon Position '!G14,"")</f>
        <v/>
      </c>
      <c r="F14" s="23" t="str">
        <f>'Noon Position '!O14</f>
        <v/>
      </c>
      <c r="G14" s="30" t="str">
        <f>'Noon Position '!P14</f>
        <v/>
      </c>
      <c r="H14" s="30" t="str">
        <f>'Weather Condition'!V8</f>
        <v/>
      </c>
      <c r="I14" s="23" t="str">
        <f>'Noon Position '!T14</f>
        <v/>
      </c>
      <c r="J14" s="23" t="str">
        <f>'Noon Position '!U14</f>
        <v/>
      </c>
      <c r="K14" s="74" t="str">
        <f>'Bunkers &amp; Lubs'!O8</f>
        <v/>
      </c>
      <c r="L14" s="69" t="str">
        <f>'Bunkers &amp; Lubs'!P8</f>
        <v/>
      </c>
      <c r="M14" s="69" t="str">
        <f>'Bunkers &amp; Lubs'!Q8</f>
        <v/>
      </c>
      <c r="N14" s="69" t="str">
        <f>'Bunkers &amp; Lubs'!S8</f>
        <v/>
      </c>
      <c r="O14" s="69" t="str">
        <f>'Bunkers &amp; Lubs'!T8</f>
        <v/>
      </c>
      <c r="P14" s="69" t="str">
        <f>'Bunkers &amp; Lubs'!U8</f>
        <v/>
      </c>
      <c r="Q14" s="69" t="str">
        <f>'Bunkers &amp; Lubs'!V8</f>
        <v/>
      </c>
      <c r="R14" s="73" t="str">
        <f>Environmental!G11</f>
        <v/>
      </c>
      <c r="S14" s="71" t="str">
        <f>Environmental!L11</f>
        <v/>
      </c>
      <c r="T14" s="134" t="str">
        <f>'Noon Position '!W14&amp;IF('Noon Position '!W14&lt;&gt;""," ~ ","")&amp;'Weather Condition'!W8&amp;IF('Weather Condition'!W8&lt;&gt;""," ~ ","")&amp;'Bunkers &amp; Lubs'!AA8&amp;IF('Bunkers &amp; Lubs'!AA8&lt;&gt;""," ~ ","")&amp;Environmental!M11</f>
        <v/>
      </c>
    </row>
    <row r="15" spans="1:20" x14ac:dyDescent="0.25">
      <c r="A15" s="31" t="str">
        <f>IF('Noon Position '!A15&lt;&gt;"",'Noon Position '!A15,"")</f>
        <v/>
      </c>
      <c r="B15" s="32" t="str">
        <f>IF('Noon Position '!B15&lt;&gt;"",'Noon Position '!B15,"")</f>
        <v/>
      </c>
      <c r="C15" s="22" t="str">
        <f>IF('Noon Position '!I15&lt;&gt;"",'Noon Position '!I15,"")</f>
        <v/>
      </c>
      <c r="D15" s="22" t="str">
        <f>IF('Noon Position '!J15&lt;&gt;"",'Noon Position '!J15,"")</f>
        <v/>
      </c>
      <c r="E15" s="23" t="str">
        <f>IF('Noon Position '!J15&lt;&gt;"",'Noon Position '!G15,"")</f>
        <v/>
      </c>
      <c r="F15" s="23" t="str">
        <f>'Noon Position '!O15</f>
        <v/>
      </c>
      <c r="G15" s="30" t="str">
        <f>'Noon Position '!P15</f>
        <v/>
      </c>
      <c r="H15" s="30" t="str">
        <f>'Weather Condition'!V9</f>
        <v/>
      </c>
      <c r="I15" s="23" t="str">
        <f>'Noon Position '!T15</f>
        <v/>
      </c>
      <c r="J15" s="23" t="str">
        <f>'Noon Position '!U15</f>
        <v/>
      </c>
      <c r="K15" s="74" t="str">
        <f>'Bunkers &amp; Lubs'!O9</f>
        <v/>
      </c>
      <c r="L15" s="69" t="str">
        <f>'Bunkers &amp; Lubs'!P9</f>
        <v/>
      </c>
      <c r="M15" s="69" t="str">
        <f>'Bunkers &amp; Lubs'!Q9</f>
        <v/>
      </c>
      <c r="N15" s="69" t="str">
        <f>'Bunkers &amp; Lubs'!S9</f>
        <v/>
      </c>
      <c r="O15" s="69" t="str">
        <f>'Bunkers &amp; Lubs'!T9</f>
        <v/>
      </c>
      <c r="P15" s="69" t="str">
        <f>'Bunkers &amp; Lubs'!U9</f>
        <v/>
      </c>
      <c r="Q15" s="69" t="str">
        <f>'Bunkers &amp; Lubs'!V9</f>
        <v/>
      </c>
      <c r="R15" s="73" t="str">
        <f>Environmental!G12</f>
        <v/>
      </c>
      <c r="S15" s="71" t="str">
        <f>Environmental!L12</f>
        <v/>
      </c>
      <c r="T15" s="134" t="str">
        <f>'Noon Position '!W15&amp;IF('Noon Position '!W15&lt;&gt;""," ~ ","")&amp;'Weather Condition'!W9&amp;IF('Weather Condition'!W9&lt;&gt;""," ~ ","")&amp;'Bunkers &amp; Lubs'!AA9&amp;IF('Bunkers &amp; Lubs'!AA9&lt;&gt;""," ~ ","")&amp;Environmental!M12</f>
        <v/>
      </c>
    </row>
    <row r="16" spans="1:20" x14ac:dyDescent="0.25">
      <c r="A16" s="31" t="str">
        <f>IF('Noon Position '!A16&lt;&gt;"",'Noon Position '!A16,"")</f>
        <v/>
      </c>
      <c r="B16" s="32" t="str">
        <f>IF('Noon Position '!B16&lt;&gt;"",'Noon Position '!B16,"")</f>
        <v/>
      </c>
      <c r="C16" s="22" t="str">
        <f>IF('Noon Position '!I16&lt;&gt;"",'Noon Position '!I16,"")</f>
        <v/>
      </c>
      <c r="D16" s="22" t="str">
        <f>IF('Noon Position '!J16&lt;&gt;"",'Noon Position '!J16,"")</f>
        <v/>
      </c>
      <c r="E16" s="23" t="str">
        <f>IF('Noon Position '!J16&lt;&gt;"",'Noon Position '!G16,"")</f>
        <v/>
      </c>
      <c r="F16" s="23" t="str">
        <f>'Noon Position '!O16</f>
        <v/>
      </c>
      <c r="G16" s="30" t="str">
        <f>'Noon Position '!P16</f>
        <v/>
      </c>
      <c r="H16" s="30" t="str">
        <f>'Weather Condition'!V10</f>
        <v/>
      </c>
      <c r="I16" s="23" t="str">
        <f>'Noon Position '!T16</f>
        <v/>
      </c>
      <c r="J16" s="23" t="str">
        <f>'Noon Position '!U16</f>
        <v/>
      </c>
      <c r="K16" s="74" t="str">
        <f>'Bunkers &amp; Lubs'!O10</f>
        <v/>
      </c>
      <c r="L16" s="69" t="str">
        <f>'Bunkers &amp; Lubs'!P10</f>
        <v/>
      </c>
      <c r="M16" s="69" t="str">
        <f>'Bunkers &amp; Lubs'!Q10</f>
        <v/>
      </c>
      <c r="N16" s="69" t="str">
        <f>'Bunkers &amp; Lubs'!S10</f>
        <v/>
      </c>
      <c r="O16" s="69" t="str">
        <f>'Bunkers &amp; Lubs'!T10</f>
        <v/>
      </c>
      <c r="P16" s="69" t="str">
        <f>'Bunkers &amp; Lubs'!U10</f>
        <v/>
      </c>
      <c r="Q16" s="69" t="str">
        <f>'Bunkers &amp; Lubs'!V10</f>
        <v/>
      </c>
      <c r="R16" s="73" t="str">
        <f>Environmental!G13</f>
        <v/>
      </c>
      <c r="S16" s="71" t="str">
        <f>Environmental!L13</f>
        <v/>
      </c>
      <c r="T16" s="134" t="str">
        <f>'Noon Position '!W16&amp;IF('Noon Position '!W16&lt;&gt;""," ~ ","")&amp;'Weather Condition'!W10&amp;IF('Weather Condition'!W10&lt;&gt;""," ~ ","")&amp;'Bunkers &amp; Lubs'!AA10&amp;IF('Bunkers &amp; Lubs'!AA10&lt;&gt;""," ~ ","")&amp;Environmental!M13</f>
        <v/>
      </c>
    </row>
    <row r="17" spans="1:20" x14ac:dyDescent="0.25">
      <c r="A17" s="31" t="str">
        <f>IF('Noon Position '!A17&lt;&gt;"",'Noon Position '!A17,"")</f>
        <v/>
      </c>
      <c r="B17" s="32" t="str">
        <f>IF('Noon Position '!B17&lt;&gt;"",'Noon Position '!B17,"")</f>
        <v/>
      </c>
      <c r="C17" s="22" t="str">
        <f>IF('Noon Position '!I17&lt;&gt;"",'Noon Position '!I17,"")</f>
        <v/>
      </c>
      <c r="D17" s="22" t="str">
        <f>IF('Noon Position '!J17&lt;&gt;"",'Noon Position '!J17,"")</f>
        <v/>
      </c>
      <c r="E17" s="23" t="str">
        <f>IF('Noon Position '!J17&lt;&gt;"",'Noon Position '!G17,"")</f>
        <v/>
      </c>
      <c r="F17" s="23" t="str">
        <f>'Noon Position '!O17</f>
        <v/>
      </c>
      <c r="G17" s="30" t="str">
        <f>'Noon Position '!P17</f>
        <v/>
      </c>
      <c r="H17" s="30" t="str">
        <f>'Weather Condition'!V11</f>
        <v/>
      </c>
      <c r="I17" s="23" t="str">
        <f>'Noon Position '!T17</f>
        <v/>
      </c>
      <c r="J17" s="23" t="str">
        <f>'Noon Position '!U17</f>
        <v/>
      </c>
      <c r="K17" s="74" t="str">
        <f>'Bunkers &amp; Lubs'!O11</f>
        <v/>
      </c>
      <c r="L17" s="69" t="str">
        <f>'Bunkers &amp; Lubs'!P11</f>
        <v/>
      </c>
      <c r="M17" s="69" t="str">
        <f>'Bunkers &amp; Lubs'!Q11</f>
        <v/>
      </c>
      <c r="N17" s="69" t="str">
        <f>'Bunkers &amp; Lubs'!S11</f>
        <v/>
      </c>
      <c r="O17" s="69" t="str">
        <f>'Bunkers &amp; Lubs'!T11</f>
        <v/>
      </c>
      <c r="P17" s="69" t="str">
        <f>'Bunkers &amp; Lubs'!U11</f>
        <v/>
      </c>
      <c r="Q17" s="69" t="str">
        <f>'Bunkers &amp; Lubs'!V11</f>
        <v/>
      </c>
      <c r="R17" s="73" t="str">
        <f>Environmental!G14</f>
        <v/>
      </c>
      <c r="S17" s="71" t="str">
        <f>Environmental!L14</f>
        <v/>
      </c>
      <c r="T17" s="134" t="str">
        <f>'Noon Position '!W17&amp;IF('Noon Position '!W17&lt;&gt;""," ~ ","")&amp;'Weather Condition'!W11&amp;IF('Weather Condition'!W11&lt;&gt;""," ~ ","")&amp;'Bunkers &amp; Lubs'!AA11&amp;IF('Bunkers &amp; Lubs'!AA11&lt;&gt;""," ~ ","")&amp;Environmental!M14</f>
        <v/>
      </c>
    </row>
    <row r="18" spans="1:20" x14ac:dyDescent="0.25">
      <c r="A18" s="31" t="str">
        <f>IF('Noon Position '!A18&lt;&gt;"",'Noon Position '!A18,"")</f>
        <v/>
      </c>
      <c r="B18" s="32" t="str">
        <f>IF('Noon Position '!B18&lt;&gt;"",'Noon Position '!B18,"")</f>
        <v/>
      </c>
      <c r="C18" s="22" t="str">
        <f>IF('Noon Position '!I18&lt;&gt;"",'Noon Position '!I18,"")</f>
        <v/>
      </c>
      <c r="D18" s="22" t="str">
        <f>IF('Noon Position '!J18&lt;&gt;"",'Noon Position '!J18,"")</f>
        <v/>
      </c>
      <c r="E18" s="23" t="str">
        <f>IF('Noon Position '!J18&lt;&gt;"",'Noon Position '!G18,"")</f>
        <v/>
      </c>
      <c r="F18" s="23" t="str">
        <f>'Noon Position '!O18</f>
        <v/>
      </c>
      <c r="G18" s="30" t="str">
        <f>'Noon Position '!P18</f>
        <v/>
      </c>
      <c r="H18" s="30" t="str">
        <f>'Weather Condition'!V12</f>
        <v/>
      </c>
      <c r="I18" s="23" t="str">
        <f>'Noon Position '!T18</f>
        <v/>
      </c>
      <c r="J18" s="23" t="str">
        <f>'Noon Position '!U18</f>
        <v/>
      </c>
      <c r="K18" s="74" t="str">
        <f>'Bunkers &amp; Lubs'!O12</f>
        <v/>
      </c>
      <c r="L18" s="69" t="str">
        <f>'Bunkers &amp; Lubs'!P12</f>
        <v/>
      </c>
      <c r="M18" s="69" t="str">
        <f>'Bunkers &amp; Lubs'!Q12</f>
        <v/>
      </c>
      <c r="N18" s="69" t="str">
        <f>'Bunkers &amp; Lubs'!S12</f>
        <v/>
      </c>
      <c r="O18" s="69" t="str">
        <f>'Bunkers &amp; Lubs'!T12</f>
        <v/>
      </c>
      <c r="P18" s="69" t="str">
        <f>'Bunkers &amp; Lubs'!U12</f>
        <v/>
      </c>
      <c r="Q18" s="69" t="str">
        <f>'Bunkers &amp; Lubs'!V12</f>
        <v/>
      </c>
      <c r="R18" s="73" t="str">
        <f>Environmental!G15</f>
        <v/>
      </c>
      <c r="S18" s="71" t="str">
        <f>Environmental!L15</f>
        <v/>
      </c>
      <c r="T18" s="134" t="str">
        <f>'Noon Position '!W18&amp;IF('Noon Position '!W18&lt;&gt;""," ~ ","")&amp;'Weather Condition'!W12&amp;IF('Weather Condition'!W12&lt;&gt;""," ~ ","")&amp;'Bunkers &amp; Lubs'!AA12&amp;IF('Bunkers &amp; Lubs'!AA12&lt;&gt;""," ~ ","")&amp;Environmental!M15</f>
        <v/>
      </c>
    </row>
    <row r="19" spans="1:20" x14ac:dyDescent="0.25">
      <c r="A19" s="31" t="str">
        <f>IF('Noon Position '!A19&lt;&gt;"",'Noon Position '!A19,"")</f>
        <v/>
      </c>
      <c r="B19" s="32" t="str">
        <f>IF('Noon Position '!B19&lt;&gt;"",'Noon Position '!B19,"")</f>
        <v/>
      </c>
      <c r="C19" s="22" t="str">
        <f>IF('Noon Position '!I19&lt;&gt;"",'Noon Position '!I19,"")</f>
        <v/>
      </c>
      <c r="D19" s="22" t="str">
        <f>IF('Noon Position '!J19&lt;&gt;"",'Noon Position '!J19,"")</f>
        <v/>
      </c>
      <c r="E19" s="23" t="str">
        <f>IF('Noon Position '!J19&lt;&gt;"",'Noon Position '!G19,"")</f>
        <v/>
      </c>
      <c r="F19" s="23" t="str">
        <f>'Noon Position '!O19</f>
        <v/>
      </c>
      <c r="G19" s="30" t="str">
        <f>'Noon Position '!P19</f>
        <v/>
      </c>
      <c r="H19" s="30" t="str">
        <f>'Weather Condition'!V13</f>
        <v/>
      </c>
      <c r="I19" s="23" t="str">
        <f>'Noon Position '!T19</f>
        <v/>
      </c>
      <c r="J19" s="23" t="str">
        <f>'Noon Position '!U19</f>
        <v/>
      </c>
      <c r="K19" s="74" t="str">
        <f>'Bunkers &amp; Lubs'!O13</f>
        <v/>
      </c>
      <c r="L19" s="69" t="str">
        <f>'Bunkers &amp; Lubs'!P13</f>
        <v/>
      </c>
      <c r="M19" s="69" t="str">
        <f>'Bunkers &amp; Lubs'!Q13</f>
        <v/>
      </c>
      <c r="N19" s="69" t="str">
        <f>'Bunkers &amp; Lubs'!S13</f>
        <v/>
      </c>
      <c r="O19" s="69" t="str">
        <f>'Bunkers &amp; Lubs'!T13</f>
        <v/>
      </c>
      <c r="P19" s="69" t="str">
        <f>'Bunkers &amp; Lubs'!U13</f>
        <v/>
      </c>
      <c r="Q19" s="69" t="str">
        <f>'Bunkers &amp; Lubs'!V13</f>
        <v/>
      </c>
      <c r="R19" s="73" t="str">
        <f>Environmental!G16</f>
        <v/>
      </c>
      <c r="S19" s="71" t="str">
        <f>Environmental!L16</f>
        <v/>
      </c>
      <c r="T19" s="134" t="str">
        <f>'Noon Position '!W19&amp;IF('Noon Position '!W19&lt;&gt;""," ~ ","")&amp;'Weather Condition'!W13&amp;IF('Weather Condition'!W13&lt;&gt;""," ~ ","")&amp;'Bunkers &amp; Lubs'!AA13&amp;IF('Bunkers &amp; Lubs'!AA13&lt;&gt;""," ~ ","")&amp;Environmental!M16</f>
        <v/>
      </c>
    </row>
    <row r="20" spans="1:20" x14ac:dyDescent="0.25">
      <c r="A20" s="31" t="str">
        <f>IF('Noon Position '!A20&lt;&gt;"",'Noon Position '!A20,"")</f>
        <v/>
      </c>
      <c r="B20" s="32" t="str">
        <f>IF('Noon Position '!B20&lt;&gt;"",'Noon Position '!B20,"")</f>
        <v/>
      </c>
      <c r="C20" s="22" t="str">
        <f>IF('Noon Position '!I20&lt;&gt;"",'Noon Position '!I20,"")</f>
        <v/>
      </c>
      <c r="D20" s="22" t="str">
        <f>IF('Noon Position '!J20&lt;&gt;"",'Noon Position '!J20,"")</f>
        <v/>
      </c>
      <c r="E20" s="23" t="str">
        <f>IF('Noon Position '!J20&lt;&gt;"",'Noon Position '!G20,"")</f>
        <v/>
      </c>
      <c r="F20" s="23" t="str">
        <f>'Noon Position '!O20</f>
        <v/>
      </c>
      <c r="G20" s="30" t="str">
        <f>'Noon Position '!P20</f>
        <v/>
      </c>
      <c r="H20" s="30" t="str">
        <f>'Weather Condition'!V14</f>
        <v/>
      </c>
      <c r="I20" s="23" t="str">
        <f>'Noon Position '!T20</f>
        <v/>
      </c>
      <c r="J20" s="23" t="str">
        <f>'Noon Position '!U20</f>
        <v/>
      </c>
      <c r="K20" s="74" t="str">
        <f>'Bunkers &amp; Lubs'!O14</f>
        <v/>
      </c>
      <c r="L20" s="69" t="str">
        <f>'Bunkers &amp; Lubs'!P14</f>
        <v/>
      </c>
      <c r="M20" s="69" t="str">
        <f>'Bunkers &amp; Lubs'!Q14</f>
        <v/>
      </c>
      <c r="N20" s="69" t="str">
        <f>'Bunkers &amp; Lubs'!S14</f>
        <v/>
      </c>
      <c r="O20" s="69" t="str">
        <f>'Bunkers &amp; Lubs'!T14</f>
        <v/>
      </c>
      <c r="P20" s="69" t="str">
        <f>'Bunkers &amp; Lubs'!U14</f>
        <v/>
      </c>
      <c r="Q20" s="69" t="str">
        <f>'Bunkers &amp; Lubs'!V14</f>
        <v/>
      </c>
      <c r="R20" s="73" t="str">
        <f>Environmental!G17</f>
        <v/>
      </c>
      <c r="S20" s="71" t="str">
        <f>Environmental!L17</f>
        <v/>
      </c>
      <c r="T20" s="134" t="str">
        <f>'Noon Position '!W20&amp;IF('Noon Position '!W20&lt;&gt;""," ~ ","")&amp;'Weather Condition'!W14&amp;IF('Weather Condition'!W14&lt;&gt;""," ~ ","")&amp;'Bunkers &amp; Lubs'!AA14&amp;IF('Bunkers &amp; Lubs'!AA14&lt;&gt;""," ~ ","")&amp;Environmental!M17</f>
        <v/>
      </c>
    </row>
    <row r="21" spans="1:20" x14ac:dyDescent="0.25">
      <c r="A21" s="31" t="str">
        <f>IF('Noon Position '!A21&lt;&gt;"",'Noon Position '!A21,"")</f>
        <v/>
      </c>
      <c r="B21" s="32" t="str">
        <f>IF('Noon Position '!B21&lt;&gt;"",'Noon Position '!B21,"")</f>
        <v/>
      </c>
      <c r="C21" s="22" t="str">
        <f>IF('Noon Position '!I21&lt;&gt;"",'Noon Position '!I21,"")</f>
        <v/>
      </c>
      <c r="D21" s="22" t="str">
        <f>IF('Noon Position '!J21&lt;&gt;"",'Noon Position '!J21,"")</f>
        <v/>
      </c>
      <c r="E21" s="23" t="str">
        <f>IF('Noon Position '!J21&lt;&gt;"",'Noon Position '!G21,"")</f>
        <v/>
      </c>
      <c r="F21" s="23" t="str">
        <f>'Noon Position '!O21</f>
        <v/>
      </c>
      <c r="G21" s="30" t="str">
        <f>'Noon Position '!P21</f>
        <v/>
      </c>
      <c r="H21" s="30" t="str">
        <f>'Weather Condition'!V15</f>
        <v/>
      </c>
      <c r="I21" s="23" t="str">
        <f>'Noon Position '!T21</f>
        <v/>
      </c>
      <c r="J21" s="23" t="str">
        <f>'Noon Position '!U21</f>
        <v/>
      </c>
      <c r="K21" s="74" t="str">
        <f>'Bunkers &amp; Lubs'!O15</f>
        <v/>
      </c>
      <c r="L21" s="69" t="str">
        <f>'Bunkers &amp; Lubs'!P15</f>
        <v/>
      </c>
      <c r="M21" s="69" t="str">
        <f>'Bunkers &amp; Lubs'!Q15</f>
        <v/>
      </c>
      <c r="N21" s="69" t="str">
        <f>'Bunkers &amp; Lubs'!S15</f>
        <v/>
      </c>
      <c r="O21" s="69" t="str">
        <f>'Bunkers &amp; Lubs'!T15</f>
        <v/>
      </c>
      <c r="P21" s="69" t="str">
        <f>'Bunkers &amp; Lubs'!U15</f>
        <v/>
      </c>
      <c r="Q21" s="69" t="str">
        <f>'Bunkers &amp; Lubs'!V15</f>
        <v/>
      </c>
      <c r="R21" s="73" t="str">
        <f>Environmental!G18</f>
        <v/>
      </c>
      <c r="S21" s="71" t="str">
        <f>Environmental!L18</f>
        <v/>
      </c>
      <c r="T21" s="134" t="str">
        <f>'Noon Position '!W21&amp;IF('Noon Position '!W21&lt;&gt;""," ~ ","")&amp;'Weather Condition'!W15&amp;IF('Weather Condition'!W15&lt;&gt;""," ~ ","")&amp;'Bunkers &amp; Lubs'!AA15&amp;IF('Bunkers &amp; Lubs'!AA15&lt;&gt;""," ~ ","")&amp;Environmental!M18</f>
        <v/>
      </c>
    </row>
    <row r="22" spans="1:20" x14ac:dyDescent="0.25">
      <c r="A22" s="31" t="str">
        <f>IF('Noon Position '!A22&lt;&gt;"",'Noon Position '!A22,"")</f>
        <v/>
      </c>
      <c r="B22" s="32" t="str">
        <f>IF('Noon Position '!B22&lt;&gt;"",'Noon Position '!B22,"")</f>
        <v/>
      </c>
      <c r="C22" s="22" t="str">
        <f>IF('Noon Position '!I22&lt;&gt;"",'Noon Position '!I22,"")</f>
        <v/>
      </c>
      <c r="D22" s="22" t="str">
        <f>IF('Noon Position '!J22&lt;&gt;"",'Noon Position '!J22,"")</f>
        <v/>
      </c>
      <c r="E22" s="23" t="str">
        <f>IF('Noon Position '!J22&lt;&gt;"",'Noon Position '!G22,"")</f>
        <v/>
      </c>
      <c r="F22" s="23" t="str">
        <f>'Noon Position '!O22</f>
        <v/>
      </c>
      <c r="G22" s="30" t="str">
        <f>'Noon Position '!P22</f>
        <v/>
      </c>
      <c r="H22" s="30" t="str">
        <f>'Weather Condition'!V16</f>
        <v/>
      </c>
      <c r="I22" s="23" t="str">
        <f>'Noon Position '!T22</f>
        <v/>
      </c>
      <c r="J22" s="23" t="str">
        <f>'Noon Position '!U22</f>
        <v/>
      </c>
      <c r="K22" s="74" t="str">
        <f>'Bunkers &amp; Lubs'!O16</f>
        <v/>
      </c>
      <c r="L22" s="69" t="str">
        <f>'Bunkers &amp; Lubs'!P16</f>
        <v/>
      </c>
      <c r="M22" s="69" t="str">
        <f>'Bunkers &amp; Lubs'!Q16</f>
        <v/>
      </c>
      <c r="N22" s="69" t="str">
        <f>'Bunkers &amp; Lubs'!S16</f>
        <v/>
      </c>
      <c r="O22" s="69" t="str">
        <f>'Bunkers &amp; Lubs'!T16</f>
        <v/>
      </c>
      <c r="P22" s="69" t="str">
        <f>'Bunkers &amp; Lubs'!U16</f>
        <v/>
      </c>
      <c r="Q22" s="69" t="str">
        <f>'Bunkers &amp; Lubs'!V16</f>
        <v/>
      </c>
      <c r="R22" s="73" t="str">
        <f>Environmental!G19</f>
        <v/>
      </c>
      <c r="S22" s="71" t="str">
        <f>Environmental!L19</f>
        <v/>
      </c>
      <c r="T22" s="134" t="str">
        <f>'Noon Position '!W22&amp;IF('Noon Position '!W22&lt;&gt;""," ~ ","")&amp;'Weather Condition'!W16&amp;IF('Weather Condition'!W16&lt;&gt;""," ~ ","")&amp;'Bunkers &amp; Lubs'!AA16&amp;IF('Bunkers &amp; Lubs'!AA16&lt;&gt;""," ~ ","")&amp;Environmental!M19</f>
        <v/>
      </c>
    </row>
    <row r="23" spans="1:20" x14ac:dyDescent="0.25">
      <c r="A23" s="31" t="str">
        <f>IF('Noon Position '!A23&lt;&gt;"",'Noon Position '!A23,"")</f>
        <v/>
      </c>
      <c r="B23" s="32" t="str">
        <f>IF('Noon Position '!B23&lt;&gt;"",'Noon Position '!B23,"")</f>
        <v/>
      </c>
      <c r="C23" s="22" t="str">
        <f>IF('Noon Position '!I23&lt;&gt;"",'Noon Position '!I23,"")</f>
        <v/>
      </c>
      <c r="D23" s="22" t="str">
        <f>IF('Noon Position '!J23&lt;&gt;"",'Noon Position '!J23,"")</f>
        <v/>
      </c>
      <c r="E23" s="23" t="str">
        <f>IF('Noon Position '!J23&lt;&gt;"",'Noon Position '!G23,"")</f>
        <v/>
      </c>
      <c r="F23" s="23" t="str">
        <f>'Noon Position '!O23</f>
        <v/>
      </c>
      <c r="G23" s="30" t="str">
        <f>'Noon Position '!P23</f>
        <v/>
      </c>
      <c r="H23" s="30" t="str">
        <f>'Weather Condition'!V17</f>
        <v/>
      </c>
      <c r="I23" s="23" t="str">
        <f>'Noon Position '!T23</f>
        <v/>
      </c>
      <c r="J23" s="23" t="str">
        <f>'Noon Position '!U23</f>
        <v/>
      </c>
      <c r="K23" s="74" t="str">
        <f>'Bunkers &amp; Lubs'!O17</f>
        <v/>
      </c>
      <c r="L23" s="69" t="str">
        <f>'Bunkers &amp; Lubs'!P17</f>
        <v/>
      </c>
      <c r="M23" s="69" t="str">
        <f>'Bunkers &amp; Lubs'!Q17</f>
        <v/>
      </c>
      <c r="N23" s="69" t="str">
        <f>'Bunkers &amp; Lubs'!S17</f>
        <v/>
      </c>
      <c r="O23" s="69" t="str">
        <f>'Bunkers &amp; Lubs'!T17</f>
        <v/>
      </c>
      <c r="P23" s="69" t="str">
        <f>'Bunkers &amp; Lubs'!U17</f>
        <v/>
      </c>
      <c r="Q23" s="69" t="str">
        <f>'Bunkers &amp; Lubs'!V17</f>
        <v/>
      </c>
      <c r="R23" s="73" t="str">
        <f>Environmental!G20</f>
        <v/>
      </c>
      <c r="S23" s="71" t="str">
        <f>Environmental!L20</f>
        <v/>
      </c>
      <c r="T23" s="134" t="str">
        <f>'Noon Position '!W23&amp;IF('Noon Position '!W23&lt;&gt;""," ~ ","")&amp;'Weather Condition'!W17&amp;IF('Weather Condition'!W17&lt;&gt;""," ~ ","")&amp;'Bunkers &amp; Lubs'!AA17&amp;IF('Bunkers &amp; Lubs'!AA17&lt;&gt;""," ~ ","")&amp;Environmental!M20</f>
        <v/>
      </c>
    </row>
    <row r="24" spans="1:20" x14ac:dyDescent="0.25">
      <c r="A24" s="31" t="str">
        <f>IF('Noon Position '!A24&lt;&gt;"",'Noon Position '!A24,"")</f>
        <v/>
      </c>
      <c r="B24" s="32" t="str">
        <f>IF('Noon Position '!B24&lt;&gt;"",'Noon Position '!B24,"")</f>
        <v/>
      </c>
      <c r="C24" s="22" t="str">
        <f>IF('Noon Position '!I24&lt;&gt;"",'Noon Position '!I24,"")</f>
        <v/>
      </c>
      <c r="D24" s="22" t="str">
        <f>IF('Noon Position '!J24&lt;&gt;"",'Noon Position '!J24,"")</f>
        <v/>
      </c>
      <c r="E24" s="23" t="str">
        <f>IF('Noon Position '!J24&lt;&gt;"",'Noon Position '!G24,"")</f>
        <v/>
      </c>
      <c r="F24" s="23" t="str">
        <f>'Noon Position '!O24</f>
        <v/>
      </c>
      <c r="G24" s="30" t="str">
        <f>'Noon Position '!P24</f>
        <v/>
      </c>
      <c r="H24" s="30" t="str">
        <f>'Weather Condition'!V18</f>
        <v/>
      </c>
      <c r="I24" s="23" t="str">
        <f>'Noon Position '!T24</f>
        <v/>
      </c>
      <c r="J24" s="23" t="str">
        <f>'Noon Position '!U24</f>
        <v/>
      </c>
      <c r="K24" s="74" t="str">
        <f>'Bunkers &amp; Lubs'!O18</f>
        <v/>
      </c>
      <c r="L24" s="69" t="str">
        <f>'Bunkers &amp; Lubs'!P18</f>
        <v/>
      </c>
      <c r="M24" s="69" t="str">
        <f>'Bunkers &amp; Lubs'!Q18</f>
        <v/>
      </c>
      <c r="N24" s="69" t="str">
        <f>'Bunkers &amp; Lubs'!S18</f>
        <v/>
      </c>
      <c r="O24" s="69" t="str">
        <f>'Bunkers &amp; Lubs'!T18</f>
        <v/>
      </c>
      <c r="P24" s="69" t="str">
        <f>'Bunkers &amp; Lubs'!U18</f>
        <v/>
      </c>
      <c r="Q24" s="69" t="str">
        <f>'Bunkers &amp; Lubs'!V18</f>
        <v/>
      </c>
      <c r="R24" s="73" t="str">
        <f>Environmental!G21</f>
        <v/>
      </c>
      <c r="S24" s="71" t="str">
        <f>Environmental!L21</f>
        <v/>
      </c>
      <c r="T24" s="134" t="str">
        <f>'Noon Position '!W24&amp;IF('Noon Position '!W24&lt;&gt;""," ~ ","")&amp;'Weather Condition'!W18&amp;IF('Weather Condition'!W18&lt;&gt;""," ~ ","")&amp;'Bunkers &amp; Lubs'!AA18&amp;IF('Bunkers &amp; Lubs'!AA18&lt;&gt;""," ~ ","")&amp;Environmental!M21</f>
        <v/>
      </c>
    </row>
    <row r="25" spans="1:20" x14ac:dyDescent="0.25">
      <c r="A25" s="31" t="str">
        <f>IF('Noon Position '!A25&lt;&gt;"",'Noon Position '!A25,"")</f>
        <v/>
      </c>
      <c r="B25" s="32" t="str">
        <f>IF('Noon Position '!B25&lt;&gt;"",'Noon Position '!B25,"")</f>
        <v/>
      </c>
      <c r="C25" s="22" t="str">
        <f>IF('Noon Position '!I25&lt;&gt;"",'Noon Position '!I25,"")</f>
        <v/>
      </c>
      <c r="D25" s="22" t="str">
        <f>IF('Noon Position '!J25&lt;&gt;"",'Noon Position '!J25,"")</f>
        <v/>
      </c>
      <c r="E25" s="23" t="str">
        <f>IF('Noon Position '!J25&lt;&gt;"",'Noon Position '!G25,"")</f>
        <v/>
      </c>
      <c r="F25" s="23" t="str">
        <f>'Noon Position '!O25</f>
        <v/>
      </c>
      <c r="G25" s="30" t="str">
        <f>'Noon Position '!P25</f>
        <v/>
      </c>
      <c r="H25" s="30" t="str">
        <f>'Weather Condition'!V19</f>
        <v/>
      </c>
      <c r="I25" s="23" t="str">
        <f>'Noon Position '!T25</f>
        <v/>
      </c>
      <c r="J25" s="23" t="str">
        <f>'Noon Position '!U25</f>
        <v/>
      </c>
      <c r="K25" s="74" t="str">
        <f>'Bunkers &amp; Lubs'!O19</f>
        <v/>
      </c>
      <c r="L25" s="69" t="str">
        <f>'Bunkers &amp; Lubs'!P19</f>
        <v/>
      </c>
      <c r="M25" s="69" t="str">
        <f>'Bunkers &amp; Lubs'!Q19</f>
        <v/>
      </c>
      <c r="N25" s="69" t="str">
        <f>'Bunkers &amp; Lubs'!S19</f>
        <v/>
      </c>
      <c r="O25" s="69" t="str">
        <f>'Bunkers &amp; Lubs'!T19</f>
        <v/>
      </c>
      <c r="P25" s="69" t="str">
        <f>'Bunkers &amp; Lubs'!U19</f>
        <v/>
      </c>
      <c r="Q25" s="69" t="str">
        <f>'Bunkers &amp; Lubs'!V19</f>
        <v/>
      </c>
      <c r="R25" s="73" t="str">
        <f>Environmental!G22</f>
        <v/>
      </c>
      <c r="S25" s="71" t="str">
        <f>Environmental!L22</f>
        <v/>
      </c>
      <c r="T25" s="134" t="str">
        <f>'Noon Position '!W25&amp;IF('Noon Position '!W25&lt;&gt;""," ~ ","")&amp;'Weather Condition'!W19&amp;IF('Weather Condition'!W19&lt;&gt;""," ~ ","")&amp;'Bunkers &amp; Lubs'!AA19&amp;IF('Bunkers &amp; Lubs'!AA19&lt;&gt;""," ~ ","")&amp;Environmental!M22</f>
        <v/>
      </c>
    </row>
    <row r="26" spans="1:20" x14ac:dyDescent="0.25">
      <c r="A26" s="31" t="str">
        <f>IF('Noon Position '!A26&lt;&gt;"",'Noon Position '!A26,"")</f>
        <v/>
      </c>
      <c r="B26" s="32" t="str">
        <f>IF('Noon Position '!B26&lt;&gt;"",'Noon Position '!B26,"")</f>
        <v/>
      </c>
      <c r="C26" s="22" t="str">
        <f>IF('Noon Position '!I26&lt;&gt;"",'Noon Position '!I26,"")</f>
        <v/>
      </c>
      <c r="D26" s="22" t="str">
        <f>IF('Noon Position '!J26&lt;&gt;"",'Noon Position '!J26,"")</f>
        <v/>
      </c>
      <c r="E26" s="23" t="str">
        <f>IF('Noon Position '!J26&lt;&gt;"",'Noon Position '!G26,"")</f>
        <v/>
      </c>
      <c r="F26" s="23" t="str">
        <f>'Noon Position '!O26</f>
        <v/>
      </c>
      <c r="G26" s="30" t="str">
        <f>'Noon Position '!P26</f>
        <v/>
      </c>
      <c r="H26" s="30" t="str">
        <f>'Weather Condition'!V20</f>
        <v/>
      </c>
      <c r="I26" s="23" t="str">
        <f>'Noon Position '!T26</f>
        <v/>
      </c>
      <c r="J26" s="23" t="str">
        <f>'Noon Position '!U26</f>
        <v/>
      </c>
      <c r="K26" s="74" t="str">
        <f>'Bunkers &amp; Lubs'!O20</f>
        <v/>
      </c>
      <c r="L26" s="69" t="str">
        <f>'Bunkers &amp; Lubs'!P20</f>
        <v/>
      </c>
      <c r="M26" s="69" t="str">
        <f>'Bunkers &amp; Lubs'!Q20</f>
        <v/>
      </c>
      <c r="N26" s="69" t="str">
        <f>'Bunkers &amp; Lubs'!S20</f>
        <v/>
      </c>
      <c r="O26" s="69" t="str">
        <f>'Bunkers &amp; Lubs'!T20</f>
        <v/>
      </c>
      <c r="P26" s="69" t="str">
        <f>'Bunkers &amp; Lubs'!U20</f>
        <v/>
      </c>
      <c r="Q26" s="69" t="str">
        <f>'Bunkers &amp; Lubs'!V20</f>
        <v/>
      </c>
      <c r="R26" s="73" t="str">
        <f>Environmental!G23</f>
        <v/>
      </c>
      <c r="S26" s="71" t="str">
        <f>Environmental!L23</f>
        <v/>
      </c>
      <c r="T26" s="134" t="str">
        <f>'Noon Position '!W26&amp;IF('Noon Position '!W26&lt;&gt;""," ~ ","")&amp;'Weather Condition'!W20&amp;IF('Weather Condition'!W20&lt;&gt;""," ~ ","")&amp;'Bunkers &amp; Lubs'!AA20&amp;IF('Bunkers &amp; Lubs'!AA20&lt;&gt;""," ~ ","")&amp;Environmental!M23</f>
        <v/>
      </c>
    </row>
    <row r="27" spans="1:20" x14ac:dyDescent="0.25">
      <c r="A27" s="31" t="str">
        <f>IF('Noon Position '!A27&lt;&gt;"",'Noon Position '!A27,"")</f>
        <v/>
      </c>
      <c r="B27" s="32" t="str">
        <f>IF('Noon Position '!B27&lt;&gt;"",'Noon Position '!B27,"")</f>
        <v/>
      </c>
      <c r="C27" s="22" t="str">
        <f>IF('Noon Position '!I27&lt;&gt;"",'Noon Position '!I27,"")</f>
        <v/>
      </c>
      <c r="D27" s="22" t="str">
        <f>IF('Noon Position '!J27&lt;&gt;"",'Noon Position '!J27,"")</f>
        <v/>
      </c>
      <c r="E27" s="23" t="str">
        <f>IF('Noon Position '!J27&lt;&gt;"",'Noon Position '!G27,"")</f>
        <v/>
      </c>
      <c r="F27" s="23" t="str">
        <f>'Noon Position '!O27</f>
        <v/>
      </c>
      <c r="G27" s="30" t="str">
        <f>'Noon Position '!P27</f>
        <v/>
      </c>
      <c r="H27" s="30" t="str">
        <f>'Weather Condition'!V21</f>
        <v/>
      </c>
      <c r="I27" s="23" t="str">
        <f>'Noon Position '!T27</f>
        <v/>
      </c>
      <c r="J27" s="23" t="str">
        <f>'Noon Position '!U27</f>
        <v/>
      </c>
      <c r="K27" s="74" t="str">
        <f>'Bunkers &amp; Lubs'!O21</f>
        <v/>
      </c>
      <c r="L27" s="69" t="str">
        <f>'Bunkers &amp; Lubs'!P21</f>
        <v/>
      </c>
      <c r="M27" s="69" t="str">
        <f>'Bunkers &amp; Lubs'!Q21</f>
        <v/>
      </c>
      <c r="N27" s="69" t="str">
        <f>'Bunkers &amp; Lubs'!S21</f>
        <v/>
      </c>
      <c r="O27" s="69" t="str">
        <f>'Bunkers &amp; Lubs'!T21</f>
        <v/>
      </c>
      <c r="P27" s="69" t="str">
        <f>'Bunkers &amp; Lubs'!U21</f>
        <v/>
      </c>
      <c r="Q27" s="69" t="str">
        <f>'Bunkers &amp; Lubs'!V21</f>
        <v/>
      </c>
      <c r="R27" s="73" t="str">
        <f>Environmental!G24</f>
        <v/>
      </c>
      <c r="S27" s="71" t="str">
        <f>Environmental!L24</f>
        <v/>
      </c>
      <c r="T27" s="134" t="str">
        <f>'Noon Position '!W27&amp;IF('Noon Position '!W27&lt;&gt;""," ~ ","")&amp;'Weather Condition'!W21&amp;IF('Weather Condition'!W21&lt;&gt;""," ~ ","")&amp;'Bunkers &amp; Lubs'!AA21&amp;IF('Bunkers &amp; Lubs'!AA21&lt;&gt;""," ~ ","")&amp;Environmental!M24</f>
        <v/>
      </c>
    </row>
    <row r="28" spans="1:20" x14ac:dyDescent="0.25">
      <c r="A28" s="31" t="str">
        <f>IF('Noon Position '!A28&lt;&gt;"",'Noon Position '!A28,"")</f>
        <v/>
      </c>
      <c r="B28" s="32" t="str">
        <f>IF('Noon Position '!B28&lt;&gt;"",'Noon Position '!B28,"")</f>
        <v/>
      </c>
      <c r="C28" s="22" t="str">
        <f>IF('Noon Position '!I28&lt;&gt;"",'Noon Position '!I28,"")</f>
        <v/>
      </c>
      <c r="D28" s="22" t="str">
        <f>IF('Noon Position '!J28&lt;&gt;"",'Noon Position '!J28,"")</f>
        <v/>
      </c>
      <c r="E28" s="23" t="str">
        <f>IF('Noon Position '!J28&lt;&gt;"",'Noon Position '!G28,"")</f>
        <v/>
      </c>
      <c r="F28" s="23" t="str">
        <f>'Noon Position '!O28</f>
        <v/>
      </c>
      <c r="G28" s="30" t="str">
        <f>'Noon Position '!P28</f>
        <v/>
      </c>
      <c r="H28" s="30" t="str">
        <f>'Weather Condition'!V22</f>
        <v/>
      </c>
      <c r="I28" s="23" t="str">
        <f>'Noon Position '!T28</f>
        <v/>
      </c>
      <c r="J28" s="23" t="str">
        <f>'Noon Position '!U28</f>
        <v/>
      </c>
      <c r="K28" s="74" t="str">
        <f>'Bunkers &amp; Lubs'!O22</f>
        <v/>
      </c>
      <c r="L28" s="69" t="str">
        <f>'Bunkers &amp; Lubs'!P22</f>
        <v/>
      </c>
      <c r="M28" s="69" t="str">
        <f>'Bunkers &amp; Lubs'!Q22</f>
        <v/>
      </c>
      <c r="N28" s="69" t="str">
        <f>'Bunkers &amp; Lubs'!S22</f>
        <v/>
      </c>
      <c r="O28" s="69" t="str">
        <f>'Bunkers &amp; Lubs'!T22</f>
        <v/>
      </c>
      <c r="P28" s="69" t="str">
        <f>'Bunkers &amp; Lubs'!U22</f>
        <v/>
      </c>
      <c r="Q28" s="69" t="str">
        <f>'Bunkers &amp; Lubs'!V22</f>
        <v/>
      </c>
      <c r="R28" s="73" t="str">
        <f>Environmental!G25</f>
        <v/>
      </c>
      <c r="S28" s="71" t="str">
        <f>Environmental!L25</f>
        <v/>
      </c>
      <c r="T28" s="134" t="str">
        <f>'Noon Position '!W28&amp;IF('Noon Position '!W28&lt;&gt;""," ~ ","")&amp;'Weather Condition'!W22&amp;IF('Weather Condition'!W22&lt;&gt;""," ~ ","")&amp;'Bunkers &amp; Lubs'!AA22&amp;IF('Bunkers &amp; Lubs'!AA22&lt;&gt;""," ~ ","")&amp;Environmental!M25</f>
        <v/>
      </c>
    </row>
    <row r="29" spans="1:20" x14ac:dyDescent="0.25">
      <c r="A29" s="31" t="str">
        <f>IF('Noon Position '!A29&lt;&gt;"",'Noon Position '!A29,"")</f>
        <v/>
      </c>
      <c r="B29" s="32" t="str">
        <f>IF('Noon Position '!B29&lt;&gt;"",'Noon Position '!B29,"")</f>
        <v/>
      </c>
      <c r="C29" s="22" t="str">
        <f>IF('Noon Position '!I29&lt;&gt;"",'Noon Position '!I29,"")</f>
        <v/>
      </c>
      <c r="D29" s="22" t="str">
        <f>IF('Noon Position '!J29&lt;&gt;"",'Noon Position '!J29,"")</f>
        <v/>
      </c>
      <c r="E29" s="23" t="str">
        <f>IF('Noon Position '!J29&lt;&gt;"",'Noon Position '!G29,"")</f>
        <v/>
      </c>
      <c r="F29" s="23" t="str">
        <f>'Noon Position '!O29</f>
        <v/>
      </c>
      <c r="G29" s="30" t="str">
        <f>'Noon Position '!P29</f>
        <v/>
      </c>
      <c r="H29" s="30" t="str">
        <f>'Weather Condition'!V23</f>
        <v/>
      </c>
      <c r="I29" s="23" t="str">
        <f>'Noon Position '!T29</f>
        <v/>
      </c>
      <c r="J29" s="23" t="str">
        <f>'Noon Position '!U29</f>
        <v/>
      </c>
      <c r="K29" s="74" t="str">
        <f>'Bunkers &amp; Lubs'!O23</f>
        <v/>
      </c>
      <c r="L29" s="69" t="str">
        <f>'Bunkers &amp; Lubs'!P23</f>
        <v/>
      </c>
      <c r="M29" s="69" t="str">
        <f>'Bunkers &amp; Lubs'!Q23</f>
        <v/>
      </c>
      <c r="N29" s="69" t="str">
        <f>'Bunkers &amp; Lubs'!S23</f>
        <v/>
      </c>
      <c r="O29" s="69" t="str">
        <f>'Bunkers &amp; Lubs'!T23</f>
        <v/>
      </c>
      <c r="P29" s="69" t="str">
        <f>'Bunkers &amp; Lubs'!U23</f>
        <v/>
      </c>
      <c r="Q29" s="69" t="str">
        <f>'Bunkers &amp; Lubs'!V23</f>
        <v/>
      </c>
      <c r="R29" s="73" t="str">
        <f>Environmental!G26</f>
        <v/>
      </c>
      <c r="S29" s="71" t="str">
        <f>Environmental!L26</f>
        <v/>
      </c>
      <c r="T29" s="134" t="str">
        <f>'Noon Position '!W29&amp;IF('Noon Position '!W29&lt;&gt;""," ~ ","")&amp;'Weather Condition'!W23&amp;IF('Weather Condition'!W23&lt;&gt;""," ~ ","")&amp;'Bunkers &amp; Lubs'!AA23&amp;IF('Bunkers &amp; Lubs'!AA23&lt;&gt;""," ~ ","")&amp;Environmental!M26</f>
        <v/>
      </c>
    </row>
    <row r="30" spans="1:20" x14ac:dyDescent="0.25">
      <c r="A30" s="31" t="str">
        <f>IF('Noon Position '!A30&lt;&gt;"",'Noon Position '!A30,"")</f>
        <v/>
      </c>
      <c r="B30" s="32" t="str">
        <f>IF('Noon Position '!B30&lt;&gt;"",'Noon Position '!B30,"")</f>
        <v/>
      </c>
      <c r="C30" s="22" t="str">
        <f>IF('Noon Position '!I30&lt;&gt;"",'Noon Position '!I30,"")</f>
        <v/>
      </c>
      <c r="D30" s="22" t="str">
        <f>IF('Noon Position '!J30&lt;&gt;"",'Noon Position '!J30,"")</f>
        <v/>
      </c>
      <c r="E30" s="23" t="str">
        <f>IF('Noon Position '!J30&lt;&gt;"",'Noon Position '!G30,"")</f>
        <v/>
      </c>
      <c r="F30" s="23" t="str">
        <f>'Noon Position '!O30</f>
        <v/>
      </c>
      <c r="G30" s="30" t="str">
        <f>'Noon Position '!P30</f>
        <v/>
      </c>
      <c r="H30" s="30" t="str">
        <f>'Weather Condition'!V24</f>
        <v/>
      </c>
      <c r="I30" s="23" t="str">
        <f>'Noon Position '!T30</f>
        <v/>
      </c>
      <c r="J30" s="23" t="str">
        <f>'Noon Position '!U30</f>
        <v/>
      </c>
      <c r="K30" s="74" t="str">
        <f>'Bunkers &amp; Lubs'!O24</f>
        <v/>
      </c>
      <c r="L30" s="69" t="str">
        <f>'Bunkers &amp; Lubs'!P24</f>
        <v/>
      </c>
      <c r="M30" s="69" t="str">
        <f>'Bunkers &amp; Lubs'!Q24</f>
        <v/>
      </c>
      <c r="N30" s="69" t="str">
        <f>'Bunkers &amp; Lubs'!S24</f>
        <v/>
      </c>
      <c r="O30" s="69" t="str">
        <f>'Bunkers &amp; Lubs'!T24</f>
        <v/>
      </c>
      <c r="P30" s="69" t="str">
        <f>'Bunkers &amp; Lubs'!U24</f>
        <v/>
      </c>
      <c r="Q30" s="69" t="str">
        <f>'Bunkers &amp; Lubs'!V24</f>
        <v/>
      </c>
      <c r="R30" s="73" t="str">
        <f>Environmental!G27</f>
        <v/>
      </c>
      <c r="S30" s="71" t="str">
        <f>Environmental!L27</f>
        <v/>
      </c>
      <c r="T30" s="134" t="str">
        <f>'Noon Position '!W30&amp;IF('Noon Position '!W30&lt;&gt;""," ~ ","")&amp;'Weather Condition'!W24&amp;IF('Weather Condition'!W24&lt;&gt;""," ~ ","")&amp;'Bunkers &amp; Lubs'!AA24&amp;IF('Bunkers &amp; Lubs'!AA24&lt;&gt;""," ~ ","")&amp;Environmental!M27</f>
        <v/>
      </c>
    </row>
    <row r="31" spans="1:20" x14ac:dyDescent="0.25">
      <c r="A31" s="31" t="str">
        <f>IF('Noon Position '!A31&lt;&gt;"",'Noon Position '!A31,"")</f>
        <v/>
      </c>
      <c r="B31" s="32" t="str">
        <f>IF('Noon Position '!B31&lt;&gt;"",'Noon Position '!B31,"")</f>
        <v/>
      </c>
      <c r="C31" s="22" t="str">
        <f>IF('Noon Position '!I31&lt;&gt;"",'Noon Position '!I31,"")</f>
        <v/>
      </c>
      <c r="D31" s="22" t="str">
        <f>IF('Noon Position '!J31&lt;&gt;"",'Noon Position '!J31,"")</f>
        <v/>
      </c>
      <c r="E31" s="23" t="str">
        <f>IF('Noon Position '!J31&lt;&gt;"",'Noon Position '!G31,"")</f>
        <v/>
      </c>
      <c r="F31" s="23" t="str">
        <f>'Noon Position '!O31</f>
        <v/>
      </c>
      <c r="G31" s="30" t="str">
        <f>'Noon Position '!P31</f>
        <v/>
      </c>
      <c r="H31" s="30" t="str">
        <f>'Weather Condition'!V25</f>
        <v/>
      </c>
      <c r="I31" s="23" t="str">
        <f>'Noon Position '!T31</f>
        <v/>
      </c>
      <c r="J31" s="23" t="str">
        <f>'Noon Position '!U31</f>
        <v/>
      </c>
      <c r="K31" s="74" t="str">
        <f>'Bunkers &amp; Lubs'!O25</f>
        <v/>
      </c>
      <c r="L31" s="69" t="str">
        <f>'Bunkers &amp; Lubs'!P25</f>
        <v/>
      </c>
      <c r="M31" s="69" t="str">
        <f>'Bunkers &amp; Lubs'!Q25</f>
        <v/>
      </c>
      <c r="N31" s="69" t="str">
        <f>'Bunkers &amp; Lubs'!S25</f>
        <v/>
      </c>
      <c r="O31" s="69" t="str">
        <f>'Bunkers &amp; Lubs'!T25</f>
        <v/>
      </c>
      <c r="P31" s="69" t="str">
        <f>'Bunkers &amp; Lubs'!U25</f>
        <v/>
      </c>
      <c r="Q31" s="69" t="str">
        <f>'Bunkers &amp; Lubs'!V25</f>
        <v/>
      </c>
      <c r="R31" s="73" t="str">
        <f>Environmental!G28</f>
        <v/>
      </c>
      <c r="S31" s="71" t="str">
        <f>Environmental!L28</f>
        <v/>
      </c>
      <c r="T31" s="134" t="str">
        <f>'Noon Position '!W31&amp;IF('Noon Position '!W31&lt;&gt;""," ~ ","")&amp;'Weather Condition'!W25&amp;IF('Weather Condition'!W25&lt;&gt;""," ~ ","")&amp;'Bunkers &amp; Lubs'!AA25&amp;IF('Bunkers &amp; Lubs'!AA25&lt;&gt;""," ~ ","")&amp;Environmental!M28</f>
        <v/>
      </c>
    </row>
    <row r="32" spans="1:20" x14ac:dyDescent="0.25">
      <c r="A32" s="31" t="str">
        <f>IF('Noon Position '!A32&lt;&gt;"",'Noon Position '!A32,"")</f>
        <v/>
      </c>
      <c r="B32" s="32" t="str">
        <f>IF('Noon Position '!B32&lt;&gt;"",'Noon Position '!B32,"")</f>
        <v/>
      </c>
      <c r="C32" s="22" t="str">
        <f>IF('Noon Position '!I32&lt;&gt;"",'Noon Position '!I32,"")</f>
        <v/>
      </c>
      <c r="D32" s="22" t="str">
        <f>IF('Noon Position '!J32&lt;&gt;"",'Noon Position '!J32,"")</f>
        <v/>
      </c>
      <c r="E32" s="23" t="str">
        <f>IF('Noon Position '!J32&lt;&gt;"",'Noon Position '!G32,"")</f>
        <v/>
      </c>
      <c r="F32" s="23" t="str">
        <f>'Noon Position '!O32</f>
        <v/>
      </c>
      <c r="G32" s="30" t="str">
        <f>'Noon Position '!P32</f>
        <v/>
      </c>
      <c r="H32" s="30" t="str">
        <f>'Weather Condition'!V26</f>
        <v/>
      </c>
      <c r="I32" s="23" t="str">
        <f>'Noon Position '!T32</f>
        <v/>
      </c>
      <c r="J32" s="23" t="str">
        <f>'Noon Position '!U32</f>
        <v/>
      </c>
      <c r="K32" s="74" t="str">
        <f>'Bunkers &amp; Lubs'!O26</f>
        <v/>
      </c>
      <c r="L32" s="69" t="str">
        <f>'Bunkers &amp; Lubs'!P26</f>
        <v/>
      </c>
      <c r="M32" s="69" t="str">
        <f>'Bunkers &amp; Lubs'!Q26</f>
        <v/>
      </c>
      <c r="N32" s="69" t="str">
        <f>'Bunkers &amp; Lubs'!S26</f>
        <v/>
      </c>
      <c r="O32" s="69" t="str">
        <f>'Bunkers &amp; Lubs'!T26</f>
        <v/>
      </c>
      <c r="P32" s="69" t="str">
        <f>'Bunkers &amp; Lubs'!U26</f>
        <v/>
      </c>
      <c r="Q32" s="69" t="str">
        <f>'Bunkers &amp; Lubs'!V26</f>
        <v/>
      </c>
      <c r="R32" s="73" t="str">
        <f>Environmental!G29</f>
        <v/>
      </c>
      <c r="S32" s="71" t="str">
        <f>Environmental!L29</f>
        <v/>
      </c>
      <c r="T32" s="134" t="str">
        <f>'Noon Position '!W32&amp;IF('Noon Position '!W32&lt;&gt;""," ~ ","")&amp;'Weather Condition'!W26&amp;IF('Weather Condition'!W26&lt;&gt;""," ~ ","")&amp;'Bunkers &amp; Lubs'!AA26&amp;IF('Bunkers &amp; Lubs'!AA26&lt;&gt;""," ~ ","")&amp;Environmental!M29</f>
        <v/>
      </c>
    </row>
    <row r="33" spans="1:20" x14ac:dyDescent="0.25">
      <c r="A33" s="31" t="str">
        <f>IF('Noon Position '!A33&lt;&gt;"",'Noon Position '!A33,"")</f>
        <v/>
      </c>
      <c r="B33" s="32" t="str">
        <f>IF('Noon Position '!B33&lt;&gt;"",'Noon Position '!B33,"")</f>
        <v/>
      </c>
      <c r="C33" s="22" t="str">
        <f>IF('Noon Position '!I33&lt;&gt;"",'Noon Position '!I33,"")</f>
        <v/>
      </c>
      <c r="D33" s="22" t="str">
        <f>IF('Noon Position '!J33&lt;&gt;"",'Noon Position '!J33,"")</f>
        <v/>
      </c>
      <c r="E33" s="23" t="str">
        <f>IF('Noon Position '!J33&lt;&gt;"",'Noon Position '!G33,"")</f>
        <v/>
      </c>
      <c r="F33" s="23" t="str">
        <f>'Noon Position '!O33</f>
        <v/>
      </c>
      <c r="G33" s="30" t="str">
        <f>'Noon Position '!P33</f>
        <v/>
      </c>
      <c r="H33" s="30" t="str">
        <f>'Weather Condition'!V27</f>
        <v/>
      </c>
      <c r="I33" s="23" t="str">
        <f>'Noon Position '!T33</f>
        <v/>
      </c>
      <c r="J33" s="23" t="str">
        <f>'Noon Position '!U33</f>
        <v/>
      </c>
      <c r="K33" s="74" t="str">
        <f>'Bunkers &amp; Lubs'!O27</f>
        <v/>
      </c>
      <c r="L33" s="69" t="str">
        <f>'Bunkers &amp; Lubs'!P27</f>
        <v/>
      </c>
      <c r="M33" s="69" t="str">
        <f>'Bunkers &amp; Lubs'!Q27</f>
        <v/>
      </c>
      <c r="N33" s="69" t="str">
        <f>'Bunkers &amp; Lubs'!S27</f>
        <v/>
      </c>
      <c r="O33" s="69" t="str">
        <f>'Bunkers &amp; Lubs'!T27</f>
        <v/>
      </c>
      <c r="P33" s="69" t="str">
        <f>'Bunkers &amp; Lubs'!U27</f>
        <v/>
      </c>
      <c r="Q33" s="69" t="str">
        <f>'Bunkers &amp; Lubs'!V27</f>
        <v/>
      </c>
      <c r="R33" s="73" t="str">
        <f>Environmental!G30</f>
        <v/>
      </c>
      <c r="S33" s="71" t="str">
        <f>Environmental!L30</f>
        <v/>
      </c>
      <c r="T33" s="134" t="str">
        <f>'Noon Position '!W33&amp;IF('Noon Position '!W33&lt;&gt;""," ~ ","")&amp;'Weather Condition'!W27&amp;IF('Weather Condition'!W27&lt;&gt;""," ~ ","")&amp;'Bunkers &amp; Lubs'!AA27&amp;IF('Bunkers &amp; Lubs'!AA27&lt;&gt;""," ~ ","")&amp;Environmental!M30</f>
        <v/>
      </c>
    </row>
    <row r="34" spans="1:20" x14ac:dyDescent="0.25">
      <c r="A34" s="31" t="str">
        <f>IF('Noon Position '!A34&lt;&gt;"",'Noon Position '!A34,"")</f>
        <v/>
      </c>
      <c r="B34" s="32" t="str">
        <f>IF('Noon Position '!B34&lt;&gt;"",'Noon Position '!B34,"")</f>
        <v/>
      </c>
      <c r="C34" s="22" t="str">
        <f>IF('Noon Position '!I34&lt;&gt;"",'Noon Position '!I34,"")</f>
        <v/>
      </c>
      <c r="D34" s="22" t="str">
        <f>IF('Noon Position '!J34&lt;&gt;"",'Noon Position '!J34,"")</f>
        <v/>
      </c>
      <c r="E34" s="23" t="str">
        <f>IF('Noon Position '!J34&lt;&gt;"",'Noon Position '!G34,"")</f>
        <v/>
      </c>
      <c r="F34" s="23" t="str">
        <f>'Noon Position '!O34</f>
        <v/>
      </c>
      <c r="G34" s="30" t="str">
        <f>'Noon Position '!P34</f>
        <v/>
      </c>
      <c r="H34" s="30" t="str">
        <f>'Weather Condition'!V28</f>
        <v/>
      </c>
      <c r="I34" s="23" t="str">
        <f>'Noon Position '!T34</f>
        <v/>
      </c>
      <c r="J34" s="23" t="str">
        <f>'Noon Position '!U34</f>
        <v/>
      </c>
      <c r="K34" s="74" t="str">
        <f>'Bunkers &amp; Lubs'!O28</f>
        <v/>
      </c>
      <c r="L34" s="69" t="str">
        <f>'Bunkers &amp; Lubs'!P28</f>
        <v/>
      </c>
      <c r="M34" s="69" t="str">
        <f>'Bunkers &amp; Lubs'!Q28</f>
        <v/>
      </c>
      <c r="N34" s="69" t="str">
        <f>'Bunkers &amp; Lubs'!S28</f>
        <v/>
      </c>
      <c r="O34" s="69" t="str">
        <f>'Bunkers &amp; Lubs'!T28</f>
        <v/>
      </c>
      <c r="P34" s="69" t="str">
        <f>'Bunkers &amp; Lubs'!U28</f>
        <v/>
      </c>
      <c r="Q34" s="69" t="str">
        <f>'Bunkers &amp; Lubs'!V28</f>
        <v/>
      </c>
      <c r="R34" s="73" t="str">
        <f>Environmental!G31</f>
        <v/>
      </c>
      <c r="S34" s="71" t="str">
        <f>Environmental!L31</f>
        <v/>
      </c>
      <c r="T34" s="134" t="str">
        <f>'Noon Position '!W34&amp;IF('Noon Position '!W34&lt;&gt;""," ~ ","")&amp;'Weather Condition'!W28&amp;IF('Weather Condition'!W28&lt;&gt;""," ~ ","")&amp;'Bunkers &amp; Lubs'!AA28&amp;IF('Bunkers &amp; Lubs'!AA28&lt;&gt;""," ~ ","")&amp;Environmental!M31</f>
        <v/>
      </c>
    </row>
    <row r="35" spans="1:20" x14ac:dyDescent="0.25">
      <c r="A35" s="31" t="str">
        <f>IF('Noon Position '!A35&lt;&gt;"",'Noon Position '!A35,"")</f>
        <v/>
      </c>
      <c r="B35" s="32" t="str">
        <f>IF('Noon Position '!B35&lt;&gt;"",'Noon Position '!B35,"")</f>
        <v/>
      </c>
      <c r="C35" s="22" t="str">
        <f>IF('Noon Position '!I35&lt;&gt;"",'Noon Position '!I35,"")</f>
        <v/>
      </c>
      <c r="D35" s="22" t="str">
        <f>IF('Noon Position '!J35&lt;&gt;"",'Noon Position '!J35,"")</f>
        <v/>
      </c>
      <c r="E35" s="23" t="str">
        <f>IF('Noon Position '!J35&lt;&gt;"",'Noon Position '!G35,"")</f>
        <v/>
      </c>
      <c r="F35" s="23" t="str">
        <f>'Noon Position '!O35</f>
        <v/>
      </c>
      <c r="G35" s="30" t="str">
        <f>'Noon Position '!P35</f>
        <v/>
      </c>
      <c r="H35" s="30" t="str">
        <f>'Weather Condition'!V29</f>
        <v/>
      </c>
      <c r="I35" s="23" t="str">
        <f>'Noon Position '!T35</f>
        <v/>
      </c>
      <c r="J35" s="23" t="str">
        <f>'Noon Position '!U35</f>
        <v/>
      </c>
      <c r="K35" s="74" t="str">
        <f>'Bunkers &amp; Lubs'!O29</f>
        <v/>
      </c>
      <c r="L35" s="69" t="str">
        <f>'Bunkers &amp; Lubs'!P29</f>
        <v/>
      </c>
      <c r="M35" s="69" t="str">
        <f>'Bunkers &amp; Lubs'!Q29</f>
        <v/>
      </c>
      <c r="N35" s="69" t="str">
        <f>'Bunkers &amp; Lubs'!S29</f>
        <v/>
      </c>
      <c r="O35" s="69" t="str">
        <f>'Bunkers &amp; Lubs'!T29</f>
        <v/>
      </c>
      <c r="P35" s="69" t="str">
        <f>'Bunkers &amp; Lubs'!U29</f>
        <v/>
      </c>
      <c r="Q35" s="69" t="str">
        <f>'Bunkers &amp; Lubs'!V29</f>
        <v/>
      </c>
      <c r="R35" s="73" t="str">
        <f>Environmental!G32</f>
        <v/>
      </c>
      <c r="S35" s="71" t="str">
        <f>Environmental!L32</f>
        <v/>
      </c>
      <c r="T35" s="134" t="str">
        <f>'Noon Position '!W35&amp;IF('Noon Position '!W35&lt;&gt;""," ~ ","")&amp;'Weather Condition'!W29&amp;IF('Weather Condition'!W29&lt;&gt;""," ~ ","")&amp;'Bunkers &amp; Lubs'!AA29&amp;IF('Bunkers &amp; Lubs'!AA29&lt;&gt;""," ~ ","")&amp;Environmental!M32</f>
        <v/>
      </c>
    </row>
    <row r="36" spans="1:20" x14ac:dyDescent="0.25">
      <c r="A36" s="31" t="str">
        <f>IF('Noon Position '!A36&lt;&gt;"",'Noon Position '!A36,"")</f>
        <v/>
      </c>
      <c r="B36" s="32" t="str">
        <f>IF('Noon Position '!B36&lt;&gt;"",'Noon Position '!B36,"")</f>
        <v/>
      </c>
      <c r="C36" s="22" t="str">
        <f>IF('Noon Position '!I36&lt;&gt;"",'Noon Position '!I36,"")</f>
        <v/>
      </c>
      <c r="D36" s="22" t="str">
        <f>IF('Noon Position '!J36&lt;&gt;"",'Noon Position '!J36,"")</f>
        <v/>
      </c>
      <c r="E36" s="23" t="str">
        <f>IF('Noon Position '!J36&lt;&gt;"",'Noon Position '!G36,"")</f>
        <v/>
      </c>
      <c r="F36" s="23" t="str">
        <f>'Noon Position '!O36</f>
        <v/>
      </c>
      <c r="G36" s="30" t="str">
        <f>'Noon Position '!P36</f>
        <v/>
      </c>
      <c r="H36" s="30" t="str">
        <f>'Weather Condition'!V30</f>
        <v/>
      </c>
      <c r="I36" s="23" t="str">
        <f>'Noon Position '!T36</f>
        <v/>
      </c>
      <c r="J36" s="23" t="str">
        <f>'Noon Position '!U36</f>
        <v/>
      </c>
      <c r="K36" s="74" t="str">
        <f>'Bunkers &amp; Lubs'!O30</f>
        <v/>
      </c>
      <c r="L36" s="69" t="str">
        <f>'Bunkers &amp; Lubs'!P30</f>
        <v/>
      </c>
      <c r="M36" s="69" t="str">
        <f>'Bunkers &amp; Lubs'!Q30</f>
        <v/>
      </c>
      <c r="N36" s="69" t="str">
        <f>'Bunkers &amp; Lubs'!S30</f>
        <v/>
      </c>
      <c r="O36" s="69" t="str">
        <f>'Bunkers &amp; Lubs'!T30</f>
        <v/>
      </c>
      <c r="P36" s="69" t="str">
        <f>'Bunkers &amp; Lubs'!U30</f>
        <v/>
      </c>
      <c r="Q36" s="69" t="str">
        <f>'Bunkers &amp; Lubs'!V30</f>
        <v/>
      </c>
      <c r="R36" s="73" t="str">
        <f>Environmental!G33</f>
        <v/>
      </c>
      <c r="S36" s="71" t="str">
        <f>Environmental!L33</f>
        <v/>
      </c>
      <c r="T36" s="134" t="str">
        <f>'Noon Position '!W36&amp;IF('Noon Position '!W36&lt;&gt;""," ~ ","")&amp;'Weather Condition'!W30&amp;IF('Weather Condition'!W30&lt;&gt;""," ~ ","")&amp;'Bunkers &amp; Lubs'!AA30&amp;IF('Bunkers &amp; Lubs'!AA30&lt;&gt;""," ~ ","")&amp;Environmental!M33</f>
        <v/>
      </c>
    </row>
    <row r="37" spans="1:20" x14ac:dyDescent="0.25">
      <c r="A37" s="31" t="str">
        <f>IF('Noon Position '!A37&lt;&gt;"",'Noon Position '!A37,"")</f>
        <v/>
      </c>
      <c r="B37" s="32" t="str">
        <f>IF('Noon Position '!B37&lt;&gt;"",'Noon Position '!B37,"")</f>
        <v/>
      </c>
      <c r="C37" s="22" t="str">
        <f>IF('Noon Position '!I37&lt;&gt;"",'Noon Position '!I37,"")</f>
        <v/>
      </c>
      <c r="D37" s="22" t="str">
        <f>IF('Noon Position '!J37&lt;&gt;"",'Noon Position '!J37,"")</f>
        <v/>
      </c>
      <c r="E37" s="23" t="str">
        <f>IF('Noon Position '!J37&lt;&gt;"",'Noon Position '!G37,"")</f>
        <v/>
      </c>
      <c r="F37" s="23" t="str">
        <f>'Noon Position '!O37</f>
        <v/>
      </c>
      <c r="G37" s="30" t="str">
        <f>'Noon Position '!P37</f>
        <v/>
      </c>
      <c r="H37" s="30" t="str">
        <f>'Weather Condition'!V31</f>
        <v/>
      </c>
      <c r="I37" s="23" t="str">
        <f>'Noon Position '!T37</f>
        <v/>
      </c>
      <c r="J37" s="23" t="str">
        <f>'Noon Position '!U37</f>
        <v/>
      </c>
      <c r="K37" s="74" t="str">
        <f>'Bunkers &amp; Lubs'!O31</f>
        <v/>
      </c>
      <c r="L37" s="69" t="str">
        <f>'Bunkers &amp; Lubs'!P31</f>
        <v/>
      </c>
      <c r="M37" s="69" t="str">
        <f>'Bunkers &amp; Lubs'!Q31</f>
        <v/>
      </c>
      <c r="N37" s="69" t="str">
        <f>'Bunkers &amp; Lubs'!S31</f>
        <v/>
      </c>
      <c r="O37" s="69" t="str">
        <f>'Bunkers &amp; Lubs'!T31</f>
        <v/>
      </c>
      <c r="P37" s="69" t="str">
        <f>'Bunkers &amp; Lubs'!U31</f>
        <v/>
      </c>
      <c r="Q37" s="69" t="str">
        <f>'Bunkers &amp; Lubs'!V31</f>
        <v/>
      </c>
      <c r="R37" s="73" t="str">
        <f>Environmental!G34</f>
        <v/>
      </c>
      <c r="S37" s="71" t="str">
        <f>Environmental!L34</f>
        <v/>
      </c>
      <c r="T37" s="134" t="str">
        <f>'Noon Position '!W37&amp;IF('Noon Position '!W37&lt;&gt;""," ~ ","")&amp;'Weather Condition'!W31&amp;IF('Weather Condition'!W31&lt;&gt;""," ~ ","")&amp;'Bunkers &amp; Lubs'!AA31&amp;IF('Bunkers &amp; Lubs'!AA31&lt;&gt;""," ~ ","")&amp;Environmental!M34</f>
        <v/>
      </c>
    </row>
    <row r="38" spans="1:20" x14ac:dyDescent="0.25">
      <c r="A38" s="31" t="str">
        <f>IF('Noon Position '!A38&lt;&gt;"",'Noon Position '!A38,"")</f>
        <v/>
      </c>
      <c r="B38" s="32" t="str">
        <f>IF('Noon Position '!B38&lt;&gt;"",'Noon Position '!B38,"")</f>
        <v/>
      </c>
      <c r="C38" s="22" t="str">
        <f>IF('Noon Position '!I38&lt;&gt;"",'Noon Position '!I38,"")</f>
        <v/>
      </c>
      <c r="D38" s="22" t="str">
        <f>IF('Noon Position '!J38&lt;&gt;"",'Noon Position '!J38,"")</f>
        <v/>
      </c>
      <c r="E38" s="23" t="str">
        <f>IF('Noon Position '!J38&lt;&gt;"",'Noon Position '!G38,"")</f>
        <v/>
      </c>
      <c r="F38" s="23" t="str">
        <f>'Noon Position '!O38</f>
        <v/>
      </c>
      <c r="G38" s="30" t="str">
        <f>'Noon Position '!P38</f>
        <v/>
      </c>
      <c r="H38" s="30" t="str">
        <f>'Weather Condition'!V32</f>
        <v/>
      </c>
      <c r="I38" s="23" t="str">
        <f>'Noon Position '!T38</f>
        <v/>
      </c>
      <c r="J38" s="23" t="str">
        <f>'Noon Position '!U38</f>
        <v/>
      </c>
      <c r="K38" s="74" t="str">
        <f>'Bunkers &amp; Lubs'!O32</f>
        <v/>
      </c>
      <c r="L38" s="69" t="str">
        <f>'Bunkers &amp; Lubs'!P32</f>
        <v/>
      </c>
      <c r="M38" s="69" t="str">
        <f>'Bunkers &amp; Lubs'!Q32</f>
        <v/>
      </c>
      <c r="N38" s="69" t="str">
        <f>'Bunkers &amp; Lubs'!S32</f>
        <v/>
      </c>
      <c r="O38" s="69" t="str">
        <f>'Bunkers &amp; Lubs'!T32</f>
        <v/>
      </c>
      <c r="P38" s="69" t="str">
        <f>'Bunkers &amp; Lubs'!U32</f>
        <v/>
      </c>
      <c r="Q38" s="69" t="str">
        <f>'Bunkers &amp; Lubs'!V32</f>
        <v/>
      </c>
      <c r="R38" s="73" t="str">
        <f>Environmental!G35</f>
        <v/>
      </c>
      <c r="S38" s="71" t="str">
        <f>Environmental!L35</f>
        <v/>
      </c>
      <c r="T38" s="134" t="str">
        <f>'Noon Position '!W38&amp;IF('Noon Position '!W38&lt;&gt;""," ~ ","")&amp;'Weather Condition'!W32&amp;IF('Weather Condition'!W32&lt;&gt;""," ~ ","")&amp;'Bunkers &amp; Lubs'!AA32&amp;IF('Bunkers &amp; Lubs'!AA32&lt;&gt;""," ~ ","")&amp;Environmental!M35</f>
        <v/>
      </c>
    </row>
    <row r="39" spans="1:20" x14ac:dyDescent="0.25">
      <c r="A39" s="31" t="str">
        <f>IF('Noon Position '!A39&lt;&gt;"",'Noon Position '!A39,"")</f>
        <v/>
      </c>
      <c r="B39" s="32" t="str">
        <f>IF('Noon Position '!B39&lt;&gt;"",'Noon Position '!B39,"")</f>
        <v/>
      </c>
      <c r="C39" s="22" t="str">
        <f>IF('Noon Position '!I39&lt;&gt;"",'Noon Position '!I39,"")</f>
        <v/>
      </c>
      <c r="D39" s="22" t="str">
        <f>IF('Noon Position '!J39&lt;&gt;"",'Noon Position '!J39,"")</f>
        <v/>
      </c>
      <c r="E39" s="23" t="str">
        <f>IF('Noon Position '!J39&lt;&gt;"",'Noon Position '!G39,"")</f>
        <v/>
      </c>
      <c r="F39" s="23" t="str">
        <f>'Noon Position '!O39</f>
        <v/>
      </c>
      <c r="G39" s="30" t="str">
        <f>'Noon Position '!P39</f>
        <v/>
      </c>
      <c r="H39" s="30" t="str">
        <f>'Weather Condition'!V33</f>
        <v/>
      </c>
      <c r="I39" s="23" t="str">
        <f>'Noon Position '!T39</f>
        <v/>
      </c>
      <c r="J39" s="23" t="str">
        <f>'Noon Position '!U39</f>
        <v/>
      </c>
      <c r="K39" s="74" t="str">
        <f>'Bunkers &amp; Lubs'!O33</f>
        <v/>
      </c>
      <c r="L39" s="69" t="str">
        <f>'Bunkers &amp; Lubs'!P33</f>
        <v/>
      </c>
      <c r="M39" s="69" t="str">
        <f>'Bunkers &amp; Lubs'!Q33</f>
        <v/>
      </c>
      <c r="N39" s="69" t="str">
        <f>'Bunkers &amp; Lubs'!S33</f>
        <v/>
      </c>
      <c r="O39" s="69" t="str">
        <f>'Bunkers &amp; Lubs'!T33</f>
        <v/>
      </c>
      <c r="P39" s="69" t="str">
        <f>'Bunkers &amp; Lubs'!U33</f>
        <v/>
      </c>
      <c r="Q39" s="69" t="str">
        <f>'Bunkers &amp; Lubs'!V33</f>
        <v/>
      </c>
      <c r="R39" s="73" t="str">
        <f>Environmental!G36</f>
        <v/>
      </c>
      <c r="S39" s="71" t="str">
        <f>Environmental!L36</f>
        <v/>
      </c>
      <c r="T39" s="134" t="str">
        <f>'Noon Position '!W39&amp;IF('Noon Position '!W39&lt;&gt;""," ~ ","")&amp;'Weather Condition'!W33&amp;IF('Weather Condition'!W33&lt;&gt;""," ~ ","")&amp;'Bunkers &amp; Lubs'!AA33&amp;IF('Bunkers &amp; Lubs'!AA33&lt;&gt;""," ~ ","")&amp;Environmental!M36</f>
        <v/>
      </c>
    </row>
    <row r="40" spans="1:20" x14ac:dyDescent="0.25">
      <c r="A40" s="31" t="str">
        <f>IF('Noon Position '!A40&lt;&gt;"",'Noon Position '!A40,"")</f>
        <v/>
      </c>
      <c r="B40" s="32" t="str">
        <f>IF('Noon Position '!B40&lt;&gt;"",'Noon Position '!B40,"")</f>
        <v/>
      </c>
      <c r="C40" s="22" t="str">
        <f>IF('Noon Position '!I40&lt;&gt;"",'Noon Position '!I40,"")</f>
        <v/>
      </c>
      <c r="D40" s="22" t="str">
        <f>IF('Noon Position '!J40&lt;&gt;"",'Noon Position '!J40,"")</f>
        <v/>
      </c>
      <c r="E40" s="23" t="str">
        <f>IF('Noon Position '!J40&lt;&gt;"",'Noon Position '!G40,"")</f>
        <v/>
      </c>
      <c r="F40" s="23" t="str">
        <f>'Noon Position '!O40</f>
        <v/>
      </c>
      <c r="G40" s="30" t="str">
        <f>'Noon Position '!P40</f>
        <v/>
      </c>
      <c r="H40" s="30" t="str">
        <f>'Weather Condition'!V34</f>
        <v/>
      </c>
      <c r="I40" s="23" t="str">
        <f>'Noon Position '!T40</f>
        <v/>
      </c>
      <c r="J40" s="23" t="str">
        <f>'Noon Position '!U40</f>
        <v/>
      </c>
      <c r="K40" s="74" t="str">
        <f>'Bunkers &amp; Lubs'!O34</f>
        <v/>
      </c>
      <c r="L40" s="69" t="str">
        <f>'Bunkers &amp; Lubs'!P34</f>
        <v/>
      </c>
      <c r="M40" s="69" t="str">
        <f>'Bunkers &amp; Lubs'!Q34</f>
        <v/>
      </c>
      <c r="N40" s="69" t="str">
        <f>'Bunkers &amp; Lubs'!S34</f>
        <v/>
      </c>
      <c r="O40" s="69" t="str">
        <f>'Bunkers &amp; Lubs'!T34</f>
        <v/>
      </c>
      <c r="P40" s="69" t="str">
        <f>'Bunkers &amp; Lubs'!U34</f>
        <v/>
      </c>
      <c r="Q40" s="69" t="str">
        <f>'Bunkers &amp; Lubs'!V34</f>
        <v/>
      </c>
      <c r="R40" s="73" t="str">
        <f>Environmental!G37</f>
        <v/>
      </c>
      <c r="S40" s="71" t="str">
        <f>Environmental!L37</f>
        <v/>
      </c>
      <c r="T40" s="134" t="str">
        <f>'Noon Position '!W40&amp;IF('Noon Position '!W40&lt;&gt;""," ~ ","")&amp;'Weather Condition'!W34&amp;IF('Weather Condition'!W34&lt;&gt;""," ~ ","")&amp;'Bunkers &amp; Lubs'!AA34&amp;IF('Bunkers &amp; Lubs'!AA34&lt;&gt;""," ~ ","")&amp;Environmental!M37</f>
        <v/>
      </c>
    </row>
    <row r="41" spans="1:20" x14ac:dyDescent="0.25">
      <c r="A41" s="31" t="str">
        <f>IF('Noon Position '!A41&lt;&gt;"",'Noon Position '!A41,"")</f>
        <v/>
      </c>
      <c r="B41" s="32" t="str">
        <f>IF('Noon Position '!B41&lt;&gt;"",'Noon Position '!B41,"")</f>
        <v/>
      </c>
      <c r="C41" s="22" t="str">
        <f>IF('Noon Position '!I41&lt;&gt;"",'Noon Position '!I41,"")</f>
        <v/>
      </c>
      <c r="D41" s="22" t="str">
        <f>IF('Noon Position '!J41&lt;&gt;"",'Noon Position '!J41,"")</f>
        <v/>
      </c>
      <c r="E41" s="23" t="str">
        <f>IF('Noon Position '!J41&lt;&gt;"",'Noon Position '!G41,"")</f>
        <v/>
      </c>
      <c r="F41" s="23" t="str">
        <f>'Noon Position '!O41</f>
        <v/>
      </c>
      <c r="G41" s="30" t="str">
        <f>'Noon Position '!P41</f>
        <v/>
      </c>
      <c r="H41" s="30" t="str">
        <f>'Weather Condition'!V35</f>
        <v/>
      </c>
      <c r="I41" s="23" t="str">
        <f>'Noon Position '!T41</f>
        <v/>
      </c>
      <c r="J41" s="23" t="str">
        <f>'Noon Position '!U41</f>
        <v/>
      </c>
      <c r="K41" s="74" t="str">
        <f>'Bunkers &amp; Lubs'!O35</f>
        <v/>
      </c>
      <c r="L41" s="69" t="str">
        <f>'Bunkers &amp; Lubs'!P35</f>
        <v/>
      </c>
      <c r="M41" s="69" t="str">
        <f>'Bunkers &amp; Lubs'!Q35</f>
        <v/>
      </c>
      <c r="N41" s="69" t="str">
        <f>'Bunkers &amp; Lubs'!S35</f>
        <v/>
      </c>
      <c r="O41" s="69" t="str">
        <f>'Bunkers &amp; Lubs'!T35</f>
        <v/>
      </c>
      <c r="P41" s="69" t="str">
        <f>'Bunkers &amp; Lubs'!U35</f>
        <v/>
      </c>
      <c r="Q41" s="69" t="str">
        <f>'Bunkers &amp; Lubs'!V35</f>
        <v/>
      </c>
      <c r="R41" s="73" t="str">
        <f>Environmental!G38</f>
        <v/>
      </c>
      <c r="S41" s="71" t="str">
        <f>Environmental!L38</f>
        <v/>
      </c>
      <c r="T41" s="134" t="str">
        <f>'Noon Position '!W41&amp;IF('Noon Position '!W41&lt;&gt;""," ~ ","")&amp;'Weather Condition'!W35&amp;IF('Weather Condition'!W35&lt;&gt;""," ~ ","")&amp;'Bunkers &amp; Lubs'!AA35&amp;IF('Bunkers &amp; Lubs'!AA35&lt;&gt;""," ~ ","")&amp;Environmental!M38</f>
        <v/>
      </c>
    </row>
    <row r="42" spans="1:20" x14ac:dyDescent="0.25">
      <c r="A42" s="31" t="str">
        <f>IF('Noon Position '!A42&lt;&gt;"",'Noon Position '!A42,"")</f>
        <v/>
      </c>
      <c r="B42" s="32" t="str">
        <f>IF('Noon Position '!B42&lt;&gt;"",'Noon Position '!B42,"")</f>
        <v/>
      </c>
      <c r="C42" s="22" t="str">
        <f>IF('Noon Position '!I42&lt;&gt;"",'Noon Position '!I42,"")</f>
        <v/>
      </c>
      <c r="D42" s="22" t="str">
        <f>IF('Noon Position '!J42&lt;&gt;"",'Noon Position '!J42,"")</f>
        <v/>
      </c>
      <c r="E42" s="23" t="str">
        <f>IF('Noon Position '!J42&lt;&gt;"",'Noon Position '!G42,"")</f>
        <v/>
      </c>
      <c r="F42" s="23" t="str">
        <f>'Noon Position '!O42</f>
        <v/>
      </c>
      <c r="G42" s="30" t="str">
        <f>'Noon Position '!P42</f>
        <v/>
      </c>
      <c r="H42" s="30" t="str">
        <f>'Weather Condition'!V36</f>
        <v/>
      </c>
      <c r="I42" s="23" t="str">
        <f>'Noon Position '!T42</f>
        <v/>
      </c>
      <c r="J42" s="23" t="str">
        <f>'Noon Position '!U42</f>
        <v/>
      </c>
      <c r="K42" s="74" t="str">
        <f>'Bunkers &amp; Lubs'!O36</f>
        <v/>
      </c>
      <c r="L42" s="69" t="str">
        <f>'Bunkers &amp; Lubs'!P36</f>
        <v/>
      </c>
      <c r="M42" s="69" t="str">
        <f>'Bunkers &amp; Lubs'!Q36</f>
        <v/>
      </c>
      <c r="N42" s="69" t="str">
        <f>'Bunkers &amp; Lubs'!S36</f>
        <v/>
      </c>
      <c r="O42" s="69" t="str">
        <f>'Bunkers &amp; Lubs'!T36</f>
        <v/>
      </c>
      <c r="P42" s="69" t="str">
        <f>'Bunkers &amp; Lubs'!U36</f>
        <v/>
      </c>
      <c r="Q42" s="69" t="str">
        <f>'Bunkers &amp; Lubs'!V36</f>
        <v/>
      </c>
      <c r="R42" s="73" t="str">
        <f>Environmental!G39</f>
        <v/>
      </c>
      <c r="S42" s="71" t="str">
        <f>Environmental!L39</f>
        <v/>
      </c>
      <c r="T42" s="134" t="str">
        <f>'Noon Position '!W42&amp;IF('Noon Position '!W42&lt;&gt;""," ~ ","")&amp;'Weather Condition'!W36&amp;IF('Weather Condition'!W36&lt;&gt;""," ~ ","")&amp;'Bunkers &amp; Lubs'!AA36&amp;IF('Bunkers &amp; Lubs'!AA36&lt;&gt;""," ~ ","")&amp;Environmental!M39</f>
        <v/>
      </c>
    </row>
    <row r="43" spans="1:20" x14ac:dyDescent="0.25">
      <c r="A43" s="31" t="str">
        <f>IF('Noon Position '!A43&lt;&gt;"",'Noon Position '!A43,"")</f>
        <v/>
      </c>
      <c r="B43" s="32" t="str">
        <f>IF('Noon Position '!B43&lt;&gt;"",'Noon Position '!B43,"")</f>
        <v/>
      </c>
      <c r="C43" s="22" t="str">
        <f>IF('Noon Position '!I43&lt;&gt;"",'Noon Position '!I43,"")</f>
        <v/>
      </c>
      <c r="D43" s="22" t="str">
        <f>IF('Noon Position '!J43&lt;&gt;"",'Noon Position '!J43,"")</f>
        <v/>
      </c>
      <c r="E43" s="23" t="str">
        <f>IF('Noon Position '!J43&lt;&gt;"",'Noon Position '!G43,"")</f>
        <v/>
      </c>
      <c r="F43" s="23" t="str">
        <f>'Noon Position '!O43</f>
        <v/>
      </c>
      <c r="G43" s="30" t="str">
        <f>'Noon Position '!P43</f>
        <v/>
      </c>
      <c r="H43" s="30" t="str">
        <f>'Weather Condition'!V37</f>
        <v/>
      </c>
      <c r="I43" s="23" t="str">
        <f>'Noon Position '!T43</f>
        <v/>
      </c>
      <c r="J43" s="23" t="str">
        <f>'Noon Position '!U43</f>
        <v/>
      </c>
      <c r="K43" s="74" t="str">
        <f>'Bunkers &amp; Lubs'!O37</f>
        <v/>
      </c>
      <c r="L43" s="69" t="str">
        <f>'Bunkers &amp; Lubs'!P37</f>
        <v/>
      </c>
      <c r="M43" s="69" t="str">
        <f>'Bunkers &amp; Lubs'!Q37</f>
        <v/>
      </c>
      <c r="N43" s="69" t="str">
        <f>'Bunkers &amp; Lubs'!S37</f>
        <v/>
      </c>
      <c r="O43" s="69" t="str">
        <f>'Bunkers &amp; Lubs'!T37</f>
        <v/>
      </c>
      <c r="P43" s="69" t="str">
        <f>'Bunkers &amp; Lubs'!U37</f>
        <v/>
      </c>
      <c r="Q43" s="69" t="str">
        <f>'Bunkers &amp; Lubs'!V37</f>
        <v/>
      </c>
      <c r="R43" s="73" t="str">
        <f>Environmental!G40</f>
        <v/>
      </c>
      <c r="S43" s="71" t="str">
        <f>Environmental!L40</f>
        <v/>
      </c>
      <c r="T43" s="134" t="str">
        <f>'Noon Position '!W43&amp;IF('Noon Position '!W43&lt;&gt;""," ~ ","")&amp;'Weather Condition'!W37&amp;IF('Weather Condition'!W37&lt;&gt;""," ~ ","")&amp;'Bunkers &amp; Lubs'!AA37&amp;IF('Bunkers &amp; Lubs'!AA37&lt;&gt;""," ~ ","")&amp;Environmental!M40</f>
        <v/>
      </c>
    </row>
    <row r="44" spans="1:20" x14ac:dyDescent="0.25">
      <c r="A44" s="31" t="str">
        <f>IF('Noon Position '!A44&lt;&gt;"",'Noon Position '!A44,"")</f>
        <v/>
      </c>
      <c r="B44" s="32" t="str">
        <f>IF('Noon Position '!B44&lt;&gt;"",'Noon Position '!B44,"")</f>
        <v/>
      </c>
      <c r="C44" s="22" t="str">
        <f>IF('Noon Position '!I44&lt;&gt;"",'Noon Position '!I44,"")</f>
        <v/>
      </c>
      <c r="D44" s="22" t="str">
        <f>IF('Noon Position '!J44&lt;&gt;"",'Noon Position '!J44,"")</f>
        <v/>
      </c>
      <c r="E44" s="23" t="str">
        <f>IF('Noon Position '!J44&lt;&gt;"",'Noon Position '!G44,"")</f>
        <v/>
      </c>
      <c r="F44" s="23" t="str">
        <f>'Noon Position '!O44</f>
        <v/>
      </c>
      <c r="G44" s="30" t="str">
        <f>'Noon Position '!P44</f>
        <v/>
      </c>
      <c r="H44" s="30" t="str">
        <f>'Weather Condition'!V38</f>
        <v/>
      </c>
      <c r="I44" s="23" t="str">
        <f>'Noon Position '!T44</f>
        <v/>
      </c>
      <c r="J44" s="23" t="str">
        <f>'Noon Position '!U44</f>
        <v/>
      </c>
      <c r="K44" s="74" t="str">
        <f>'Bunkers &amp; Lubs'!O38</f>
        <v/>
      </c>
      <c r="L44" s="69" t="str">
        <f>'Bunkers &amp; Lubs'!P38</f>
        <v/>
      </c>
      <c r="M44" s="69" t="str">
        <f>'Bunkers &amp; Lubs'!Q38</f>
        <v/>
      </c>
      <c r="N44" s="69" t="str">
        <f>'Bunkers &amp; Lubs'!S38</f>
        <v/>
      </c>
      <c r="O44" s="69" t="str">
        <f>'Bunkers &amp; Lubs'!T38</f>
        <v/>
      </c>
      <c r="P44" s="69" t="str">
        <f>'Bunkers &amp; Lubs'!U38</f>
        <v/>
      </c>
      <c r="Q44" s="69" t="str">
        <f>'Bunkers &amp; Lubs'!V38</f>
        <v/>
      </c>
      <c r="R44" s="73" t="str">
        <f>Environmental!G41</f>
        <v/>
      </c>
      <c r="S44" s="71" t="str">
        <f>Environmental!L41</f>
        <v/>
      </c>
      <c r="T44" s="134" t="str">
        <f>'Noon Position '!W44&amp;IF('Noon Position '!W44&lt;&gt;""," ~ ","")&amp;'Weather Condition'!W38&amp;IF('Weather Condition'!W38&lt;&gt;""," ~ ","")&amp;'Bunkers &amp; Lubs'!AA38&amp;IF('Bunkers &amp; Lubs'!AA38&lt;&gt;""," ~ ","")&amp;Environmental!M41</f>
        <v/>
      </c>
    </row>
    <row r="45" spans="1:20" x14ac:dyDescent="0.25">
      <c r="A45" s="31" t="str">
        <f>IF('Noon Position '!A45&lt;&gt;"",'Noon Position '!A45,"")</f>
        <v/>
      </c>
      <c r="B45" s="32" t="str">
        <f>IF('Noon Position '!B45&lt;&gt;"",'Noon Position '!B45,"")</f>
        <v/>
      </c>
      <c r="C45" s="22" t="str">
        <f>IF('Noon Position '!I45&lt;&gt;"",'Noon Position '!I45,"")</f>
        <v/>
      </c>
      <c r="D45" s="22" t="str">
        <f>IF('Noon Position '!J45&lt;&gt;"",'Noon Position '!J45,"")</f>
        <v/>
      </c>
      <c r="E45" s="23" t="str">
        <f>IF('Noon Position '!J45&lt;&gt;"",'Noon Position '!G45,"")</f>
        <v/>
      </c>
      <c r="F45" s="23" t="str">
        <f>'Noon Position '!O45</f>
        <v/>
      </c>
      <c r="G45" s="30" t="str">
        <f>'Noon Position '!P45</f>
        <v/>
      </c>
      <c r="H45" s="30" t="str">
        <f>'Weather Condition'!V39</f>
        <v/>
      </c>
      <c r="I45" s="23" t="str">
        <f>'Noon Position '!T45</f>
        <v/>
      </c>
      <c r="J45" s="23" t="str">
        <f>'Noon Position '!U45</f>
        <v/>
      </c>
      <c r="K45" s="74" t="str">
        <f>'Bunkers &amp; Lubs'!O39</f>
        <v/>
      </c>
      <c r="L45" s="69" t="str">
        <f>'Bunkers &amp; Lubs'!P39</f>
        <v/>
      </c>
      <c r="M45" s="69" t="str">
        <f>'Bunkers &amp; Lubs'!Q39</f>
        <v/>
      </c>
      <c r="N45" s="69" t="str">
        <f>'Bunkers &amp; Lubs'!S39</f>
        <v/>
      </c>
      <c r="O45" s="69" t="str">
        <f>'Bunkers &amp; Lubs'!T39</f>
        <v/>
      </c>
      <c r="P45" s="69" t="str">
        <f>'Bunkers &amp; Lubs'!U39</f>
        <v/>
      </c>
      <c r="Q45" s="69" t="str">
        <f>'Bunkers &amp; Lubs'!V39</f>
        <v/>
      </c>
      <c r="R45" s="73" t="str">
        <f>Environmental!G42</f>
        <v/>
      </c>
      <c r="S45" s="71" t="str">
        <f>Environmental!L42</f>
        <v/>
      </c>
      <c r="T45" s="134" t="str">
        <f>'Noon Position '!W45&amp;IF('Noon Position '!W45&lt;&gt;""," ~ ","")&amp;'Weather Condition'!W39&amp;IF('Weather Condition'!W39&lt;&gt;""," ~ ","")&amp;'Bunkers &amp; Lubs'!AA39&amp;IF('Bunkers &amp; Lubs'!AA39&lt;&gt;""," ~ ","")&amp;Environmental!M42</f>
        <v/>
      </c>
    </row>
    <row r="46" spans="1:20" x14ac:dyDescent="0.25">
      <c r="A46" s="31" t="str">
        <f>IF('Noon Position '!A46&lt;&gt;"",'Noon Position '!A46,"")</f>
        <v/>
      </c>
      <c r="B46" s="32" t="str">
        <f>IF('Noon Position '!B46&lt;&gt;"",'Noon Position '!B46,"")</f>
        <v/>
      </c>
      <c r="C46" s="22" t="str">
        <f>IF('Noon Position '!I46&lt;&gt;"",'Noon Position '!I46,"")</f>
        <v/>
      </c>
      <c r="D46" s="22" t="str">
        <f>IF('Noon Position '!J46&lt;&gt;"",'Noon Position '!J46,"")</f>
        <v/>
      </c>
      <c r="E46" s="23" t="str">
        <f>IF('Noon Position '!J46&lt;&gt;"",'Noon Position '!G46,"")</f>
        <v/>
      </c>
      <c r="F46" s="23" t="str">
        <f>'Noon Position '!O46</f>
        <v/>
      </c>
      <c r="G46" s="30" t="str">
        <f>'Noon Position '!P46</f>
        <v/>
      </c>
      <c r="H46" s="30" t="str">
        <f>'Weather Condition'!V40</f>
        <v/>
      </c>
      <c r="I46" s="23" t="str">
        <f>'Noon Position '!T46</f>
        <v/>
      </c>
      <c r="J46" s="23" t="str">
        <f>'Noon Position '!U46</f>
        <v/>
      </c>
      <c r="K46" s="74" t="str">
        <f>'Bunkers &amp; Lubs'!O40</f>
        <v/>
      </c>
      <c r="L46" s="69" t="str">
        <f>'Bunkers &amp; Lubs'!P40</f>
        <v/>
      </c>
      <c r="M46" s="69" t="str">
        <f>'Bunkers &amp; Lubs'!Q40</f>
        <v/>
      </c>
      <c r="N46" s="69" t="str">
        <f>'Bunkers &amp; Lubs'!S40</f>
        <v/>
      </c>
      <c r="O46" s="69" t="str">
        <f>'Bunkers &amp; Lubs'!T40</f>
        <v/>
      </c>
      <c r="P46" s="69" t="str">
        <f>'Bunkers &amp; Lubs'!U40</f>
        <v/>
      </c>
      <c r="Q46" s="69" t="str">
        <f>'Bunkers &amp; Lubs'!V40</f>
        <v/>
      </c>
      <c r="R46" s="73" t="str">
        <f>Environmental!G43</f>
        <v/>
      </c>
      <c r="S46" s="71" t="str">
        <f>Environmental!L43</f>
        <v/>
      </c>
      <c r="T46" s="134" t="str">
        <f>'Noon Position '!W46&amp;IF('Noon Position '!W46&lt;&gt;""," ~ ","")&amp;'Weather Condition'!W40&amp;IF('Weather Condition'!W40&lt;&gt;""," ~ ","")&amp;'Bunkers &amp; Lubs'!AA40&amp;IF('Bunkers &amp; Lubs'!AA40&lt;&gt;""," ~ ","")&amp;Environmental!M43</f>
        <v/>
      </c>
    </row>
    <row r="47" spans="1:20" x14ac:dyDescent="0.25">
      <c r="A47" s="31" t="str">
        <f>IF('Noon Position '!A47&lt;&gt;"",'Noon Position '!A47,"")</f>
        <v/>
      </c>
      <c r="B47" s="32" t="str">
        <f>IF('Noon Position '!B47&lt;&gt;"",'Noon Position '!B47,"")</f>
        <v/>
      </c>
      <c r="C47" s="22" t="str">
        <f>IF('Noon Position '!I47&lt;&gt;"",'Noon Position '!I47,"")</f>
        <v/>
      </c>
      <c r="D47" s="22" t="str">
        <f>IF('Noon Position '!J47&lt;&gt;"",'Noon Position '!J47,"")</f>
        <v/>
      </c>
      <c r="E47" s="23" t="str">
        <f>IF('Noon Position '!J47&lt;&gt;"",'Noon Position '!G47,"")</f>
        <v/>
      </c>
      <c r="F47" s="23" t="str">
        <f>'Noon Position '!O47</f>
        <v/>
      </c>
      <c r="G47" s="30" t="str">
        <f>'Noon Position '!P47</f>
        <v/>
      </c>
      <c r="H47" s="30" t="str">
        <f>'Weather Condition'!V41</f>
        <v/>
      </c>
      <c r="I47" s="23" t="str">
        <f>'Noon Position '!T47</f>
        <v/>
      </c>
      <c r="J47" s="23" t="str">
        <f>'Noon Position '!U47</f>
        <v/>
      </c>
      <c r="K47" s="74" t="str">
        <f>'Bunkers &amp; Lubs'!O41</f>
        <v/>
      </c>
      <c r="L47" s="69" t="str">
        <f>'Bunkers &amp; Lubs'!P41</f>
        <v/>
      </c>
      <c r="M47" s="69" t="str">
        <f>'Bunkers &amp; Lubs'!Q41</f>
        <v/>
      </c>
      <c r="N47" s="69" t="str">
        <f>'Bunkers &amp; Lubs'!S41</f>
        <v/>
      </c>
      <c r="O47" s="69" t="str">
        <f>'Bunkers &amp; Lubs'!T41</f>
        <v/>
      </c>
      <c r="P47" s="69" t="str">
        <f>'Bunkers &amp; Lubs'!U41</f>
        <v/>
      </c>
      <c r="Q47" s="69" t="str">
        <f>'Bunkers &amp; Lubs'!V41</f>
        <v/>
      </c>
      <c r="R47" s="73" t="str">
        <f>Environmental!G44</f>
        <v/>
      </c>
      <c r="S47" s="71" t="str">
        <f>Environmental!L44</f>
        <v/>
      </c>
      <c r="T47" s="134" t="str">
        <f>'Noon Position '!W47&amp;IF('Noon Position '!W47&lt;&gt;""," ~ ","")&amp;'Weather Condition'!W41&amp;IF('Weather Condition'!W41&lt;&gt;""," ~ ","")&amp;'Bunkers &amp; Lubs'!AA41&amp;IF('Bunkers &amp; Lubs'!AA41&lt;&gt;""," ~ ","")&amp;Environmental!M44</f>
        <v/>
      </c>
    </row>
    <row r="48" spans="1:20" x14ac:dyDescent="0.25">
      <c r="A48" s="31" t="str">
        <f>IF('Noon Position '!A48&lt;&gt;"",'Noon Position '!A48,"")</f>
        <v/>
      </c>
      <c r="B48" s="32" t="str">
        <f>IF('Noon Position '!B48&lt;&gt;"",'Noon Position '!B48,"")</f>
        <v/>
      </c>
      <c r="C48" s="22" t="str">
        <f>IF('Noon Position '!I48&lt;&gt;"",'Noon Position '!I48,"")</f>
        <v/>
      </c>
      <c r="D48" s="22" t="str">
        <f>IF('Noon Position '!J48&lt;&gt;"",'Noon Position '!J48,"")</f>
        <v/>
      </c>
      <c r="E48" s="23" t="str">
        <f>IF('Noon Position '!J48&lt;&gt;"",'Noon Position '!G48,"")</f>
        <v/>
      </c>
      <c r="F48" s="23" t="str">
        <f>'Noon Position '!O48</f>
        <v/>
      </c>
      <c r="G48" s="30" t="str">
        <f>'Noon Position '!P48</f>
        <v/>
      </c>
      <c r="H48" s="30" t="str">
        <f>'Weather Condition'!V42</f>
        <v/>
      </c>
      <c r="I48" s="23" t="str">
        <f>'Noon Position '!T48</f>
        <v/>
      </c>
      <c r="J48" s="23" t="str">
        <f>'Noon Position '!U48</f>
        <v/>
      </c>
      <c r="K48" s="74" t="str">
        <f>'Bunkers &amp; Lubs'!O42</f>
        <v/>
      </c>
      <c r="L48" s="69" t="str">
        <f>'Bunkers &amp; Lubs'!P42</f>
        <v/>
      </c>
      <c r="M48" s="69" t="str">
        <f>'Bunkers &amp; Lubs'!Q42</f>
        <v/>
      </c>
      <c r="N48" s="69" t="str">
        <f>'Bunkers &amp; Lubs'!S42</f>
        <v/>
      </c>
      <c r="O48" s="69" t="str">
        <f>'Bunkers &amp; Lubs'!T42</f>
        <v/>
      </c>
      <c r="P48" s="69" t="str">
        <f>'Bunkers &amp; Lubs'!U42</f>
        <v/>
      </c>
      <c r="Q48" s="69" t="str">
        <f>'Bunkers &amp; Lubs'!V42</f>
        <v/>
      </c>
      <c r="R48" s="73" t="str">
        <f>Environmental!G45</f>
        <v/>
      </c>
      <c r="S48" s="71" t="str">
        <f>Environmental!L45</f>
        <v/>
      </c>
      <c r="T48" s="134" t="str">
        <f>'Noon Position '!W48&amp;IF('Noon Position '!W48&lt;&gt;""," ~ ","")&amp;'Weather Condition'!W42&amp;IF('Weather Condition'!W42&lt;&gt;""," ~ ","")&amp;'Bunkers &amp; Lubs'!AA42&amp;IF('Bunkers &amp; Lubs'!AA42&lt;&gt;""," ~ ","")&amp;Environmental!M45</f>
        <v/>
      </c>
    </row>
    <row r="49" spans="1:20" x14ac:dyDescent="0.25">
      <c r="A49" s="31" t="str">
        <f>IF('Noon Position '!A49&lt;&gt;"",'Noon Position '!A49,"")</f>
        <v/>
      </c>
      <c r="B49" s="32" t="str">
        <f>IF('Noon Position '!B49&lt;&gt;"",'Noon Position '!B49,"")</f>
        <v/>
      </c>
      <c r="C49" s="22" t="str">
        <f>IF('Noon Position '!I49&lt;&gt;"",'Noon Position '!I49,"")</f>
        <v/>
      </c>
      <c r="D49" s="22" t="str">
        <f>IF('Noon Position '!J49&lt;&gt;"",'Noon Position '!J49,"")</f>
        <v/>
      </c>
      <c r="E49" s="23" t="str">
        <f>IF('Noon Position '!J49&lt;&gt;"",'Noon Position '!G49,"")</f>
        <v/>
      </c>
      <c r="F49" s="23" t="str">
        <f>'Noon Position '!O49</f>
        <v/>
      </c>
      <c r="G49" s="30" t="str">
        <f>'Noon Position '!P49</f>
        <v/>
      </c>
      <c r="H49" s="30" t="str">
        <f>'Weather Condition'!V43</f>
        <v/>
      </c>
      <c r="I49" s="23" t="str">
        <f>'Noon Position '!T49</f>
        <v/>
      </c>
      <c r="J49" s="23" t="str">
        <f>'Noon Position '!U49</f>
        <v/>
      </c>
      <c r="K49" s="74" t="str">
        <f>'Bunkers &amp; Lubs'!O43</f>
        <v/>
      </c>
      <c r="L49" s="69" t="str">
        <f>'Bunkers &amp; Lubs'!P43</f>
        <v/>
      </c>
      <c r="M49" s="69" t="str">
        <f>'Bunkers &amp; Lubs'!Q43</f>
        <v/>
      </c>
      <c r="N49" s="69" t="str">
        <f>'Bunkers &amp; Lubs'!S43</f>
        <v/>
      </c>
      <c r="O49" s="69" t="str">
        <f>'Bunkers &amp; Lubs'!T43</f>
        <v/>
      </c>
      <c r="P49" s="69" t="str">
        <f>'Bunkers &amp; Lubs'!U43</f>
        <v/>
      </c>
      <c r="Q49" s="69" t="str">
        <f>'Bunkers &amp; Lubs'!V43</f>
        <v/>
      </c>
      <c r="R49" s="73" t="str">
        <f>Environmental!G46</f>
        <v/>
      </c>
      <c r="S49" s="71" t="str">
        <f>Environmental!L46</f>
        <v/>
      </c>
      <c r="T49" s="134" t="str">
        <f>'Noon Position '!W49&amp;IF('Noon Position '!W49&lt;&gt;""," ~ ","")&amp;'Weather Condition'!W43&amp;IF('Weather Condition'!W43&lt;&gt;""," ~ ","")&amp;'Bunkers &amp; Lubs'!AA43&amp;IF('Bunkers &amp; Lubs'!AA43&lt;&gt;""," ~ ","")&amp;Environmental!M46</f>
        <v/>
      </c>
    </row>
    <row r="50" spans="1:20" x14ac:dyDescent="0.25">
      <c r="A50" s="31" t="str">
        <f>IF('Noon Position '!A50&lt;&gt;"",'Noon Position '!A50,"")</f>
        <v/>
      </c>
      <c r="B50" s="32" t="str">
        <f>IF('Noon Position '!B50&lt;&gt;"",'Noon Position '!B50,"")</f>
        <v/>
      </c>
      <c r="C50" s="22" t="str">
        <f>IF('Noon Position '!I50&lt;&gt;"",'Noon Position '!I50,"")</f>
        <v/>
      </c>
      <c r="D50" s="22" t="str">
        <f>IF('Noon Position '!J50&lt;&gt;"",'Noon Position '!J50,"")</f>
        <v/>
      </c>
      <c r="E50" s="23" t="str">
        <f>IF('Noon Position '!J50&lt;&gt;"",'Noon Position '!G50,"")</f>
        <v/>
      </c>
      <c r="F50" s="23" t="str">
        <f>'Noon Position '!O50</f>
        <v/>
      </c>
      <c r="G50" s="30" t="str">
        <f>'Noon Position '!P50</f>
        <v/>
      </c>
      <c r="H50" s="30" t="str">
        <f>'Weather Condition'!V44</f>
        <v/>
      </c>
      <c r="I50" s="23" t="str">
        <f>'Noon Position '!T50</f>
        <v/>
      </c>
      <c r="J50" s="23" t="str">
        <f>'Noon Position '!U50</f>
        <v/>
      </c>
      <c r="K50" s="74" t="str">
        <f>'Bunkers &amp; Lubs'!O44</f>
        <v/>
      </c>
      <c r="L50" s="69" t="str">
        <f>'Bunkers &amp; Lubs'!P44</f>
        <v/>
      </c>
      <c r="M50" s="69" t="str">
        <f>'Bunkers &amp; Lubs'!Q44</f>
        <v/>
      </c>
      <c r="N50" s="69" t="str">
        <f>'Bunkers &amp; Lubs'!S44</f>
        <v/>
      </c>
      <c r="O50" s="69" t="str">
        <f>'Bunkers &amp; Lubs'!T44</f>
        <v/>
      </c>
      <c r="P50" s="69" t="str">
        <f>'Bunkers &amp; Lubs'!U44</f>
        <v/>
      </c>
      <c r="Q50" s="69" t="str">
        <f>'Bunkers &amp; Lubs'!V44</f>
        <v/>
      </c>
      <c r="R50" s="73" t="str">
        <f>Environmental!G47</f>
        <v/>
      </c>
      <c r="S50" s="71" t="str">
        <f>Environmental!L47</f>
        <v/>
      </c>
      <c r="T50" s="134" t="str">
        <f>'Noon Position '!W50&amp;IF('Noon Position '!W50&lt;&gt;""," ~ ","")&amp;'Weather Condition'!W44&amp;IF('Weather Condition'!W44&lt;&gt;""," ~ ","")&amp;'Bunkers &amp; Lubs'!AA44&amp;IF('Bunkers &amp; Lubs'!AA44&lt;&gt;""," ~ ","")&amp;Environmental!M47</f>
        <v/>
      </c>
    </row>
    <row r="51" spans="1:20" x14ac:dyDescent="0.25">
      <c r="A51" s="31" t="str">
        <f>IF('Noon Position '!A51&lt;&gt;"",'Noon Position '!A51,"")</f>
        <v/>
      </c>
      <c r="B51" s="32" t="str">
        <f>IF('Noon Position '!B51&lt;&gt;"",'Noon Position '!B51,"")</f>
        <v/>
      </c>
      <c r="C51" s="22" t="str">
        <f>IF('Noon Position '!I51&lt;&gt;"",'Noon Position '!I51,"")</f>
        <v/>
      </c>
      <c r="D51" s="22" t="str">
        <f>IF('Noon Position '!J51&lt;&gt;"",'Noon Position '!J51,"")</f>
        <v/>
      </c>
      <c r="E51" s="23" t="str">
        <f>IF('Noon Position '!J51&lt;&gt;"",'Noon Position '!G51,"")</f>
        <v/>
      </c>
      <c r="F51" s="23" t="str">
        <f>'Noon Position '!O51</f>
        <v/>
      </c>
      <c r="G51" s="30" t="str">
        <f>'Noon Position '!P51</f>
        <v/>
      </c>
      <c r="H51" s="30" t="str">
        <f>'Weather Condition'!V45</f>
        <v/>
      </c>
      <c r="I51" s="23" t="str">
        <f>'Noon Position '!T51</f>
        <v/>
      </c>
      <c r="J51" s="23" t="str">
        <f>'Noon Position '!U51</f>
        <v/>
      </c>
      <c r="K51" s="74" t="str">
        <f>'Bunkers &amp; Lubs'!O45</f>
        <v/>
      </c>
      <c r="L51" s="69" t="str">
        <f>'Bunkers &amp; Lubs'!P45</f>
        <v/>
      </c>
      <c r="M51" s="69" t="str">
        <f>'Bunkers &amp; Lubs'!Q45</f>
        <v/>
      </c>
      <c r="N51" s="69" t="str">
        <f>'Bunkers &amp; Lubs'!S45</f>
        <v/>
      </c>
      <c r="O51" s="69" t="str">
        <f>'Bunkers &amp; Lubs'!T45</f>
        <v/>
      </c>
      <c r="P51" s="69" t="str">
        <f>'Bunkers &amp; Lubs'!U45</f>
        <v/>
      </c>
      <c r="Q51" s="69" t="str">
        <f>'Bunkers &amp; Lubs'!V45</f>
        <v/>
      </c>
      <c r="R51" s="73" t="str">
        <f>Environmental!G48</f>
        <v/>
      </c>
      <c r="S51" s="71" t="str">
        <f>Environmental!L48</f>
        <v/>
      </c>
      <c r="T51" s="134" t="str">
        <f>'Noon Position '!W51&amp;IF('Noon Position '!W51&lt;&gt;""," ~ ","")&amp;'Weather Condition'!W45&amp;IF('Weather Condition'!W45&lt;&gt;""," ~ ","")&amp;'Bunkers &amp; Lubs'!AA45&amp;IF('Bunkers &amp; Lubs'!AA45&lt;&gt;""," ~ ","")&amp;Environmental!M48</f>
        <v/>
      </c>
    </row>
    <row r="52" spans="1:20" x14ac:dyDescent="0.25">
      <c r="A52" s="31" t="str">
        <f>IF('Noon Position '!A52&lt;&gt;"",'Noon Position '!A52,"")</f>
        <v/>
      </c>
      <c r="B52" s="32" t="str">
        <f>IF('Noon Position '!B52&lt;&gt;"",'Noon Position '!B52,"")</f>
        <v/>
      </c>
      <c r="C52" s="22" t="str">
        <f>IF('Noon Position '!I52&lt;&gt;"",'Noon Position '!I52,"")</f>
        <v/>
      </c>
      <c r="D52" s="22" t="str">
        <f>IF('Noon Position '!J52&lt;&gt;"",'Noon Position '!J52,"")</f>
        <v/>
      </c>
      <c r="E52" s="23" t="str">
        <f>IF('Noon Position '!J52&lt;&gt;"",'Noon Position '!G52,"")</f>
        <v/>
      </c>
      <c r="F52" s="23" t="str">
        <f>'Noon Position '!O52</f>
        <v/>
      </c>
      <c r="G52" s="30" t="str">
        <f>'Noon Position '!P52</f>
        <v/>
      </c>
      <c r="H52" s="30" t="str">
        <f>'Weather Condition'!V46</f>
        <v/>
      </c>
      <c r="I52" s="23" t="str">
        <f>'Noon Position '!T52</f>
        <v/>
      </c>
      <c r="J52" s="23" t="str">
        <f>'Noon Position '!U52</f>
        <v/>
      </c>
      <c r="K52" s="74" t="str">
        <f>'Bunkers &amp; Lubs'!O46</f>
        <v/>
      </c>
      <c r="L52" s="69" t="str">
        <f>'Bunkers &amp; Lubs'!P46</f>
        <v/>
      </c>
      <c r="M52" s="69" t="str">
        <f>'Bunkers &amp; Lubs'!Q46</f>
        <v/>
      </c>
      <c r="N52" s="69" t="str">
        <f>'Bunkers &amp; Lubs'!S46</f>
        <v/>
      </c>
      <c r="O52" s="69" t="str">
        <f>'Bunkers &amp; Lubs'!T46</f>
        <v/>
      </c>
      <c r="P52" s="69" t="str">
        <f>'Bunkers &amp; Lubs'!U46</f>
        <v/>
      </c>
      <c r="Q52" s="69" t="str">
        <f>'Bunkers &amp; Lubs'!V46</f>
        <v/>
      </c>
      <c r="R52" s="73" t="str">
        <f>Environmental!G49</f>
        <v/>
      </c>
      <c r="S52" s="71" t="str">
        <f>Environmental!L49</f>
        <v/>
      </c>
      <c r="T52" s="134" t="str">
        <f>'Noon Position '!W52&amp;IF('Noon Position '!W52&lt;&gt;""," ~ ","")&amp;'Weather Condition'!W46&amp;IF('Weather Condition'!W46&lt;&gt;""," ~ ","")&amp;'Bunkers &amp; Lubs'!AA46&amp;IF('Bunkers &amp; Lubs'!AA46&lt;&gt;""," ~ ","")&amp;Environmental!M49</f>
        <v/>
      </c>
    </row>
    <row r="53" spans="1:20" x14ac:dyDescent="0.25">
      <c r="A53" s="31" t="str">
        <f>IF('Noon Position '!A53&lt;&gt;"",'Noon Position '!A53,"")</f>
        <v/>
      </c>
      <c r="B53" s="32" t="str">
        <f>IF('Noon Position '!B53&lt;&gt;"",'Noon Position '!B53,"")</f>
        <v/>
      </c>
      <c r="C53" s="22" t="str">
        <f>IF('Noon Position '!I53&lt;&gt;"",'Noon Position '!I53,"")</f>
        <v/>
      </c>
      <c r="D53" s="22" t="str">
        <f>IF('Noon Position '!J53&lt;&gt;"",'Noon Position '!J53,"")</f>
        <v/>
      </c>
      <c r="E53" s="23" t="str">
        <f>IF('Noon Position '!J53&lt;&gt;"",'Noon Position '!G53,"")</f>
        <v/>
      </c>
      <c r="F53" s="23" t="str">
        <f>'Noon Position '!O53</f>
        <v/>
      </c>
      <c r="G53" s="30" t="str">
        <f>'Noon Position '!P53</f>
        <v/>
      </c>
      <c r="H53" s="30" t="str">
        <f>'Weather Condition'!V47</f>
        <v/>
      </c>
      <c r="I53" s="23" t="str">
        <f>'Noon Position '!T53</f>
        <v/>
      </c>
      <c r="J53" s="23" t="str">
        <f>'Noon Position '!U53</f>
        <v/>
      </c>
      <c r="K53" s="74" t="str">
        <f>'Bunkers &amp; Lubs'!O47</f>
        <v/>
      </c>
      <c r="L53" s="69" t="str">
        <f>'Bunkers &amp; Lubs'!P47</f>
        <v/>
      </c>
      <c r="M53" s="69" t="str">
        <f>'Bunkers &amp; Lubs'!Q47</f>
        <v/>
      </c>
      <c r="N53" s="69" t="str">
        <f>'Bunkers &amp; Lubs'!S47</f>
        <v/>
      </c>
      <c r="O53" s="69" t="str">
        <f>'Bunkers &amp; Lubs'!T47</f>
        <v/>
      </c>
      <c r="P53" s="69" t="str">
        <f>'Bunkers &amp; Lubs'!U47</f>
        <v/>
      </c>
      <c r="Q53" s="69" t="str">
        <f>'Bunkers &amp; Lubs'!V47</f>
        <v/>
      </c>
      <c r="R53" s="73" t="str">
        <f>Environmental!G50</f>
        <v/>
      </c>
      <c r="S53" s="71" t="str">
        <f>Environmental!L50</f>
        <v/>
      </c>
      <c r="T53" s="134" t="str">
        <f>'Noon Position '!W53&amp;IF('Noon Position '!W53&lt;&gt;""," ~ ","")&amp;'Weather Condition'!W47&amp;IF('Weather Condition'!W47&lt;&gt;""," ~ ","")&amp;'Bunkers &amp; Lubs'!AA47&amp;IF('Bunkers &amp; Lubs'!AA47&lt;&gt;""," ~ ","")&amp;Environmental!M50</f>
        <v/>
      </c>
    </row>
    <row r="54" spans="1:20" x14ac:dyDescent="0.25">
      <c r="A54" s="31" t="str">
        <f>IF('Noon Position '!A54&lt;&gt;"",'Noon Position '!A54,"")</f>
        <v/>
      </c>
      <c r="B54" s="32" t="str">
        <f>IF('Noon Position '!B54&lt;&gt;"",'Noon Position '!B54,"")</f>
        <v/>
      </c>
      <c r="C54" s="22" t="str">
        <f>IF('Noon Position '!I54&lt;&gt;"",'Noon Position '!I54,"")</f>
        <v/>
      </c>
      <c r="D54" s="22" t="str">
        <f>IF('Noon Position '!J54&lt;&gt;"",'Noon Position '!J54,"")</f>
        <v/>
      </c>
      <c r="E54" s="23" t="str">
        <f>IF('Noon Position '!J54&lt;&gt;"",'Noon Position '!G54,"")</f>
        <v/>
      </c>
      <c r="F54" s="23" t="str">
        <f>'Noon Position '!O54</f>
        <v/>
      </c>
      <c r="G54" s="30" t="str">
        <f>'Noon Position '!P54</f>
        <v/>
      </c>
      <c r="H54" s="30" t="str">
        <f>'Weather Condition'!V48</f>
        <v/>
      </c>
      <c r="I54" s="23" t="str">
        <f>'Noon Position '!T54</f>
        <v/>
      </c>
      <c r="J54" s="23" t="str">
        <f>'Noon Position '!U54</f>
        <v/>
      </c>
      <c r="K54" s="74" t="str">
        <f>'Bunkers &amp; Lubs'!O48</f>
        <v/>
      </c>
      <c r="L54" s="69" t="str">
        <f>'Bunkers &amp; Lubs'!P48</f>
        <v/>
      </c>
      <c r="M54" s="69" t="str">
        <f>'Bunkers &amp; Lubs'!Q48</f>
        <v/>
      </c>
      <c r="N54" s="69" t="str">
        <f>'Bunkers &amp; Lubs'!S48</f>
        <v/>
      </c>
      <c r="O54" s="69" t="str">
        <f>'Bunkers &amp; Lubs'!T48</f>
        <v/>
      </c>
      <c r="P54" s="69" t="str">
        <f>'Bunkers &amp; Lubs'!U48</f>
        <v/>
      </c>
      <c r="Q54" s="69" t="str">
        <f>'Bunkers &amp; Lubs'!V48</f>
        <v/>
      </c>
      <c r="R54" s="73" t="str">
        <f>Environmental!G51</f>
        <v/>
      </c>
      <c r="S54" s="71" t="str">
        <f>Environmental!L51</f>
        <v/>
      </c>
      <c r="T54" s="134" t="str">
        <f>'Noon Position '!W54&amp;IF('Noon Position '!W54&lt;&gt;""," ~ ","")&amp;'Weather Condition'!W48&amp;IF('Weather Condition'!W48&lt;&gt;""," ~ ","")&amp;'Bunkers &amp; Lubs'!AA48&amp;IF('Bunkers &amp; Lubs'!AA48&lt;&gt;""," ~ ","")&amp;Environmental!M51</f>
        <v/>
      </c>
    </row>
    <row r="55" spans="1:20" x14ac:dyDescent="0.25">
      <c r="A55" s="31" t="str">
        <f>IF('Noon Position '!A55&lt;&gt;"",'Noon Position '!A55,"")</f>
        <v/>
      </c>
      <c r="B55" s="32" t="str">
        <f>IF('Noon Position '!B55&lt;&gt;"",'Noon Position '!B55,"")</f>
        <v/>
      </c>
      <c r="C55" s="22" t="str">
        <f>IF('Noon Position '!I55&lt;&gt;"",'Noon Position '!I55,"")</f>
        <v/>
      </c>
      <c r="D55" s="22" t="str">
        <f>IF('Noon Position '!J55&lt;&gt;"",'Noon Position '!J55,"")</f>
        <v/>
      </c>
      <c r="E55" s="23" t="str">
        <f>IF('Noon Position '!J55&lt;&gt;"",'Noon Position '!G55,"")</f>
        <v/>
      </c>
      <c r="F55" s="23" t="str">
        <f>'Noon Position '!O55</f>
        <v/>
      </c>
      <c r="G55" s="30" t="str">
        <f>'Noon Position '!P55</f>
        <v/>
      </c>
      <c r="H55" s="30" t="str">
        <f>'Weather Condition'!V49</f>
        <v/>
      </c>
      <c r="I55" s="23" t="str">
        <f>'Noon Position '!T55</f>
        <v/>
      </c>
      <c r="J55" s="23" t="str">
        <f>'Noon Position '!U55</f>
        <v/>
      </c>
      <c r="K55" s="74" t="str">
        <f>'Bunkers &amp; Lubs'!O49</f>
        <v/>
      </c>
      <c r="L55" s="69" t="str">
        <f>'Bunkers &amp; Lubs'!P49</f>
        <v/>
      </c>
      <c r="M55" s="69" t="str">
        <f>'Bunkers &amp; Lubs'!Q49</f>
        <v/>
      </c>
      <c r="N55" s="69" t="str">
        <f>'Bunkers &amp; Lubs'!S49</f>
        <v/>
      </c>
      <c r="O55" s="69" t="str">
        <f>'Bunkers &amp; Lubs'!T49</f>
        <v/>
      </c>
      <c r="P55" s="69" t="str">
        <f>'Bunkers &amp; Lubs'!U49</f>
        <v/>
      </c>
      <c r="Q55" s="69" t="str">
        <f>'Bunkers &amp; Lubs'!V49</f>
        <v/>
      </c>
      <c r="R55" s="73" t="str">
        <f>Environmental!G52</f>
        <v/>
      </c>
      <c r="S55" s="71" t="str">
        <f>Environmental!L52</f>
        <v/>
      </c>
      <c r="T55" s="134" t="str">
        <f>'Noon Position '!W55&amp;IF('Noon Position '!W55&lt;&gt;""," ~ ","")&amp;'Weather Condition'!W49&amp;IF('Weather Condition'!W49&lt;&gt;""," ~ ","")&amp;'Bunkers &amp; Lubs'!AA49&amp;IF('Bunkers &amp; Lubs'!AA49&lt;&gt;""," ~ ","")&amp;Environmental!M52</f>
        <v/>
      </c>
    </row>
    <row r="56" spans="1:20" x14ac:dyDescent="0.25">
      <c r="A56" s="31" t="str">
        <f>IF('Noon Position '!A56&lt;&gt;"",'Noon Position '!A56,"")</f>
        <v/>
      </c>
      <c r="B56" s="32" t="str">
        <f>IF('Noon Position '!B56&lt;&gt;"",'Noon Position '!B56,"")</f>
        <v/>
      </c>
      <c r="C56" s="22" t="str">
        <f>IF('Noon Position '!I56&lt;&gt;"",'Noon Position '!I56,"")</f>
        <v/>
      </c>
      <c r="D56" s="22" t="str">
        <f>IF('Noon Position '!J56&lt;&gt;"",'Noon Position '!J56,"")</f>
        <v/>
      </c>
      <c r="E56" s="23" t="str">
        <f>IF('Noon Position '!J56&lt;&gt;"",'Noon Position '!G56,"")</f>
        <v/>
      </c>
      <c r="F56" s="23" t="str">
        <f>'Noon Position '!O56</f>
        <v/>
      </c>
      <c r="G56" s="30" t="str">
        <f>'Noon Position '!P56</f>
        <v/>
      </c>
      <c r="H56" s="30" t="str">
        <f>'Weather Condition'!V50</f>
        <v/>
      </c>
      <c r="I56" s="23" t="str">
        <f>'Noon Position '!T56</f>
        <v/>
      </c>
      <c r="J56" s="23" t="str">
        <f>'Noon Position '!U56</f>
        <v/>
      </c>
      <c r="K56" s="74" t="str">
        <f>'Bunkers &amp; Lubs'!O50</f>
        <v/>
      </c>
      <c r="L56" s="69" t="str">
        <f>'Bunkers &amp; Lubs'!P50</f>
        <v/>
      </c>
      <c r="M56" s="69" t="str">
        <f>'Bunkers &amp; Lubs'!Q50</f>
        <v/>
      </c>
      <c r="N56" s="69" t="str">
        <f>'Bunkers &amp; Lubs'!S50</f>
        <v/>
      </c>
      <c r="O56" s="69" t="str">
        <f>'Bunkers &amp; Lubs'!T50</f>
        <v/>
      </c>
      <c r="P56" s="69" t="str">
        <f>'Bunkers &amp; Lubs'!U50</f>
        <v/>
      </c>
      <c r="Q56" s="69" t="str">
        <f>'Bunkers &amp; Lubs'!V50</f>
        <v/>
      </c>
      <c r="R56" s="73" t="str">
        <f>Environmental!G53</f>
        <v/>
      </c>
      <c r="S56" s="71" t="str">
        <f>Environmental!L53</f>
        <v/>
      </c>
      <c r="T56" s="134" t="str">
        <f>'Noon Position '!W56&amp;IF('Noon Position '!W56&lt;&gt;""," ~ ","")&amp;'Weather Condition'!W50&amp;IF('Weather Condition'!W50&lt;&gt;""," ~ ","")&amp;'Bunkers &amp; Lubs'!AA50&amp;IF('Bunkers &amp; Lubs'!AA50&lt;&gt;""," ~ ","")&amp;Environmental!M53</f>
        <v/>
      </c>
    </row>
    <row r="57" spans="1:20" x14ac:dyDescent="0.25">
      <c r="A57" s="31" t="str">
        <f>IF('Noon Position '!A57&lt;&gt;"",'Noon Position '!A57,"")</f>
        <v/>
      </c>
      <c r="B57" s="32" t="str">
        <f>IF('Noon Position '!B57&lt;&gt;"",'Noon Position '!B57,"")</f>
        <v/>
      </c>
      <c r="C57" s="22" t="str">
        <f>IF('Noon Position '!I57&lt;&gt;"",'Noon Position '!I57,"")</f>
        <v/>
      </c>
      <c r="D57" s="22" t="str">
        <f>IF('Noon Position '!J57&lt;&gt;"",'Noon Position '!J57,"")</f>
        <v/>
      </c>
      <c r="E57" s="23" t="str">
        <f>IF('Noon Position '!J57&lt;&gt;"",'Noon Position '!G57,"")</f>
        <v/>
      </c>
      <c r="F57" s="23" t="str">
        <f>'Noon Position '!O57</f>
        <v/>
      </c>
      <c r="G57" s="30" t="str">
        <f>'Noon Position '!P57</f>
        <v/>
      </c>
      <c r="H57" s="30" t="str">
        <f>'Weather Condition'!V51</f>
        <v/>
      </c>
      <c r="I57" s="23" t="str">
        <f>'Noon Position '!T57</f>
        <v/>
      </c>
      <c r="J57" s="23" t="str">
        <f>'Noon Position '!U57</f>
        <v/>
      </c>
      <c r="K57" s="74" t="str">
        <f>'Bunkers &amp; Lubs'!O51</f>
        <v/>
      </c>
      <c r="L57" s="69" t="str">
        <f>'Bunkers &amp; Lubs'!P51</f>
        <v/>
      </c>
      <c r="M57" s="69" t="str">
        <f>'Bunkers &amp; Lubs'!Q51</f>
        <v/>
      </c>
      <c r="N57" s="69" t="str">
        <f>'Bunkers &amp; Lubs'!S51</f>
        <v/>
      </c>
      <c r="O57" s="69" t="str">
        <f>'Bunkers &amp; Lubs'!T51</f>
        <v/>
      </c>
      <c r="P57" s="69" t="str">
        <f>'Bunkers &amp; Lubs'!U51</f>
        <v/>
      </c>
      <c r="Q57" s="69" t="str">
        <f>'Bunkers &amp; Lubs'!V51</f>
        <v/>
      </c>
      <c r="R57" s="73" t="str">
        <f>Environmental!G54</f>
        <v/>
      </c>
      <c r="S57" s="71" t="str">
        <f>Environmental!L54</f>
        <v/>
      </c>
      <c r="T57" s="134" t="str">
        <f>'Noon Position '!W57&amp;IF('Noon Position '!W57&lt;&gt;""," ~ ","")&amp;'Weather Condition'!W51&amp;IF('Weather Condition'!W51&lt;&gt;""," ~ ","")&amp;'Bunkers &amp; Lubs'!AA51&amp;IF('Bunkers &amp; Lubs'!AA51&lt;&gt;""," ~ ","")&amp;Environmental!M54</f>
        <v/>
      </c>
    </row>
    <row r="58" spans="1:20" x14ac:dyDescent="0.25">
      <c r="A58" s="31" t="str">
        <f>IF('Noon Position '!A58&lt;&gt;"",'Noon Position '!A58,"")</f>
        <v/>
      </c>
      <c r="B58" s="32" t="str">
        <f>IF('Noon Position '!B58&lt;&gt;"",'Noon Position '!B58,"")</f>
        <v/>
      </c>
      <c r="C58" s="22" t="str">
        <f>IF('Noon Position '!I58&lt;&gt;"",'Noon Position '!I58,"")</f>
        <v/>
      </c>
      <c r="D58" s="22" t="str">
        <f>IF('Noon Position '!J58&lt;&gt;"",'Noon Position '!J58,"")</f>
        <v/>
      </c>
      <c r="E58" s="23" t="str">
        <f>IF('Noon Position '!J58&lt;&gt;"",'Noon Position '!G58,"")</f>
        <v/>
      </c>
      <c r="F58" s="23" t="str">
        <f>'Noon Position '!O58</f>
        <v/>
      </c>
      <c r="G58" s="30" t="str">
        <f>'Noon Position '!P58</f>
        <v/>
      </c>
      <c r="H58" s="30" t="str">
        <f>'Weather Condition'!V52</f>
        <v/>
      </c>
      <c r="I58" s="23" t="str">
        <f>'Noon Position '!T58</f>
        <v/>
      </c>
      <c r="J58" s="23" t="str">
        <f>'Noon Position '!U58</f>
        <v/>
      </c>
      <c r="K58" s="74" t="str">
        <f>'Bunkers &amp; Lubs'!O52</f>
        <v/>
      </c>
      <c r="L58" s="69" t="str">
        <f>'Bunkers &amp; Lubs'!P52</f>
        <v/>
      </c>
      <c r="M58" s="69" t="str">
        <f>'Bunkers &amp; Lubs'!Q52</f>
        <v/>
      </c>
      <c r="N58" s="69" t="str">
        <f>'Bunkers &amp; Lubs'!S52</f>
        <v/>
      </c>
      <c r="O58" s="69" t="str">
        <f>'Bunkers &amp; Lubs'!T52</f>
        <v/>
      </c>
      <c r="P58" s="69" t="str">
        <f>'Bunkers &amp; Lubs'!U52</f>
        <v/>
      </c>
      <c r="Q58" s="69" t="str">
        <f>'Bunkers &amp; Lubs'!V52</f>
        <v/>
      </c>
      <c r="R58" s="73" t="str">
        <f>Environmental!G55</f>
        <v/>
      </c>
      <c r="S58" s="71" t="str">
        <f>Environmental!L55</f>
        <v/>
      </c>
      <c r="T58" s="134" t="str">
        <f>'Noon Position '!W58&amp;IF('Noon Position '!W58&lt;&gt;""," ~ ","")&amp;'Weather Condition'!W52&amp;IF('Weather Condition'!W52&lt;&gt;""," ~ ","")&amp;'Bunkers &amp; Lubs'!AA52&amp;IF('Bunkers &amp; Lubs'!AA52&lt;&gt;""," ~ ","")&amp;Environmental!M55</f>
        <v/>
      </c>
    </row>
    <row r="59" spans="1:20" x14ac:dyDescent="0.25">
      <c r="A59" s="31" t="str">
        <f>IF('Noon Position '!A59&lt;&gt;"",'Noon Position '!A59,"")</f>
        <v/>
      </c>
      <c r="B59" s="32" t="str">
        <f>IF('Noon Position '!B59&lt;&gt;"",'Noon Position '!B59,"")</f>
        <v/>
      </c>
      <c r="C59" s="22" t="str">
        <f>IF('Noon Position '!I59&lt;&gt;"",'Noon Position '!I59,"")</f>
        <v/>
      </c>
      <c r="D59" s="22" t="str">
        <f>IF('Noon Position '!J59&lt;&gt;"",'Noon Position '!J59,"")</f>
        <v/>
      </c>
      <c r="E59" s="23" t="str">
        <f>IF('Noon Position '!J59&lt;&gt;"",'Noon Position '!G59,"")</f>
        <v/>
      </c>
      <c r="F59" s="23" t="str">
        <f>'Noon Position '!O59</f>
        <v/>
      </c>
      <c r="G59" s="30" t="str">
        <f>'Noon Position '!P59</f>
        <v/>
      </c>
      <c r="H59" s="30" t="str">
        <f>'Weather Condition'!V53</f>
        <v/>
      </c>
      <c r="I59" s="23" t="str">
        <f>'Noon Position '!T59</f>
        <v/>
      </c>
      <c r="J59" s="23" t="str">
        <f>'Noon Position '!U59</f>
        <v/>
      </c>
      <c r="K59" s="74" t="str">
        <f>'Bunkers &amp; Lubs'!O53</f>
        <v/>
      </c>
      <c r="L59" s="69" t="str">
        <f>'Bunkers &amp; Lubs'!P53</f>
        <v/>
      </c>
      <c r="M59" s="69" t="str">
        <f>'Bunkers &amp; Lubs'!Q53</f>
        <v/>
      </c>
      <c r="N59" s="69" t="str">
        <f>'Bunkers &amp; Lubs'!S53</f>
        <v/>
      </c>
      <c r="O59" s="69" t="str">
        <f>'Bunkers &amp; Lubs'!T53</f>
        <v/>
      </c>
      <c r="P59" s="69" t="str">
        <f>'Bunkers &amp; Lubs'!U53</f>
        <v/>
      </c>
      <c r="Q59" s="69" t="str">
        <f>'Bunkers &amp; Lubs'!V53</f>
        <v/>
      </c>
      <c r="R59" s="73" t="str">
        <f>Environmental!G56</f>
        <v/>
      </c>
      <c r="S59" s="71" t="str">
        <f>Environmental!L56</f>
        <v/>
      </c>
      <c r="T59" s="134" t="str">
        <f>'Noon Position '!W59&amp;IF('Noon Position '!W59&lt;&gt;""," ~ ","")&amp;'Weather Condition'!W53&amp;IF('Weather Condition'!W53&lt;&gt;""," ~ ","")&amp;'Bunkers &amp; Lubs'!AA53&amp;IF('Bunkers &amp; Lubs'!AA53&lt;&gt;""," ~ ","")&amp;Environmental!M56</f>
        <v/>
      </c>
    </row>
    <row r="60" spans="1:20" x14ac:dyDescent="0.25">
      <c r="A60" s="31" t="str">
        <f>IF('Noon Position '!A60&lt;&gt;"",'Noon Position '!A60,"")</f>
        <v/>
      </c>
      <c r="B60" s="32" t="str">
        <f>IF('Noon Position '!B60&lt;&gt;"",'Noon Position '!B60,"")</f>
        <v/>
      </c>
      <c r="C60" s="22" t="str">
        <f>IF('Noon Position '!I60&lt;&gt;"",'Noon Position '!I60,"")</f>
        <v/>
      </c>
      <c r="D60" s="22" t="str">
        <f>IF('Noon Position '!J60&lt;&gt;"",'Noon Position '!J60,"")</f>
        <v/>
      </c>
      <c r="E60" s="23" t="str">
        <f>IF('Noon Position '!J60&lt;&gt;"",'Noon Position '!G60,"")</f>
        <v/>
      </c>
      <c r="F60" s="23" t="str">
        <f>'Noon Position '!O60</f>
        <v/>
      </c>
      <c r="G60" s="30" t="str">
        <f>'Noon Position '!P60</f>
        <v/>
      </c>
      <c r="H60" s="30" t="str">
        <f>'Weather Condition'!V54</f>
        <v/>
      </c>
      <c r="I60" s="23" t="str">
        <f>'Noon Position '!T60</f>
        <v/>
      </c>
      <c r="J60" s="23" t="str">
        <f>'Noon Position '!U60</f>
        <v/>
      </c>
      <c r="K60" s="74" t="str">
        <f>'Bunkers &amp; Lubs'!O54</f>
        <v/>
      </c>
      <c r="L60" s="69" t="str">
        <f>'Bunkers &amp; Lubs'!P54</f>
        <v/>
      </c>
      <c r="M60" s="69" t="str">
        <f>'Bunkers &amp; Lubs'!Q54</f>
        <v/>
      </c>
      <c r="N60" s="69" t="str">
        <f>'Bunkers &amp; Lubs'!S54</f>
        <v/>
      </c>
      <c r="O60" s="69" t="str">
        <f>'Bunkers &amp; Lubs'!T54</f>
        <v/>
      </c>
      <c r="P60" s="69" t="str">
        <f>'Bunkers &amp; Lubs'!U54</f>
        <v/>
      </c>
      <c r="Q60" s="69" t="str">
        <f>'Bunkers &amp; Lubs'!V54</f>
        <v/>
      </c>
      <c r="R60" s="73" t="str">
        <f>Environmental!G57</f>
        <v/>
      </c>
      <c r="S60" s="71" t="str">
        <f>Environmental!L57</f>
        <v/>
      </c>
      <c r="T60" s="134" t="str">
        <f>'Noon Position '!W60&amp;IF('Noon Position '!W60&lt;&gt;""," ~ ","")&amp;'Weather Condition'!W54&amp;IF('Weather Condition'!W54&lt;&gt;""," ~ ","")&amp;'Bunkers &amp; Lubs'!AA54&amp;IF('Bunkers &amp; Lubs'!AA54&lt;&gt;""," ~ ","")&amp;Environmental!M57</f>
        <v/>
      </c>
    </row>
    <row r="61" spans="1:20" x14ac:dyDescent="0.25">
      <c r="A61" s="31" t="str">
        <f>IF('Noon Position '!A61&lt;&gt;"",'Noon Position '!A61,"")</f>
        <v/>
      </c>
      <c r="B61" s="32" t="str">
        <f>IF('Noon Position '!B61&lt;&gt;"",'Noon Position '!B61,"")</f>
        <v/>
      </c>
      <c r="C61" s="22" t="str">
        <f>IF('Noon Position '!I61&lt;&gt;"",'Noon Position '!I61,"")</f>
        <v/>
      </c>
      <c r="D61" s="22" t="str">
        <f>IF('Noon Position '!J61&lt;&gt;"",'Noon Position '!J61,"")</f>
        <v/>
      </c>
      <c r="E61" s="23" t="str">
        <f>IF('Noon Position '!J61&lt;&gt;"",'Noon Position '!G61,"")</f>
        <v/>
      </c>
      <c r="F61" s="23" t="str">
        <f>'Noon Position '!O61</f>
        <v/>
      </c>
      <c r="G61" s="30" t="str">
        <f>'Noon Position '!P61</f>
        <v/>
      </c>
      <c r="H61" s="30" t="str">
        <f>'Weather Condition'!V55</f>
        <v/>
      </c>
      <c r="I61" s="23" t="str">
        <f>'Noon Position '!T61</f>
        <v/>
      </c>
      <c r="J61" s="23" t="str">
        <f>'Noon Position '!U61</f>
        <v/>
      </c>
      <c r="K61" s="74" t="str">
        <f>'Bunkers &amp; Lubs'!O55</f>
        <v/>
      </c>
      <c r="L61" s="69" t="str">
        <f>'Bunkers &amp; Lubs'!P55</f>
        <v/>
      </c>
      <c r="M61" s="69" t="str">
        <f>'Bunkers &amp; Lubs'!Q55</f>
        <v/>
      </c>
      <c r="N61" s="69" t="str">
        <f>'Bunkers &amp; Lubs'!S55</f>
        <v/>
      </c>
      <c r="O61" s="69" t="str">
        <f>'Bunkers &amp; Lubs'!T55</f>
        <v/>
      </c>
      <c r="P61" s="69" t="str">
        <f>'Bunkers &amp; Lubs'!U55</f>
        <v/>
      </c>
      <c r="Q61" s="69" t="str">
        <f>'Bunkers &amp; Lubs'!V55</f>
        <v/>
      </c>
      <c r="R61" s="73" t="str">
        <f>Environmental!G58</f>
        <v/>
      </c>
      <c r="S61" s="71" t="str">
        <f>Environmental!L58</f>
        <v/>
      </c>
      <c r="T61" s="134" t="str">
        <f>'Noon Position '!W61&amp;IF('Noon Position '!W61&lt;&gt;""," ~ ","")&amp;'Weather Condition'!W55&amp;IF('Weather Condition'!W55&lt;&gt;""," ~ ","")&amp;'Bunkers &amp; Lubs'!AA55&amp;IF('Bunkers &amp; Lubs'!AA55&lt;&gt;""," ~ ","")&amp;Environmental!M58</f>
        <v/>
      </c>
    </row>
    <row r="62" spans="1:20" x14ac:dyDescent="0.25">
      <c r="A62" s="31" t="str">
        <f>IF('Noon Position '!A62&lt;&gt;"",'Noon Position '!A62,"")</f>
        <v/>
      </c>
      <c r="B62" s="32" t="str">
        <f>IF('Noon Position '!B62&lt;&gt;"",'Noon Position '!B62,"")</f>
        <v/>
      </c>
      <c r="C62" s="22" t="str">
        <f>IF('Noon Position '!I62&lt;&gt;"",'Noon Position '!I62,"")</f>
        <v/>
      </c>
      <c r="D62" s="22" t="str">
        <f>IF('Noon Position '!J62&lt;&gt;"",'Noon Position '!J62,"")</f>
        <v/>
      </c>
      <c r="E62" s="23" t="str">
        <f>IF('Noon Position '!J62&lt;&gt;"",'Noon Position '!G62,"")</f>
        <v/>
      </c>
      <c r="F62" s="23" t="str">
        <f>'Noon Position '!O62</f>
        <v/>
      </c>
      <c r="G62" s="30" t="str">
        <f>'Noon Position '!P62</f>
        <v/>
      </c>
      <c r="H62" s="30" t="str">
        <f>'Weather Condition'!V56</f>
        <v/>
      </c>
      <c r="I62" s="23" t="str">
        <f>'Noon Position '!T62</f>
        <v/>
      </c>
      <c r="J62" s="23" t="str">
        <f>'Noon Position '!U62</f>
        <v/>
      </c>
      <c r="K62" s="74" t="str">
        <f>'Bunkers &amp; Lubs'!O56</f>
        <v/>
      </c>
      <c r="L62" s="69" t="str">
        <f>'Bunkers &amp; Lubs'!P56</f>
        <v/>
      </c>
      <c r="M62" s="69" t="str">
        <f>'Bunkers &amp; Lubs'!Q56</f>
        <v/>
      </c>
      <c r="N62" s="69" t="str">
        <f>'Bunkers &amp; Lubs'!S56</f>
        <v/>
      </c>
      <c r="O62" s="69" t="str">
        <f>'Bunkers &amp; Lubs'!T56</f>
        <v/>
      </c>
      <c r="P62" s="69" t="str">
        <f>'Bunkers &amp; Lubs'!U56</f>
        <v/>
      </c>
      <c r="Q62" s="69" t="str">
        <f>'Bunkers &amp; Lubs'!V56</f>
        <v/>
      </c>
      <c r="R62" s="73" t="str">
        <f>Environmental!G59</f>
        <v/>
      </c>
      <c r="S62" s="71" t="str">
        <f>Environmental!L59</f>
        <v/>
      </c>
      <c r="T62" s="134" t="str">
        <f>'Noon Position '!W62&amp;IF('Noon Position '!W62&lt;&gt;""," ~ ","")&amp;'Weather Condition'!W56&amp;IF('Weather Condition'!W56&lt;&gt;""," ~ ","")&amp;'Bunkers &amp; Lubs'!AA56&amp;IF('Bunkers &amp; Lubs'!AA56&lt;&gt;""," ~ ","")&amp;Environmental!M59</f>
        <v/>
      </c>
    </row>
    <row r="63" spans="1:20" x14ac:dyDescent="0.25">
      <c r="A63" s="31" t="str">
        <f>IF('Noon Position '!A63&lt;&gt;"",'Noon Position '!A63,"")</f>
        <v/>
      </c>
      <c r="B63" s="32" t="str">
        <f>IF('Noon Position '!B63&lt;&gt;"",'Noon Position '!B63,"")</f>
        <v/>
      </c>
      <c r="C63" s="22" t="str">
        <f>IF('Noon Position '!I63&lt;&gt;"",'Noon Position '!I63,"")</f>
        <v/>
      </c>
      <c r="D63" s="22" t="str">
        <f>IF('Noon Position '!J63&lt;&gt;"",'Noon Position '!J63,"")</f>
        <v/>
      </c>
      <c r="E63" s="23" t="str">
        <f>IF('Noon Position '!J63&lt;&gt;"",'Noon Position '!G63,"")</f>
        <v/>
      </c>
      <c r="F63" s="23" t="str">
        <f>'Noon Position '!O63</f>
        <v/>
      </c>
      <c r="G63" s="30" t="str">
        <f>'Noon Position '!P63</f>
        <v/>
      </c>
      <c r="H63" s="30" t="str">
        <f>'Weather Condition'!V57</f>
        <v/>
      </c>
      <c r="I63" s="23" t="str">
        <f>'Noon Position '!T63</f>
        <v/>
      </c>
      <c r="J63" s="23" t="str">
        <f>'Noon Position '!U63</f>
        <v/>
      </c>
      <c r="K63" s="74" t="str">
        <f>'Bunkers &amp; Lubs'!O57</f>
        <v/>
      </c>
      <c r="L63" s="69" t="str">
        <f>'Bunkers &amp; Lubs'!P57</f>
        <v/>
      </c>
      <c r="M63" s="69" t="str">
        <f>'Bunkers &amp; Lubs'!Q57</f>
        <v/>
      </c>
      <c r="N63" s="69" t="str">
        <f>'Bunkers &amp; Lubs'!S57</f>
        <v/>
      </c>
      <c r="O63" s="69" t="str">
        <f>'Bunkers &amp; Lubs'!T57</f>
        <v/>
      </c>
      <c r="P63" s="69" t="str">
        <f>'Bunkers &amp; Lubs'!U57</f>
        <v/>
      </c>
      <c r="Q63" s="69" t="str">
        <f>'Bunkers &amp; Lubs'!V57</f>
        <v/>
      </c>
      <c r="R63" s="73" t="str">
        <f>Environmental!G60</f>
        <v/>
      </c>
      <c r="S63" s="71" t="str">
        <f>Environmental!L60</f>
        <v/>
      </c>
      <c r="T63" s="134" t="str">
        <f>'Noon Position '!W63&amp;IF('Noon Position '!W63&lt;&gt;""," ~ ","")&amp;'Weather Condition'!W57&amp;IF('Weather Condition'!W57&lt;&gt;""," ~ ","")&amp;'Bunkers &amp; Lubs'!AA57&amp;IF('Bunkers &amp; Lubs'!AA57&lt;&gt;""," ~ ","")&amp;Environmental!M60</f>
        <v/>
      </c>
    </row>
    <row r="64" spans="1:20" x14ac:dyDescent="0.25">
      <c r="A64" s="31" t="str">
        <f>IF('Noon Position '!A64&lt;&gt;"",'Noon Position '!A64,"")</f>
        <v/>
      </c>
      <c r="B64" s="32" t="str">
        <f>IF('Noon Position '!B64&lt;&gt;"",'Noon Position '!B64,"")</f>
        <v/>
      </c>
      <c r="C64" s="22" t="str">
        <f>IF('Noon Position '!I64&lt;&gt;"",'Noon Position '!I64,"")</f>
        <v/>
      </c>
      <c r="D64" s="22" t="str">
        <f>IF('Noon Position '!J64&lt;&gt;"",'Noon Position '!J64,"")</f>
        <v/>
      </c>
      <c r="E64" s="23" t="str">
        <f>IF('Noon Position '!J64&lt;&gt;"",'Noon Position '!G64,"")</f>
        <v/>
      </c>
      <c r="F64" s="23" t="str">
        <f>'Noon Position '!O64</f>
        <v/>
      </c>
      <c r="G64" s="30" t="str">
        <f>'Noon Position '!P64</f>
        <v/>
      </c>
      <c r="H64" s="30" t="str">
        <f>'Weather Condition'!V58</f>
        <v/>
      </c>
      <c r="I64" s="23" t="str">
        <f>'Noon Position '!T64</f>
        <v/>
      </c>
      <c r="J64" s="23" t="str">
        <f>'Noon Position '!U64</f>
        <v/>
      </c>
      <c r="K64" s="74" t="str">
        <f>'Bunkers &amp; Lubs'!O58</f>
        <v/>
      </c>
      <c r="L64" s="69" t="str">
        <f>'Bunkers &amp; Lubs'!P58</f>
        <v/>
      </c>
      <c r="M64" s="69" t="str">
        <f>'Bunkers &amp; Lubs'!Q58</f>
        <v/>
      </c>
      <c r="N64" s="69" t="str">
        <f>'Bunkers &amp; Lubs'!S58</f>
        <v/>
      </c>
      <c r="O64" s="69" t="str">
        <f>'Bunkers &amp; Lubs'!T58</f>
        <v/>
      </c>
      <c r="P64" s="69" t="str">
        <f>'Bunkers &amp; Lubs'!U58</f>
        <v/>
      </c>
      <c r="Q64" s="69" t="str">
        <f>'Bunkers &amp; Lubs'!V58</f>
        <v/>
      </c>
      <c r="R64" s="73" t="str">
        <f>Environmental!G61</f>
        <v/>
      </c>
      <c r="S64" s="71" t="str">
        <f>Environmental!L61</f>
        <v/>
      </c>
      <c r="T64" s="134" t="str">
        <f>'Noon Position '!W64&amp;IF('Noon Position '!W64&lt;&gt;""," ~ ","")&amp;'Weather Condition'!W58&amp;IF('Weather Condition'!W58&lt;&gt;""," ~ ","")&amp;'Bunkers &amp; Lubs'!AA58&amp;IF('Bunkers &amp; Lubs'!AA58&lt;&gt;""," ~ ","")&amp;Environmental!M61</f>
        <v/>
      </c>
    </row>
    <row r="65" spans="1:20" x14ac:dyDescent="0.25">
      <c r="A65" s="31" t="str">
        <f>IF('Noon Position '!A65&lt;&gt;"",'Noon Position '!A65,"")</f>
        <v/>
      </c>
      <c r="B65" s="32" t="str">
        <f>IF('Noon Position '!B65&lt;&gt;"",'Noon Position '!B65,"")</f>
        <v/>
      </c>
      <c r="C65" s="22" t="str">
        <f>IF('Noon Position '!I65&lt;&gt;"",'Noon Position '!I65,"")</f>
        <v/>
      </c>
      <c r="D65" s="22" t="str">
        <f>IF('Noon Position '!J65&lt;&gt;"",'Noon Position '!J65,"")</f>
        <v/>
      </c>
      <c r="E65" s="23" t="str">
        <f>IF('Noon Position '!J65&lt;&gt;"",'Noon Position '!G65,"")</f>
        <v/>
      </c>
      <c r="F65" s="23" t="str">
        <f>'Noon Position '!O65</f>
        <v/>
      </c>
      <c r="G65" s="30" t="str">
        <f>'Noon Position '!P65</f>
        <v/>
      </c>
      <c r="H65" s="30" t="str">
        <f>'Weather Condition'!V59</f>
        <v/>
      </c>
      <c r="I65" s="23" t="str">
        <f>'Noon Position '!T65</f>
        <v/>
      </c>
      <c r="J65" s="23" t="str">
        <f>'Noon Position '!U65</f>
        <v/>
      </c>
      <c r="K65" s="74" t="str">
        <f>'Bunkers &amp; Lubs'!O59</f>
        <v/>
      </c>
      <c r="L65" s="69" t="str">
        <f>'Bunkers &amp; Lubs'!P59</f>
        <v/>
      </c>
      <c r="M65" s="69" t="str">
        <f>'Bunkers &amp; Lubs'!Q59</f>
        <v/>
      </c>
      <c r="N65" s="69" t="str">
        <f>'Bunkers &amp; Lubs'!S59</f>
        <v/>
      </c>
      <c r="O65" s="69" t="str">
        <f>'Bunkers &amp; Lubs'!T59</f>
        <v/>
      </c>
      <c r="P65" s="69" t="str">
        <f>'Bunkers &amp; Lubs'!U59</f>
        <v/>
      </c>
      <c r="Q65" s="69" t="str">
        <f>'Bunkers &amp; Lubs'!V59</f>
        <v/>
      </c>
      <c r="R65" s="73" t="str">
        <f>Environmental!G62</f>
        <v/>
      </c>
      <c r="S65" s="71" t="str">
        <f>Environmental!L62</f>
        <v/>
      </c>
      <c r="T65" s="134" t="str">
        <f>'Noon Position '!W65&amp;IF('Noon Position '!W65&lt;&gt;""," ~ ","")&amp;'Weather Condition'!W59&amp;IF('Weather Condition'!W59&lt;&gt;""," ~ ","")&amp;'Bunkers &amp; Lubs'!AA59&amp;IF('Bunkers &amp; Lubs'!AA59&lt;&gt;""," ~ ","")&amp;Environmental!M62</f>
        <v/>
      </c>
    </row>
    <row r="66" spans="1:20" x14ac:dyDescent="0.25">
      <c r="A66" s="31" t="str">
        <f>IF('Noon Position '!A66&lt;&gt;"",'Noon Position '!A66,"")</f>
        <v/>
      </c>
      <c r="B66" s="32" t="str">
        <f>IF('Noon Position '!B66&lt;&gt;"",'Noon Position '!B66,"")</f>
        <v/>
      </c>
      <c r="C66" s="22" t="str">
        <f>IF('Noon Position '!I66&lt;&gt;"",'Noon Position '!I66,"")</f>
        <v/>
      </c>
      <c r="D66" s="22" t="str">
        <f>IF('Noon Position '!J66&lt;&gt;"",'Noon Position '!J66,"")</f>
        <v/>
      </c>
      <c r="E66" s="23" t="str">
        <f>IF('Noon Position '!J66&lt;&gt;"",'Noon Position '!G66,"")</f>
        <v/>
      </c>
      <c r="F66" s="23" t="str">
        <f>'Noon Position '!O66</f>
        <v/>
      </c>
      <c r="G66" s="30" t="str">
        <f>'Noon Position '!P66</f>
        <v/>
      </c>
      <c r="H66" s="30" t="str">
        <f>'Weather Condition'!V60</f>
        <v/>
      </c>
      <c r="I66" s="23" t="str">
        <f>'Noon Position '!T66</f>
        <v/>
      </c>
      <c r="J66" s="23" t="str">
        <f>'Noon Position '!U66</f>
        <v/>
      </c>
      <c r="K66" s="74" t="str">
        <f>'Bunkers &amp; Lubs'!O60</f>
        <v/>
      </c>
      <c r="L66" s="69" t="str">
        <f>'Bunkers &amp; Lubs'!P60</f>
        <v/>
      </c>
      <c r="M66" s="69" t="str">
        <f>'Bunkers &amp; Lubs'!Q60</f>
        <v/>
      </c>
      <c r="N66" s="69" t="str">
        <f>'Bunkers &amp; Lubs'!S60</f>
        <v/>
      </c>
      <c r="O66" s="69" t="str">
        <f>'Bunkers &amp; Lubs'!T60</f>
        <v/>
      </c>
      <c r="P66" s="69" t="str">
        <f>'Bunkers &amp; Lubs'!U60</f>
        <v/>
      </c>
      <c r="Q66" s="69" t="str">
        <f>'Bunkers &amp; Lubs'!V60</f>
        <v/>
      </c>
      <c r="R66" s="73" t="str">
        <f>Environmental!G63</f>
        <v/>
      </c>
      <c r="S66" s="71" t="str">
        <f>Environmental!L63</f>
        <v/>
      </c>
      <c r="T66" s="134" t="str">
        <f>'Noon Position '!W66&amp;IF('Noon Position '!W66&lt;&gt;""," ~ ","")&amp;'Weather Condition'!W60&amp;IF('Weather Condition'!W60&lt;&gt;""," ~ ","")&amp;'Bunkers &amp; Lubs'!AA60&amp;IF('Bunkers &amp; Lubs'!AA60&lt;&gt;""," ~ ","")&amp;Environmental!M63</f>
        <v/>
      </c>
    </row>
    <row r="67" spans="1:20" x14ac:dyDescent="0.25">
      <c r="A67" s="31" t="str">
        <f>IF('Noon Position '!A67&lt;&gt;"",'Noon Position '!A67,"")</f>
        <v/>
      </c>
      <c r="B67" s="32" t="str">
        <f>IF('Noon Position '!B67&lt;&gt;"",'Noon Position '!B67,"")</f>
        <v/>
      </c>
      <c r="C67" s="22" t="str">
        <f>IF('Noon Position '!I67&lt;&gt;"",'Noon Position '!I67,"")</f>
        <v/>
      </c>
      <c r="D67" s="22" t="str">
        <f>IF('Noon Position '!J67&lt;&gt;"",'Noon Position '!J67,"")</f>
        <v/>
      </c>
      <c r="E67" s="23" t="str">
        <f>IF('Noon Position '!J67&lt;&gt;"",'Noon Position '!G67,"")</f>
        <v/>
      </c>
      <c r="F67" s="23" t="str">
        <f>'Noon Position '!O67</f>
        <v/>
      </c>
      <c r="G67" s="30" t="str">
        <f>'Noon Position '!P67</f>
        <v/>
      </c>
      <c r="H67" s="30" t="str">
        <f>'Weather Condition'!V61</f>
        <v/>
      </c>
      <c r="I67" s="23" t="str">
        <f>'Noon Position '!T67</f>
        <v/>
      </c>
      <c r="J67" s="23" t="str">
        <f>'Noon Position '!U67</f>
        <v/>
      </c>
      <c r="K67" s="74" t="str">
        <f>'Bunkers &amp; Lubs'!O61</f>
        <v/>
      </c>
      <c r="L67" s="69" t="str">
        <f>'Bunkers &amp; Lubs'!P61</f>
        <v/>
      </c>
      <c r="M67" s="69" t="str">
        <f>'Bunkers &amp; Lubs'!Q61</f>
        <v/>
      </c>
      <c r="N67" s="69" t="str">
        <f>'Bunkers &amp; Lubs'!S61</f>
        <v/>
      </c>
      <c r="O67" s="69" t="str">
        <f>'Bunkers &amp; Lubs'!T61</f>
        <v/>
      </c>
      <c r="P67" s="69" t="str">
        <f>'Bunkers &amp; Lubs'!U61</f>
        <v/>
      </c>
      <c r="Q67" s="69" t="str">
        <f>'Bunkers &amp; Lubs'!V61</f>
        <v/>
      </c>
      <c r="R67" s="73" t="str">
        <f>Environmental!G64</f>
        <v/>
      </c>
      <c r="S67" s="71" t="str">
        <f>Environmental!L64</f>
        <v/>
      </c>
      <c r="T67" s="134" t="str">
        <f>'Noon Position '!W67&amp;IF('Noon Position '!W67&lt;&gt;""," ~ ","")&amp;'Weather Condition'!W61&amp;IF('Weather Condition'!W61&lt;&gt;""," ~ ","")&amp;'Bunkers &amp; Lubs'!AA61&amp;IF('Bunkers &amp; Lubs'!AA61&lt;&gt;""," ~ ","")&amp;Environmental!M64</f>
        <v/>
      </c>
    </row>
    <row r="68" spans="1:20" x14ac:dyDescent="0.25">
      <c r="A68" s="31" t="str">
        <f>IF('Noon Position '!A68&lt;&gt;"",'Noon Position '!A68,"")</f>
        <v/>
      </c>
      <c r="B68" s="32" t="str">
        <f>IF('Noon Position '!B68&lt;&gt;"",'Noon Position '!B68,"")</f>
        <v/>
      </c>
      <c r="C68" s="22" t="str">
        <f>IF('Noon Position '!I68&lt;&gt;"",'Noon Position '!I68,"")</f>
        <v/>
      </c>
      <c r="D68" s="22" t="str">
        <f>IF('Noon Position '!J68&lt;&gt;"",'Noon Position '!J68,"")</f>
        <v/>
      </c>
      <c r="E68" s="23" t="str">
        <f>IF('Noon Position '!J68&lt;&gt;"",'Noon Position '!G68,"")</f>
        <v/>
      </c>
      <c r="F68" s="23" t="str">
        <f>'Noon Position '!O68</f>
        <v/>
      </c>
      <c r="G68" s="30" t="str">
        <f>'Noon Position '!P68</f>
        <v/>
      </c>
      <c r="H68" s="30" t="str">
        <f>'Weather Condition'!V62</f>
        <v/>
      </c>
      <c r="I68" s="23" t="str">
        <f>'Noon Position '!T68</f>
        <v/>
      </c>
      <c r="J68" s="23" t="str">
        <f>'Noon Position '!U68</f>
        <v/>
      </c>
      <c r="K68" s="74" t="str">
        <f>'Bunkers &amp; Lubs'!O62</f>
        <v/>
      </c>
      <c r="L68" s="69" t="str">
        <f>'Bunkers &amp; Lubs'!P62</f>
        <v/>
      </c>
      <c r="M68" s="69" t="str">
        <f>'Bunkers &amp; Lubs'!Q62</f>
        <v/>
      </c>
      <c r="N68" s="69" t="str">
        <f>'Bunkers &amp; Lubs'!S62</f>
        <v/>
      </c>
      <c r="O68" s="69" t="str">
        <f>'Bunkers &amp; Lubs'!T62</f>
        <v/>
      </c>
      <c r="P68" s="69" t="str">
        <f>'Bunkers &amp; Lubs'!U62</f>
        <v/>
      </c>
      <c r="Q68" s="69" t="str">
        <f>'Bunkers &amp; Lubs'!V62</f>
        <v/>
      </c>
      <c r="R68" s="73" t="str">
        <f>Environmental!G65</f>
        <v/>
      </c>
      <c r="S68" s="71" t="str">
        <f>Environmental!L65</f>
        <v/>
      </c>
      <c r="T68" s="134" t="str">
        <f>'Noon Position '!W68&amp;IF('Noon Position '!W68&lt;&gt;""," ~ ","")&amp;'Weather Condition'!W62&amp;IF('Weather Condition'!W62&lt;&gt;""," ~ ","")&amp;'Bunkers &amp; Lubs'!AA62&amp;IF('Bunkers &amp; Lubs'!AA62&lt;&gt;""," ~ ","")&amp;Environmental!M65</f>
        <v/>
      </c>
    </row>
    <row r="69" spans="1:20" x14ac:dyDescent="0.25">
      <c r="A69" s="31" t="str">
        <f>IF('Noon Position '!A69&lt;&gt;"",'Noon Position '!A69,"")</f>
        <v/>
      </c>
      <c r="B69" s="32" t="str">
        <f>IF('Noon Position '!B69&lt;&gt;"",'Noon Position '!B69,"")</f>
        <v/>
      </c>
      <c r="C69" s="22" t="str">
        <f>IF('Noon Position '!I69&lt;&gt;"",'Noon Position '!I69,"")</f>
        <v/>
      </c>
      <c r="D69" s="22" t="str">
        <f>IF('Noon Position '!J69&lt;&gt;"",'Noon Position '!J69,"")</f>
        <v/>
      </c>
      <c r="E69" s="23" t="str">
        <f>IF('Noon Position '!J69&lt;&gt;"",'Noon Position '!G69,"")</f>
        <v/>
      </c>
      <c r="F69" s="23" t="str">
        <f>'Noon Position '!O69</f>
        <v/>
      </c>
      <c r="G69" s="30" t="str">
        <f>'Noon Position '!P69</f>
        <v/>
      </c>
      <c r="H69" s="30" t="str">
        <f>'Weather Condition'!V63</f>
        <v/>
      </c>
      <c r="I69" s="23" t="str">
        <f>'Noon Position '!T69</f>
        <v/>
      </c>
      <c r="J69" s="23" t="str">
        <f>'Noon Position '!U69</f>
        <v/>
      </c>
      <c r="K69" s="74" t="str">
        <f>'Bunkers &amp; Lubs'!O63</f>
        <v/>
      </c>
      <c r="L69" s="69" t="str">
        <f>'Bunkers &amp; Lubs'!P63</f>
        <v/>
      </c>
      <c r="M69" s="69" t="str">
        <f>'Bunkers &amp; Lubs'!Q63</f>
        <v/>
      </c>
      <c r="N69" s="69" t="str">
        <f>'Bunkers &amp; Lubs'!S63</f>
        <v/>
      </c>
      <c r="O69" s="69" t="str">
        <f>'Bunkers &amp; Lubs'!T63</f>
        <v/>
      </c>
      <c r="P69" s="69" t="str">
        <f>'Bunkers &amp; Lubs'!U63</f>
        <v/>
      </c>
      <c r="Q69" s="69" t="str">
        <f>'Bunkers &amp; Lubs'!V63</f>
        <v/>
      </c>
      <c r="R69" s="73" t="str">
        <f>Environmental!G66</f>
        <v/>
      </c>
      <c r="S69" s="71" t="str">
        <f>Environmental!L66</f>
        <v/>
      </c>
      <c r="T69" s="134" t="str">
        <f>'Noon Position '!W69&amp;IF('Noon Position '!W69&lt;&gt;""," ~ ","")&amp;'Weather Condition'!W63&amp;IF('Weather Condition'!W63&lt;&gt;""," ~ ","")&amp;'Bunkers &amp; Lubs'!AA63&amp;IF('Bunkers &amp; Lubs'!AA63&lt;&gt;""," ~ ","")&amp;Environmental!M66</f>
        <v/>
      </c>
    </row>
    <row r="70" spans="1:20" x14ac:dyDescent="0.25">
      <c r="A70" s="31" t="str">
        <f>IF('Noon Position '!A70&lt;&gt;"",'Noon Position '!A70,"")</f>
        <v/>
      </c>
      <c r="B70" s="32" t="str">
        <f>IF('Noon Position '!B70&lt;&gt;"",'Noon Position '!B70,"")</f>
        <v/>
      </c>
      <c r="C70" s="22" t="str">
        <f>IF('Noon Position '!I70&lt;&gt;"",'Noon Position '!I70,"")</f>
        <v/>
      </c>
      <c r="D70" s="22" t="str">
        <f>IF('Noon Position '!J70&lt;&gt;"",'Noon Position '!J70,"")</f>
        <v/>
      </c>
      <c r="E70" s="23" t="str">
        <f>IF('Noon Position '!J70&lt;&gt;"",'Noon Position '!G70,"")</f>
        <v/>
      </c>
      <c r="F70" s="23" t="str">
        <f>'Noon Position '!O70</f>
        <v/>
      </c>
      <c r="G70" s="30" t="str">
        <f>'Noon Position '!P70</f>
        <v/>
      </c>
      <c r="H70" s="30" t="str">
        <f>'Weather Condition'!V64</f>
        <v/>
      </c>
      <c r="I70" s="23" t="str">
        <f>'Noon Position '!T70</f>
        <v/>
      </c>
      <c r="J70" s="23" t="str">
        <f>'Noon Position '!U70</f>
        <v/>
      </c>
      <c r="K70" s="74" t="str">
        <f>'Bunkers &amp; Lubs'!O64</f>
        <v/>
      </c>
      <c r="L70" s="69" t="str">
        <f>'Bunkers &amp; Lubs'!P64</f>
        <v/>
      </c>
      <c r="M70" s="69" t="str">
        <f>'Bunkers &amp; Lubs'!Q64</f>
        <v/>
      </c>
      <c r="N70" s="69" t="str">
        <f>'Bunkers &amp; Lubs'!S64</f>
        <v/>
      </c>
      <c r="O70" s="69" t="str">
        <f>'Bunkers &amp; Lubs'!T64</f>
        <v/>
      </c>
      <c r="P70" s="69" t="str">
        <f>'Bunkers &amp; Lubs'!U64</f>
        <v/>
      </c>
      <c r="Q70" s="69" t="str">
        <f>'Bunkers &amp; Lubs'!V64</f>
        <v/>
      </c>
      <c r="R70" s="73" t="str">
        <f>Environmental!G67</f>
        <v/>
      </c>
      <c r="S70" s="71" t="str">
        <f>Environmental!L67</f>
        <v/>
      </c>
      <c r="T70" s="134" t="str">
        <f>'Noon Position '!W70&amp;IF('Noon Position '!W70&lt;&gt;""," ~ ","")&amp;'Weather Condition'!W64&amp;IF('Weather Condition'!W64&lt;&gt;""," ~ ","")&amp;'Bunkers &amp; Lubs'!AA64&amp;IF('Bunkers &amp; Lubs'!AA64&lt;&gt;""," ~ ","")&amp;Environmental!M67</f>
        <v/>
      </c>
    </row>
    <row r="71" spans="1:20" x14ac:dyDescent="0.25">
      <c r="A71" s="31" t="str">
        <f>IF('Noon Position '!A71&lt;&gt;"",'Noon Position '!A71,"")</f>
        <v/>
      </c>
      <c r="B71" s="32" t="str">
        <f>IF('Noon Position '!B71&lt;&gt;"",'Noon Position '!B71,"")</f>
        <v/>
      </c>
      <c r="C71" s="22" t="str">
        <f>IF('Noon Position '!I71&lt;&gt;"",'Noon Position '!I71,"")</f>
        <v/>
      </c>
      <c r="D71" s="22" t="str">
        <f>IF('Noon Position '!J71&lt;&gt;"",'Noon Position '!J71,"")</f>
        <v/>
      </c>
      <c r="E71" s="23" t="str">
        <f>IF('Noon Position '!J71&lt;&gt;"",'Noon Position '!G71,"")</f>
        <v/>
      </c>
      <c r="F71" s="23" t="str">
        <f>'Noon Position '!O71</f>
        <v/>
      </c>
      <c r="G71" s="30" t="str">
        <f>'Noon Position '!P71</f>
        <v/>
      </c>
      <c r="H71" s="30" t="str">
        <f>'Weather Condition'!V65</f>
        <v/>
      </c>
      <c r="I71" s="23" t="str">
        <f>'Noon Position '!T71</f>
        <v/>
      </c>
      <c r="J71" s="23" t="str">
        <f>'Noon Position '!U71</f>
        <v/>
      </c>
      <c r="K71" s="74" t="str">
        <f>'Bunkers &amp; Lubs'!O65</f>
        <v/>
      </c>
      <c r="L71" s="69" t="str">
        <f>'Bunkers &amp; Lubs'!P65</f>
        <v/>
      </c>
      <c r="M71" s="69" t="str">
        <f>'Bunkers &amp; Lubs'!Q65</f>
        <v/>
      </c>
      <c r="N71" s="69" t="str">
        <f>'Bunkers &amp; Lubs'!S65</f>
        <v/>
      </c>
      <c r="O71" s="69" t="str">
        <f>'Bunkers &amp; Lubs'!T65</f>
        <v/>
      </c>
      <c r="P71" s="69" t="str">
        <f>'Bunkers &amp; Lubs'!U65</f>
        <v/>
      </c>
      <c r="Q71" s="69" t="str">
        <f>'Bunkers &amp; Lubs'!V65</f>
        <v/>
      </c>
      <c r="R71" s="73" t="str">
        <f>Environmental!G68</f>
        <v/>
      </c>
      <c r="S71" s="71" t="str">
        <f>Environmental!L68</f>
        <v/>
      </c>
      <c r="T71" s="134" t="str">
        <f>'Noon Position '!W71&amp;IF('Noon Position '!W71&lt;&gt;""," ~ ","")&amp;'Weather Condition'!W65&amp;IF('Weather Condition'!W65&lt;&gt;""," ~ ","")&amp;'Bunkers &amp; Lubs'!AA65&amp;IF('Bunkers &amp; Lubs'!AA65&lt;&gt;""," ~ ","")&amp;Environmental!M68</f>
        <v/>
      </c>
    </row>
    <row r="72" spans="1:20" x14ac:dyDescent="0.25">
      <c r="A72" s="31" t="str">
        <f>IF('Noon Position '!A72&lt;&gt;"",'Noon Position '!A72,"")</f>
        <v/>
      </c>
      <c r="B72" s="32" t="str">
        <f>IF('Noon Position '!B72&lt;&gt;"",'Noon Position '!B72,"")</f>
        <v/>
      </c>
      <c r="C72" s="22" t="str">
        <f>IF('Noon Position '!I72&lt;&gt;"",'Noon Position '!I72,"")</f>
        <v/>
      </c>
      <c r="D72" s="22" t="str">
        <f>IF('Noon Position '!J72&lt;&gt;"",'Noon Position '!J72,"")</f>
        <v/>
      </c>
      <c r="E72" s="23" t="str">
        <f>IF('Noon Position '!J72&lt;&gt;"",'Noon Position '!G72,"")</f>
        <v/>
      </c>
      <c r="F72" s="23" t="str">
        <f>'Noon Position '!O72</f>
        <v/>
      </c>
      <c r="G72" s="30" t="str">
        <f>'Noon Position '!P72</f>
        <v/>
      </c>
      <c r="H72" s="30" t="str">
        <f>'Weather Condition'!V66</f>
        <v/>
      </c>
      <c r="I72" s="23" t="str">
        <f>'Noon Position '!T72</f>
        <v/>
      </c>
      <c r="J72" s="23" t="str">
        <f>'Noon Position '!U72</f>
        <v/>
      </c>
      <c r="K72" s="74" t="str">
        <f>'Bunkers &amp; Lubs'!O66</f>
        <v/>
      </c>
      <c r="L72" s="69" t="str">
        <f>'Bunkers &amp; Lubs'!P66</f>
        <v/>
      </c>
      <c r="M72" s="69" t="str">
        <f>'Bunkers &amp; Lubs'!Q66</f>
        <v/>
      </c>
      <c r="N72" s="69" t="str">
        <f>'Bunkers &amp; Lubs'!S66</f>
        <v/>
      </c>
      <c r="O72" s="69" t="str">
        <f>'Bunkers &amp; Lubs'!T66</f>
        <v/>
      </c>
      <c r="P72" s="69" t="str">
        <f>'Bunkers &amp; Lubs'!U66</f>
        <v/>
      </c>
      <c r="Q72" s="69" t="str">
        <f>'Bunkers &amp; Lubs'!V66</f>
        <v/>
      </c>
      <c r="R72" s="73" t="str">
        <f>Environmental!G69</f>
        <v/>
      </c>
      <c r="S72" s="71" t="str">
        <f>Environmental!L69</f>
        <v/>
      </c>
      <c r="T72" s="134" t="str">
        <f>'Noon Position '!W72&amp;IF('Noon Position '!W72&lt;&gt;""," ~ ","")&amp;'Weather Condition'!W66&amp;IF('Weather Condition'!W66&lt;&gt;""," ~ ","")&amp;'Bunkers &amp; Lubs'!AA66&amp;IF('Bunkers &amp; Lubs'!AA66&lt;&gt;""," ~ ","")&amp;Environmental!M69</f>
        <v/>
      </c>
    </row>
    <row r="73" spans="1:20" x14ac:dyDescent="0.25">
      <c r="A73" s="31" t="str">
        <f>IF('Noon Position '!A73&lt;&gt;"",'Noon Position '!A73,"")</f>
        <v/>
      </c>
      <c r="B73" s="32" t="str">
        <f>IF('Noon Position '!B73&lt;&gt;"",'Noon Position '!B73,"")</f>
        <v/>
      </c>
      <c r="C73" s="22" t="str">
        <f>IF('Noon Position '!I73&lt;&gt;"",'Noon Position '!I73,"")</f>
        <v/>
      </c>
      <c r="D73" s="22" t="str">
        <f>IF('Noon Position '!J73&lt;&gt;"",'Noon Position '!J73,"")</f>
        <v/>
      </c>
      <c r="E73" s="23" t="str">
        <f>IF('Noon Position '!J73&lt;&gt;"",'Noon Position '!G73,"")</f>
        <v/>
      </c>
      <c r="F73" s="23" t="str">
        <f>'Noon Position '!O73</f>
        <v/>
      </c>
      <c r="G73" s="30" t="str">
        <f>'Noon Position '!P73</f>
        <v/>
      </c>
      <c r="H73" s="30" t="str">
        <f>'Weather Condition'!V67</f>
        <v/>
      </c>
      <c r="I73" s="23" t="str">
        <f>'Noon Position '!T73</f>
        <v/>
      </c>
      <c r="J73" s="23" t="str">
        <f>'Noon Position '!U73</f>
        <v/>
      </c>
      <c r="K73" s="74" t="str">
        <f>'Bunkers &amp; Lubs'!O67</f>
        <v/>
      </c>
      <c r="L73" s="69" t="str">
        <f>'Bunkers &amp; Lubs'!P67</f>
        <v/>
      </c>
      <c r="M73" s="69" t="str">
        <f>'Bunkers &amp; Lubs'!Q67</f>
        <v/>
      </c>
      <c r="N73" s="69" t="str">
        <f>'Bunkers &amp; Lubs'!S67</f>
        <v/>
      </c>
      <c r="O73" s="69" t="str">
        <f>'Bunkers &amp; Lubs'!T67</f>
        <v/>
      </c>
      <c r="P73" s="69" t="str">
        <f>'Bunkers &amp; Lubs'!U67</f>
        <v/>
      </c>
      <c r="Q73" s="69" t="str">
        <f>'Bunkers &amp; Lubs'!V67</f>
        <v/>
      </c>
      <c r="R73" s="73" t="str">
        <f>Environmental!G70</f>
        <v/>
      </c>
      <c r="S73" s="71" t="str">
        <f>Environmental!L70</f>
        <v/>
      </c>
      <c r="T73" s="134" t="str">
        <f>'Noon Position '!W73&amp;IF('Noon Position '!W73&lt;&gt;""," ~ ","")&amp;'Weather Condition'!W67&amp;IF('Weather Condition'!W67&lt;&gt;""," ~ ","")&amp;'Bunkers &amp; Lubs'!AA67&amp;IF('Bunkers &amp; Lubs'!AA67&lt;&gt;""," ~ ","")&amp;Environmental!M70</f>
        <v/>
      </c>
    </row>
    <row r="74" spans="1:20" x14ac:dyDescent="0.25">
      <c r="A74" s="31" t="str">
        <f>IF('Noon Position '!A74&lt;&gt;"",'Noon Position '!A74,"")</f>
        <v/>
      </c>
      <c r="B74" s="32" t="str">
        <f>IF('Noon Position '!B74&lt;&gt;"",'Noon Position '!B74,"")</f>
        <v/>
      </c>
      <c r="C74" s="22" t="str">
        <f>IF('Noon Position '!I74&lt;&gt;"",'Noon Position '!I74,"")</f>
        <v/>
      </c>
      <c r="D74" s="22" t="str">
        <f>IF('Noon Position '!J74&lt;&gt;"",'Noon Position '!J74,"")</f>
        <v/>
      </c>
      <c r="E74" s="23" t="str">
        <f>IF('Noon Position '!J74&lt;&gt;"",'Noon Position '!G74,"")</f>
        <v/>
      </c>
      <c r="F74" s="23" t="str">
        <f>'Noon Position '!O74</f>
        <v/>
      </c>
      <c r="G74" s="30" t="str">
        <f>'Noon Position '!P74</f>
        <v/>
      </c>
      <c r="H74" s="30" t="str">
        <f>'Weather Condition'!V68</f>
        <v/>
      </c>
      <c r="I74" s="23" t="str">
        <f>'Noon Position '!T74</f>
        <v/>
      </c>
      <c r="J74" s="23" t="str">
        <f>'Noon Position '!U74</f>
        <v/>
      </c>
      <c r="K74" s="74" t="str">
        <f>'Bunkers &amp; Lubs'!O68</f>
        <v/>
      </c>
      <c r="L74" s="69" t="str">
        <f>'Bunkers &amp; Lubs'!P68</f>
        <v/>
      </c>
      <c r="M74" s="69" t="str">
        <f>'Bunkers &amp; Lubs'!Q68</f>
        <v/>
      </c>
      <c r="N74" s="69" t="str">
        <f>'Bunkers &amp; Lubs'!S68</f>
        <v/>
      </c>
      <c r="O74" s="69" t="str">
        <f>'Bunkers &amp; Lubs'!T68</f>
        <v/>
      </c>
      <c r="P74" s="69" t="str">
        <f>'Bunkers &amp; Lubs'!U68</f>
        <v/>
      </c>
      <c r="Q74" s="69" t="str">
        <f>'Bunkers &amp; Lubs'!V68</f>
        <v/>
      </c>
      <c r="R74" s="73" t="str">
        <f>Environmental!G71</f>
        <v/>
      </c>
      <c r="S74" s="71" t="str">
        <f>Environmental!L71</f>
        <v/>
      </c>
      <c r="T74" s="134" t="str">
        <f>'Noon Position '!W74&amp;IF('Noon Position '!W74&lt;&gt;""," ~ ","")&amp;'Weather Condition'!W68&amp;IF('Weather Condition'!W68&lt;&gt;""," ~ ","")&amp;'Bunkers &amp; Lubs'!AA68&amp;IF('Bunkers &amp; Lubs'!AA68&lt;&gt;""," ~ ","")&amp;Environmental!M71</f>
        <v/>
      </c>
    </row>
    <row r="75" spans="1:20" x14ac:dyDescent="0.25">
      <c r="A75" s="31" t="str">
        <f>IF('Noon Position '!A75&lt;&gt;"",'Noon Position '!A75,"")</f>
        <v/>
      </c>
      <c r="B75" s="32" t="str">
        <f>IF('Noon Position '!B75&lt;&gt;"",'Noon Position '!B75,"")</f>
        <v/>
      </c>
      <c r="C75" s="22" t="str">
        <f>IF('Noon Position '!I75&lt;&gt;"",'Noon Position '!I75,"")</f>
        <v/>
      </c>
      <c r="D75" s="22" t="str">
        <f>IF('Noon Position '!J75&lt;&gt;"",'Noon Position '!J75,"")</f>
        <v/>
      </c>
      <c r="E75" s="23" t="str">
        <f>IF('Noon Position '!J75&lt;&gt;"",'Noon Position '!G75,"")</f>
        <v/>
      </c>
      <c r="F75" s="23" t="str">
        <f>'Noon Position '!O75</f>
        <v/>
      </c>
      <c r="G75" s="30" t="str">
        <f>'Noon Position '!P75</f>
        <v/>
      </c>
      <c r="H75" s="30" t="str">
        <f>'Weather Condition'!V69</f>
        <v/>
      </c>
      <c r="I75" s="23" t="str">
        <f>'Noon Position '!T75</f>
        <v/>
      </c>
      <c r="J75" s="23" t="str">
        <f>'Noon Position '!U75</f>
        <v/>
      </c>
      <c r="K75" s="74" t="str">
        <f>'Bunkers &amp; Lubs'!O69</f>
        <v/>
      </c>
      <c r="L75" s="69" t="str">
        <f>'Bunkers &amp; Lubs'!P69</f>
        <v/>
      </c>
      <c r="M75" s="69" t="str">
        <f>'Bunkers &amp; Lubs'!Q69</f>
        <v/>
      </c>
      <c r="N75" s="69" t="str">
        <f>'Bunkers &amp; Lubs'!S69</f>
        <v/>
      </c>
      <c r="O75" s="69" t="str">
        <f>'Bunkers &amp; Lubs'!T69</f>
        <v/>
      </c>
      <c r="P75" s="69" t="str">
        <f>'Bunkers &amp; Lubs'!U69</f>
        <v/>
      </c>
      <c r="Q75" s="69" t="str">
        <f>'Bunkers &amp; Lubs'!V69</f>
        <v/>
      </c>
      <c r="R75" s="73" t="str">
        <f>Environmental!G72</f>
        <v/>
      </c>
      <c r="S75" s="71" t="str">
        <f>Environmental!L72</f>
        <v/>
      </c>
      <c r="T75" s="134" t="str">
        <f>'Noon Position '!W75&amp;IF('Noon Position '!W75&lt;&gt;""," ~ ","")&amp;'Weather Condition'!W69&amp;IF('Weather Condition'!W69&lt;&gt;""," ~ ","")&amp;'Bunkers &amp; Lubs'!AA69&amp;IF('Bunkers &amp; Lubs'!AA69&lt;&gt;""," ~ ","")&amp;Environmental!M72</f>
        <v/>
      </c>
    </row>
    <row r="76" spans="1:20" x14ac:dyDescent="0.25">
      <c r="A76" s="31" t="str">
        <f>IF('Noon Position '!A76&lt;&gt;"",'Noon Position '!A76,"")</f>
        <v/>
      </c>
      <c r="B76" s="32" t="str">
        <f>IF('Noon Position '!B76&lt;&gt;"",'Noon Position '!B76,"")</f>
        <v/>
      </c>
      <c r="C76" s="22" t="str">
        <f>IF('Noon Position '!I76&lt;&gt;"",'Noon Position '!I76,"")</f>
        <v/>
      </c>
      <c r="D76" s="22" t="str">
        <f>IF('Noon Position '!J76&lt;&gt;"",'Noon Position '!J76,"")</f>
        <v/>
      </c>
      <c r="E76" s="23" t="str">
        <f>IF('Noon Position '!J76&lt;&gt;"",'Noon Position '!G76,"")</f>
        <v/>
      </c>
      <c r="F76" s="23" t="str">
        <f>'Noon Position '!O76</f>
        <v/>
      </c>
      <c r="G76" s="30" t="str">
        <f>'Noon Position '!P76</f>
        <v/>
      </c>
      <c r="H76" s="30" t="str">
        <f>'Weather Condition'!V70</f>
        <v/>
      </c>
      <c r="I76" s="23" t="str">
        <f>'Noon Position '!T76</f>
        <v/>
      </c>
      <c r="J76" s="23" t="str">
        <f>'Noon Position '!U76</f>
        <v/>
      </c>
      <c r="K76" s="74" t="str">
        <f>'Bunkers &amp; Lubs'!O70</f>
        <v/>
      </c>
      <c r="L76" s="69" t="str">
        <f>'Bunkers &amp; Lubs'!P70</f>
        <v/>
      </c>
      <c r="M76" s="69" t="str">
        <f>'Bunkers &amp; Lubs'!Q70</f>
        <v/>
      </c>
      <c r="N76" s="69" t="str">
        <f>'Bunkers &amp; Lubs'!S70</f>
        <v/>
      </c>
      <c r="O76" s="69" t="str">
        <f>'Bunkers &amp; Lubs'!T70</f>
        <v/>
      </c>
      <c r="P76" s="69" t="str">
        <f>'Bunkers &amp; Lubs'!U70</f>
        <v/>
      </c>
      <c r="Q76" s="69" t="str">
        <f>'Bunkers &amp; Lubs'!V70</f>
        <v/>
      </c>
      <c r="R76" s="73" t="str">
        <f>Environmental!G73</f>
        <v/>
      </c>
      <c r="S76" s="71" t="str">
        <f>Environmental!L73</f>
        <v/>
      </c>
      <c r="T76" s="134" t="str">
        <f>'Noon Position '!W76&amp;IF('Noon Position '!W76&lt;&gt;""," ~ ","")&amp;'Weather Condition'!W70&amp;IF('Weather Condition'!W70&lt;&gt;""," ~ ","")&amp;'Bunkers &amp; Lubs'!AA70&amp;IF('Bunkers &amp; Lubs'!AA70&lt;&gt;""," ~ ","")&amp;Environmental!M73</f>
        <v/>
      </c>
    </row>
    <row r="77" spans="1:20" x14ac:dyDescent="0.25">
      <c r="A77" s="31" t="str">
        <f>IF('Noon Position '!A77&lt;&gt;"",'Noon Position '!A77,"")</f>
        <v/>
      </c>
      <c r="B77" s="32" t="str">
        <f>IF('Noon Position '!B77&lt;&gt;"",'Noon Position '!B77,"")</f>
        <v/>
      </c>
      <c r="C77" s="22" t="str">
        <f>IF('Noon Position '!I77&lt;&gt;"",'Noon Position '!I77,"")</f>
        <v/>
      </c>
      <c r="D77" s="22" t="str">
        <f>IF('Noon Position '!J77&lt;&gt;"",'Noon Position '!J77,"")</f>
        <v/>
      </c>
      <c r="E77" s="23" t="str">
        <f>IF('Noon Position '!J77&lt;&gt;"",'Noon Position '!G77,"")</f>
        <v/>
      </c>
      <c r="F77" s="23" t="str">
        <f>'Noon Position '!O77</f>
        <v/>
      </c>
      <c r="G77" s="30" t="str">
        <f>'Noon Position '!P77</f>
        <v/>
      </c>
      <c r="H77" s="30" t="str">
        <f>'Weather Condition'!V71</f>
        <v/>
      </c>
      <c r="I77" s="23" t="str">
        <f>'Noon Position '!T77</f>
        <v/>
      </c>
      <c r="J77" s="23" t="str">
        <f>'Noon Position '!U77</f>
        <v/>
      </c>
      <c r="K77" s="74" t="str">
        <f>'Bunkers &amp; Lubs'!O71</f>
        <v/>
      </c>
      <c r="L77" s="69" t="str">
        <f>'Bunkers &amp; Lubs'!P71</f>
        <v/>
      </c>
      <c r="M77" s="69" t="str">
        <f>'Bunkers &amp; Lubs'!Q71</f>
        <v/>
      </c>
      <c r="N77" s="69" t="str">
        <f>'Bunkers &amp; Lubs'!S71</f>
        <v/>
      </c>
      <c r="O77" s="69" t="str">
        <f>'Bunkers &amp; Lubs'!T71</f>
        <v/>
      </c>
      <c r="P77" s="69" t="str">
        <f>'Bunkers &amp; Lubs'!U71</f>
        <v/>
      </c>
      <c r="Q77" s="69" t="str">
        <f>'Bunkers &amp; Lubs'!V71</f>
        <v/>
      </c>
      <c r="R77" s="73" t="str">
        <f>Environmental!G74</f>
        <v/>
      </c>
      <c r="S77" s="71" t="str">
        <f>Environmental!L74</f>
        <v/>
      </c>
      <c r="T77" s="134" t="str">
        <f>'Noon Position '!W77&amp;IF('Noon Position '!W77&lt;&gt;""," ~ ","")&amp;'Weather Condition'!W71&amp;IF('Weather Condition'!W71&lt;&gt;""," ~ ","")&amp;'Bunkers &amp; Lubs'!AA71&amp;IF('Bunkers &amp; Lubs'!AA71&lt;&gt;""," ~ ","")&amp;Environmental!M74</f>
        <v/>
      </c>
    </row>
    <row r="78" spans="1:20" x14ac:dyDescent="0.25">
      <c r="A78" s="31" t="str">
        <f>IF('Noon Position '!A78&lt;&gt;"",'Noon Position '!A78,"")</f>
        <v/>
      </c>
      <c r="B78" s="32" t="str">
        <f>IF('Noon Position '!B78&lt;&gt;"",'Noon Position '!B78,"")</f>
        <v/>
      </c>
      <c r="C78" s="22" t="str">
        <f>IF('Noon Position '!I78&lt;&gt;"",'Noon Position '!I78,"")</f>
        <v/>
      </c>
      <c r="D78" s="22" t="str">
        <f>IF('Noon Position '!J78&lt;&gt;"",'Noon Position '!J78,"")</f>
        <v/>
      </c>
      <c r="E78" s="23" t="str">
        <f>IF('Noon Position '!J78&lt;&gt;"",'Noon Position '!G78,"")</f>
        <v/>
      </c>
      <c r="F78" s="23" t="str">
        <f>'Noon Position '!O78</f>
        <v/>
      </c>
      <c r="G78" s="30" t="str">
        <f>'Noon Position '!P78</f>
        <v/>
      </c>
      <c r="H78" s="30" t="str">
        <f>'Weather Condition'!V72</f>
        <v/>
      </c>
      <c r="I78" s="23" t="str">
        <f>'Noon Position '!T78</f>
        <v/>
      </c>
      <c r="J78" s="23" t="str">
        <f>'Noon Position '!U78</f>
        <v/>
      </c>
      <c r="K78" s="74" t="str">
        <f>'Bunkers &amp; Lubs'!O72</f>
        <v/>
      </c>
      <c r="L78" s="69" t="str">
        <f>'Bunkers &amp; Lubs'!P72</f>
        <v/>
      </c>
      <c r="M78" s="69" t="str">
        <f>'Bunkers &amp; Lubs'!Q72</f>
        <v/>
      </c>
      <c r="N78" s="69" t="str">
        <f>'Bunkers &amp; Lubs'!S72</f>
        <v/>
      </c>
      <c r="O78" s="69" t="str">
        <f>'Bunkers &amp; Lubs'!T72</f>
        <v/>
      </c>
      <c r="P78" s="69" t="str">
        <f>'Bunkers &amp; Lubs'!U72</f>
        <v/>
      </c>
      <c r="Q78" s="69" t="str">
        <f>'Bunkers &amp; Lubs'!V72</f>
        <v/>
      </c>
      <c r="R78" s="73" t="str">
        <f>Environmental!G75</f>
        <v/>
      </c>
      <c r="S78" s="71" t="str">
        <f>Environmental!L75</f>
        <v/>
      </c>
      <c r="T78" s="134" t="str">
        <f>'Noon Position '!W78&amp;IF('Noon Position '!W78&lt;&gt;""," ~ ","")&amp;'Weather Condition'!W72&amp;IF('Weather Condition'!W72&lt;&gt;""," ~ ","")&amp;'Bunkers &amp; Lubs'!AA72&amp;IF('Bunkers &amp; Lubs'!AA72&lt;&gt;""," ~ ","")&amp;Environmental!M75</f>
        <v/>
      </c>
    </row>
    <row r="79" spans="1:20" x14ac:dyDescent="0.25">
      <c r="A79" s="31" t="str">
        <f>IF('Noon Position '!A79&lt;&gt;"",'Noon Position '!A79,"")</f>
        <v/>
      </c>
      <c r="B79" s="32" t="str">
        <f>IF('Noon Position '!B79&lt;&gt;"",'Noon Position '!B79,"")</f>
        <v/>
      </c>
      <c r="C79" s="22" t="str">
        <f>IF('Noon Position '!I79&lt;&gt;"",'Noon Position '!I79,"")</f>
        <v/>
      </c>
      <c r="D79" s="22" t="str">
        <f>IF('Noon Position '!J79&lt;&gt;"",'Noon Position '!J79,"")</f>
        <v/>
      </c>
      <c r="E79" s="23" t="str">
        <f>IF('Noon Position '!J79&lt;&gt;"",'Noon Position '!G79,"")</f>
        <v/>
      </c>
      <c r="F79" s="23" t="str">
        <f>'Noon Position '!O79</f>
        <v/>
      </c>
      <c r="G79" s="30" t="str">
        <f>'Noon Position '!P79</f>
        <v/>
      </c>
      <c r="H79" s="30" t="str">
        <f>'Weather Condition'!V73</f>
        <v/>
      </c>
      <c r="I79" s="23" t="str">
        <f>'Noon Position '!T79</f>
        <v/>
      </c>
      <c r="J79" s="23" t="str">
        <f>'Noon Position '!U79</f>
        <v/>
      </c>
      <c r="K79" s="74" t="str">
        <f>'Bunkers &amp; Lubs'!O73</f>
        <v/>
      </c>
      <c r="L79" s="69" t="str">
        <f>'Bunkers &amp; Lubs'!P73</f>
        <v/>
      </c>
      <c r="M79" s="69" t="str">
        <f>'Bunkers &amp; Lubs'!Q73</f>
        <v/>
      </c>
      <c r="N79" s="69" t="str">
        <f>'Bunkers &amp; Lubs'!S73</f>
        <v/>
      </c>
      <c r="O79" s="69" t="str">
        <f>'Bunkers &amp; Lubs'!T73</f>
        <v/>
      </c>
      <c r="P79" s="69" t="str">
        <f>'Bunkers &amp; Lubs'!U73</f>
        <v/>
      </c>
      <c r="Q79" s="69" t="str">
        <f>'Bunkers &amp; Lubs'!V73</f>
        <v/>
      </c>
      <c r="R79" s="73" t="str">
        <f>Environmental!G76</f>
        <v/>
      </c>
      <c r="S79" s="71" t="str">
        <f>Environmental!L76</f>
        <v/>
      </c>
      <c r="T79" s="134" t="str">
        <f>'Noon Position '!W79&amp;IF('Noon Position '!W79&lt;&gt;""," ~ ","")&amp;'Weather Condition'!W73&amp;IF('Weather Condition'!W73&lt;&gt;""," ~ ","")&amp;'Bunkers &amp; Lubs'!AA73&amp;IF('Bunkers &amp; Lubs'!AA73&lt;&gt;""," ~ ","")&amp;Environmental!M76</f>
        <v/>
      </c>
    </row>
    <row r="80" spans="1:20" x14ac:dyDescent="0.25">
      <c r="A80" s="31" t="str">
        <f>IF('Noon Position '!A80&lt;&gt;"",'Noon Position '!A80,"")</f>
        <v/>
      </c>
      <c r="B80" s="32" t="str">
        <f>IF('Noon Position '!B80&lt;&gt;"",'Noon Position '!B80,"")</f>
        <v/>
      </c>
      <c r="C80" s="22" t="str">
        <f>IF('Noon Position '!I80&lt;&gt;"",'Noon Position '!I80,"")</f>
        <v/>
      </c>
      <c r="D80" s="22" t="str">
        <f>IF('Noon Position '!J80&lt;&gt;"",'Noon Position '!J80,"")</f>
        <v/>
      </c>
      <c r="E80" s="23" t="str">
        <f>IF('Noon Position '!J80&lt;&gt;"",'Noon Position '!G80,"")</f>
        <v/>
      </c>
      <c r="F80" s="23" t="str">
        <f>'Noon Position '!O80</f>
        <v/>
      </c>
      <c r="G80" s="30" t="str">
        <f>'Noon Position '!P80</f>
        <v/>
      </c>
      <c r="H80" s="30" t="str">
        <f>'Weather Condition'!V74</f>
        <v/>
      </c>
      <c r="I80" s="23" t="str">
        <f>'Noon Position '!T80</f>
        <v/>
      </c>
      <c r="J80" s="23" t="str">
        <f>'Noon Position '!U80</f>
        <v/>
      </c>
      <c r="K80" s="74" t="str">
        <f>'Bunkers &amp; Lubs'!O74</f>
        <v/>
      </c>
      <c r="L80" s="69" t="str">
        <f>'Bunkers &amp; Lubs'!P74</f>
        <v/>
      </c>
      <c r="M80" s="69" t="str">
        <f>'Bunkers &amp; Lubs'!Q74</f>
        <v/>
      </c>
      <c r="N80" s="69" t="str">
        <f>'Bunkers &amp; Lubs'!S74</f>
        <v/>
      </c>
      <c r="O80" s="69" t="str">
        <f>'Bunkers &amp; Lubs'!T74</f>
        <v/>
      </c>
      <c r="P80" s="69" t="str">
        <f>'Bunkers &amp; Lubs'!U74</f>
        <v/>
      </c>
      <c r="Q80" s="69" t="str">
        <f>'Bunkers &amp; Lubs'!V74</f>
        <v/>
      </c>
      <c r="R80" s="73" t="str">
        <f>Environmental!G77</f>
        <v/>
      </c>
      <c r="S80" s="71" t="str">
        <f>Environmental!L77</f>
        <v/>
      </c>
      <c r="T80" s="134" t="str">
        <f>'Noon Position '!W80&amp;IF('Noon Position '!W80&lt;&gt;""," ~ ","")&amp;'Weather Condition'!W74&amp;IF('Weather Condition'!W74&lt;&gt;""," ~ ","")&amp;'Bunkers &amp; Lubs'!AA74&amp;IF('Bunkers &amp; Lubs'!AA74&lt;&gt;""," ~ ","")&amp;Environmental!M77</f>
        <v/>
      </c>
    </row>
    <row r="81" spans="1:20" x14ac:dyDescent="0.25">
      <c r="A81" s="31" t="str">
        <f>IF('Noon Position '!A81&lt;&gt;"",'Noon Position '!A81,"")</f>
        <v/>
      </c>
      <c r="B81" s="32" t="str">
        <f>IF('Noon Position '!B81&lt;&gt;"",'Noon Position '!B81,"")</f>
        <v/>
      </c>
      <c r="C81" s="22" t="str">
        <f>IF('Noon Position '!I81&lt;&gt;"",'Noon Position '!I81,"")</f>
        <v/>
      </c>
      <c r="D81" s="22" t="str">
        <f>IF('Noon Position '!J81&lt;&gt;"",'Noon Position '!J81,"")</f>
        <v/>
      </c>
      <c r="E81" s="23" t="str">
        <f>IF('Noon Position '!J81&lt;&gt;"",'Noon Position '!G81,"")</f>
        <v/>
      </c>
      <c r="F81" s="23" t="str">
        <f>'Noon Position '!O81</f>
        <v/>
      </c>
      <c r="G81" s="30" t="str">
        <f>'Noon Position '!P81</f>
        <v/>
      </c>
      <c r="H81" s="30" t="str">
        <f>'Weather Condition'!V75</f>
        <v/>
      </c>
      <c r="I81" s="23" t="str">
        <f>'Noon Position '!T81</f>
        <v/>
      </c>
      <c r="J81" s="23" t="str">
        <f>'Noon Position '!U81</f>
        <v/>
      </c>
      <c r="K81" s="74" t="str">
        <f>'Bunkers &amp; Lubs'!O75</f>
        <v/>
      </c>
      <c r="L81" s="69" t="str">
        <f>'Bunkers &amp; Lubs'!P75</f>
        <v/>
      </c>
      <c r="M81" s="69" t="str">
        <f>'Bunkers &amp; Lubs'!Q75</f>
        <v/>
      </c>
      <c r="N81" s="69" t="str">
        <f>'Bunkers &amp; Lubs'!S75</f>
        <v/>
      </c>
      <c r="O81" s="69" t="str">
        <f>'Bunkers &amp; Lubs'!T75</f>
        <v/>
      </c>
      <c r="P81" s="69" t="str">
        <f>'Bunkers &amp; Lubs'!U75</f>
        <v/>
      </c>
      <c r="Q81" s="69" t="str">
        <f>'Bunkers &amp; Lubs'!V75</f>
        <v/>
      </c>
      <c r="R81" s="73" t="str">
        <f>Environmental!G78</f>
        <v/>
      </c>
      <c r="S81" s="71" t="str">
        <f>Environmental!L78</f>
        <v/>
      </c>
      <c r="T81" s="134" t="str">
        <f>'Noon Position '!W81&amp;IF('Noon Position '!W81&lt;&gt;""," ~ ","")&amp;'Weather Condition'!W75&amp;IF('Weather Condition'!W75&lt;&gt;""," ~ ","")&amp;'Bunkers &amp; Lubs'!AA75&amp;IF('Bunkers &amp; Lubs'!AA75&lt;&gt;""," ~ ","")&amp;Environmental!M78</f>
        <v/>
      </c>
    </row>
    <row r="82" spans="1:20" x14ac:dyDescent="0.25">
      <c r="A82" s="31" t="str">
        <f>IF('Noon Position '!A82&lt;&gt;"",'Noon Position '!A82,"")</f>
        <v/>
      </c>
      <c r="B82" s="32" t="str">
        <f>IF('Noon Position '!B82&lt;&gt;"",'Noon Position '!B82,"")</f>
        <v/>
      </c>
      <c r="C82" s="22" t="str">
        <f>IF('Noon Position '!I82&lt;&gt;"",'Noon Position '!I82,"")</f>
        <v/>
      </c>
      <c r="D82" s="22" t="str">
        <f>IF('Noon Position '!J82&lt;&gt;"",'Noon Position '!J82,"")</f>
        <v/>
      </c>
      <c r="E82" s="23" t="str">
        <f>IF('Noon Position '!J82&lt;&gt;"",'Noon Position '!G82,"")</f>
        <v/>
      </c>
      <c r="F82" s="23" t="str">
        <f>'Noon Position '!O82</f>
        <v/>
      </c>
      <c r="G82" s="30" t="str">
        <f>'Noon Position '!P82</f>
        <v/>
      </c>
      <c r="H82" s="30" t="str">
        <f>'Weather Condition'!V76</f>
        <v/>
      </c>
      <c r="I82" s="23" t="str">
        <f>'Noon Position '!T82</f>
        <v/>
      </c>
      <c r="J82" s="23" t="str">
        <f>'Noon Position '!U82</f>
        <v/>
      </c>
      <c r="K82" s="74" t="str">
        <f>'Bunkers &amp; Lubs'!O76</f>
        <v/>
      </c>
      <c r="L82" s="69" t="str">
        <f>'Bunkers &amp; Lubs'!P76</f>
        <v/>
      </c>
      <c r="M82" s="69" t="str">
        <f>'Bunkers &amp; Lubs'!Q76</f>
        <v/>
      </c>
      <c r="N82" s="69" t="str">
        <f>'Bunkers &amp; Lubs'!S76</f>
        <v/>
      </c>
      <c r="O82" s="69" t="str">
        <f>'Bunkers &amp; Lubs'!T76</f>
        <v/>
      </c>
      <c r="P82" s="69" t="str">
        <f>'Bunkers &amp; Lubs'!U76</f>
        <v/>
      </c>
      <c r="Q82" s="69" t="str">
        <f>'Bunkers &amp; Lubs'!V76</f>
        <v/>
      </c>
      <c r="R82" s="73" t="str">
        <f>Environmental!G79</f>
        <v/>
      </c>
      <c r="S82" s="71" t="str">
        <f>Environmental!L79</f>
        <v/>
      </c>
      <c r="T82" s="134" t="str">
        <f>'Noon Position '!W82&amp;IF('Noon Position '!W82&lt;&gt;""," ~ ","")&amp;'Weather Condition'!W76&amp;IF('Weather Condition'!W76&lt;&gt;""," ~ ","")&amp;'Bunkers &amp; Lubs'!AA76&amp;IF('Bunkers &amp; Lubs'!AA76&lt;&gt;""," ~ ","")&amp;Environmental!M79</f>
        <v/>
      </c>
    </row>
    <row r="83" spans="1:20" x14ac:dyDescent="0.25">
      <c r="A83" s="31" t="str">
        <f>IF('Noon Position '!A83&lt;&gt;"",'Noon Position '!A83,"")</f>
        <v/>
      </c>
      <c r="B83" s="32" t="str">
        <f>IF('Noon Position '!B83&lt;&gt;"",'Noon Position '!B83,"")</f>
        <v/>
      </c>
      <c r="C83" s="22" t="str">
        <f>IF('Noon Position '!I83&lt;&gt;"",'Noon Position '!I83,"")</f>
        <v/>
      </c>
      <c r="D83" s="22" t="str">
        <f>IF('Noon Position '!J83&lt;&gt;"",'Noon Position '!J83,"")</f>
        <v/>
      </c>
      <c r="E83" s="23" t="str">
        <f>IF('Noon Position '!J83&lt;&gt;"",'Noon Position '!G83,"")</f>
        <v/>
      </c>
      <c r="F83" s="23" t="str">
        <f>'Noon Position '!O83</f>
        <v/>
      </c>
      <c r="G83" s="30" t="str">
        <f>'Noon Position '!P83</f>
        <v/>
      </c>
      <c r="H83" s="30" t="str">
        <f>'Weather Condition'!V77</f>
        <v/>
      </c>
      <c r="I83" s="23" t="str">
        <f>'Noon Position '!T83</f>
        <v/>
      </c>
      <c r="J83" s="23" t="str">
        <f>'Noon Position '!U83</f>
        <v/>
      </c>
      <c r="K83" s="74" t="str">
        <f>'Bunkers &amp; Lubs'!O77</f>
        <v/>
      </c>
      <c r="L83" s="69" t="str">
        <f>'Bunkers &amp; Lubs'!P77</f>
        <v/>
      </c>
      <c r="M83" s="69" t="str">
        <f>'Bunkers &amp; Lubs'!Q77</f>
        <v/>
      </c>
      <c r="N83" s="69" t="str">
        <f>'Bunkers &amp; Lubs'!S77</f>
        <v/>
      </c>
      <c r="O83" s="69" t="str">
        <f>'Bunkers &amp; Lubs'!T77</f>
        <v/>
      </c>
      <c r="P83" s="69" t="str">
        <f>'Bunkers &amp; Lubs'!U77</f>
        <v/>
      </c>
      <c r="Q83" s="69" t="str">
        <f>'Bunkers &amp; Lubs'!V77</f>
        <v/>
      </c>
      <c r="R83" s="73" t="str">
        <f>Environmental!G80</f>
        <v/>
      </c>
      <c r="S83" s="71" t="str">
        <f>Environmental!L80</f>
        <v/>
      </c>
      <c r="T83" s="134" t="str">
        <f>'Noon Position '!W83&amp;IF('Noon Position '!W83&lt;&gt;""," ~ ","")&amp;'Weather Condition'!W77&amp;IF('Weather Condition'!W77&lt;&gt;""," ~ ","")&amp;'Bunkers &amp; Lubs'!AA77&amp;IF('Bunkers &amp; Lubs'!AA77&lt;&gt;""," ~ ","")&amp;Environmental!M80</f>
        <v/>
      </c>
    </row>
    <row r="84" spans="1:20" x14ac:dyDescent="0.25">
      <c r="A84" s="31" t="str">
        <f>IF('Noon Position '!A84&lt;&gt;"",'Noon Position '!A84,"")</f>
        <v/>
      </c>
      <c r="B84" s="32" t="str">
        <f>IF('Noon Position '!B84&lt;&gt;"",'Noon Position '!B84,"")</f>
        <v/>
      </c>
      <c r="C84" s="22" t="str">
        <f>IF('Noon Position '!I84&lt;&gt;"",'Noon Position '!I84,"")</f>
        <v/>
      </c>
      <c r="D84" s="22" t="str">
        <f>IF('Noon Position '!J84&lt;&gt;"",'Noon Position '!J84,"")</f>
        <v/>
      </c>
      <c r="E84" s="23" t="str">
        <f>IF('Noon Position '!J84&lt;&gt;"",'Noon Position '!G84,"")</f>
        <v/>
      </c>
      <c r="F84" s="23" t="str">
        <f>'Noon Position '!O84</f>
        <v/>
      </c>
      <c r="G84" s="30" t="str">
        <f>'Noon Position '!P84</f>
        <v/>
      </c>
      <c r="H84" s="30" t="str">
        <f>'Weather Condition'!V78</f>
        <v/>
      </c>
      <c r="I84" s="23" t="str">
        <f>'Noon Position '!T84</f>
        <v/>
      </c>
      <c r="J84" s="23" t="str">
        <f>'Noon Position '!U84</f>
        <v/>
      </c>
      <c r="K84" s="74" t="str">
        <f>'Bunkers &amp; Lubs'!O78</f>
        <v/>
      </c>
      <c r="L84" s="69" t="str">
        <f>'Bunkers &amp; Lubs'!P78</f>
        <v/>
      </c>
      <c r="M84" s="69" t="str">
        <f>'Bunkers &amp; Lubs'!Q78</f>
        <v/>
      </c>
      <c r="N84" s="69" t="str">
        <f>'Bunkers &amp; Lubs'!S78</f>
        <v/>
      </c>
      <c r="O84" s="69" t="str">
        <f>'Bunkers &amp; Lubs'!T78</f>
        <v/>
      </c>
      <c r="P84" s="69" t="str">
        <f>'Bunkers &amp; Lubs'!U78</f>
        <v/>
      </c>
      <c r="Q84" s="69" t="str">
        <f>'Bunkers &amp; Lubs'!V78</f>
        <v/>
      </c>
      <c r="R84" s="73" t="str">
        <f>Environmental!G81</f>
        <v/>
      </c>
      <c r="S84" s="71" t="str">
        <f>Environmental!L81</f>
        <v/>
      </c>
      <c r="T84" s="134" t="str">
        <f>'Noon Position '!W84&amp;IF('Noon Position '!W84&lt;&gt;""," ~ ","")&amp;'Weather Condition'!W78&amp;IF('Weather Condition'!W78&lt;&gt;""," ~ ","")&amp;'Bunkers &amp; Lubs'!AA78&amp;IF('Bunkers &amp; Lubs'!AA78&lt;&gt;""," ~ ","")&amp;Environmental!M81</f>
        <v/>
      </c>
    </row>
    <row r="85" spans="1:20" x14ac:dyDescent="0.25">
      <c r="A85" s="31" t="str">
        <f>IF('Noon Position '!A85&lt;&gt;"",'Noon Position '!A85,"")</f>
        <v/>
      </c>
      <c r="B85" s="32" t="str">
        <f>IF('Noon Position '!B85&lt;&gt;"",'Noon Position '!B85,"")</f>
        <v/>
      </c>
      <c r="C85" s="22" t="str">
        <f>IF('Noon Position '!I85&lt;&gt;"",'Noon Position '!I85,"")</f>
        <v/>
      </c>
      <c r="D85" s="22" t="str">
        <f>IF('Noon Position '!J85&lt;&gt;"",'Noon Position '!J85,"")</f>
        <v/>
      </c>
      <c r="E85" s="23" t="str">
        <f>IF('Noon Position '!J85&lt;&gt;"",'Noon Position '!G85,"")</f>
        <v/>
      </c>
      <c r="F85" s="23" t="str">
        <f>'Noon Position '!O85</f>
        <v/>
      </c>
      <c r="G85" s="30" t="str">
        <f>'Noon Position '!P85</f>
        <v/>
      </c>
      <c r="H85" s="30" t="str">
        <f>'Weather Condition'!V79</f>
        <v/>
      </c>
      <c r="I85" s="23" t="str">
        <f>'Noon Position '!T85</f>
        <v/>
      </c>
      <c r="J85" s="23" t="str">
        <f>'Noon Position '!U85</f>
        <v/>
      </c>
      <c r="K85" s="74" t="str">
        <f>'Bunkers &amp; Lubs'!O79</f>
        <v/>
      </c>
      <c r="L85" s="69" t="str">
        <f>'Bunkers &amp; Lubs'!P79</f>
        <v/>
      </c>
      <c r="M85" s="69" t="str">
        <f>'Bunkers &amp; Lubs'!Q79</f>
        <v/>
      </c>
      <c r="N85" s="69" t="str">
        <f>'Bunkers &amp; Lubs'!S79</f>
        <v/>
      </c>
      <c r="O85" s="69" t="str">
        <f>'Bunkers &amp; Lubs'!T79</f>
        <v/>
      </c>
      <c r="P85" s="69" t="str">
        <f>'Bunkers &amp; Lubs'!U79</f>
        <v/>
      </c>
      <c r="Q85" s="69" t="str">
        <f>'Bunkers &amp; Lubs'!V79</f>
        <v/>
      </c>
      <c r="R85" s="73" t="str">
        <f>Environmental!G82</f>
        <v/>
      </c>
      <c r="S85" s="71" t="str">
        <f>Environmental!L82</f>
        <v/>
      </c>
      <c r="T85" s="134" t="str">
        <f>'Noon Position '!W85&amp;IF('Noon Position '!W85&lt;&gt;""," ~ ","")&amp;'Weather Condition'!W79&amp;IF('Weather Condition'!W79&lt;&gt;""," ~ ","")&amp;'Bunkers &amp; Lubs'!AA79&amp;IF('Bunkers &amp; Lubs'!AA79&lt;&gt;""," ~ ","")&amp;Environmental!M82</f>
        <v/>
      </c>
    </row>
    <row r="86" spans="1:20" x14ac:dyDescent="0.25">
      <c r="A86" s="31" t="str">
        <f>IF('Noon Position '!A86&lt;&gt;"",'Noon Position '!A86,"")</f>
        <v/>
      </c>
      <c r="B86" s="32" t="str">
        <f>IF('Noon Position '!B86&lt;&gt;"",'Noon Position '!B86,"")</f>
        <v/>
      </c>
      <c r="C86" s="22" t="str">
        <f>IF('Noon Position '!I86&lt;&gt;"",'Noon Position '!I86,"")</f>
        <v/>
      </c>
      <c r="D86" s="22" t="str">
        <f>IF('Noon Position '!J86&lt;&gt;"",'Noon Position '!J86,"")</f>
        <v/>
      </c>
      <c r="E86" s="23" t="str">
        <f>IF('Noon Position '!J86&lt;&gt;"",'Noon Position '!G86,"")</f>
        <v/>
      </c>
      <c r="F86" s="23" t="str">
        <f>'Noon Position '!O86</f>
        <v/>
      </c>
      <c r="G86" s="30" t="str">
        <f>'Noon Position '!P86</f>
        <v/>
      </c>
      <c r="H86" s="30" t="str">
        <f>'Weather Condition'!V80</f>
        <v/>
      </c>
      <c r="I86" s="23" t="str">
        <f>'Noon Position '!T86</f>
        <v/>
      </c>
      <c r="J86" s="23" t="str">
        <f>'Noon Position '!U86</f>
        <v/>
      </c>
      <c r="K86" s="74" t="str">
        <f>'Bunkers &amp; Lubs'!O80</f>
        <v/>
      </c>
      <c r="L86" s="69" t="str">
        <f>'Bunkers &amp; Lubs'!P80</f>
        <v/>
      </c>
      <c r="M86" s="69" t="str">
        <f>'Bunkers &amp; Lubs'!Q80</f>
        <v/>
      </c>
      <c r="N86" s="69" t="str">
        <f>'Bunkers &amp; Lubs'!S80</f>
        <v/>
      </c>
      <c r="O86" s="69" t="str">
        <f>'Bunkers &amp; Lubs'!T80</f>
        <v/>
      </c>
      <c r="P86" s="69" t="str">
        <f>'Bunkers &amp; Lubs'!U80</f>
        <v/>
      </c>
      <c r="Q86" s="69" t="str">
        <f>'Bunkers &amp; Lubs'!V80</f>
        <v/>
      </c>
      <c r="R86" s="73" t="str">
        <f>Environmental!G83</f>
        <v/>
      </c>
      <c r="S86" s="71" t="str">
        <f>Environmental!L83</f>
        <v/>
      </c>
      <c r="T86" s="134" t="str">
        <f>'Noon Position '!W86&amp;IF('Noon Position '!W86&lt;&gt;""," ~ ","")&amp;'Weather Condition'!W80&amp;IF('Weather Condition'!W80&lt;&gt;""," ~ ","")&amp;'Bunkers &amp; Lubs'!AA80&amp;IF('Bunkers &amp; Lubs'!AA80&lt;&gt;""," ~ ","")&amp;Environmental!M83</f>
        <v/>
      </c>
    </row>
    <row r="87" spans="1:20" x14ac:dyDescent="0.25">
      <c r="A87" s="31" t="str">
        <f>IF('Noon Position '!A87&lt;&gt;"",'Noon Position '!A87,"")</f>
        <v/>
      </c>
      <c r="B87" s="32" t="str">
        <f>IF('Noon Position '!B87&lt;&gt;"",'Noon Position '!B87,"")</f>
        <v/>
      </c>
      <c r="C87" s="22" t="str">
        <f>IF('Noon Position '!I87&lt;&gt;"",'Noon Position '!I87,"")</f>
        <v/>
      </c>
      <c r="D87" s="22" t="str">
        <f>IF('Noon Position '!J87&lt;&gt;"",'Noon Position '!J87,"")</f>
        <v/>
      </c>
      <c r="E87" s="23" t="str">
        <f>IF('Noon Position '!J87&lt;&gt;"",'Noon Position '!G87,"")</f>
        <v/>
      </c>
      <c r="F87" s="23" t="str">
        <f>'Noon Position '!O87</f>
        <v/>
      </c>
      <c r="G87" s="30" t="str">
        <f>'Noon Position '!P87</f>
        <v/>
      </c>
      <c r="H87" s="30" t="str">
        <f>'Weather Condition'!V81</f>
        <v/>
      </c>
      <c r="I87" s="23" t="str">
        <f>'Noon Position '!T87</f>
        <v/>
      </c>
      <c r="J87" s="23" t="str">
        <f>'Noon Position '!U87</f>
        <v/>
      </c>
      <c r="K87" s="74" t="str">
        <f>'Bunkers &amp; Lubs'!O81</f>
        <v/>
      </c>
      <c r="L87" s="69" t="str">
        <f>'Bunkers &amp; Lubs'!P81</f>
        <v/>
      </c>
      <c r="M87" s="69" t="str">
        <f>'Bunkers &amp; Lubs'!Q81</f>
        <v/>
      </c>
      <c r="N87" s="69" t="str">
        <f>'Bunkers &amp; Lubs'!S81</f>
        <v/>
      </c>
      <c r="O87" s="69" t="str">
        <f>'Bunkers &amp; Lubs'!T81</f>
        <v/>
      </c>
      <c r="P87" s="69" t="str">
        <f>'Bunkers &amp; Lubs'!U81</f>
        <v/>
      </c>
      <c r="Q87" s="69" t="str">
        <f>'Bunkers &amp; Lubs'!V81</f>
        <v/>
      </c>
      <c r="R87" s="73" t="str">
        <f>Environmental!G84</f>
        <v/>
      </c>
      <c r="S87" s="71" t="str">
        <f>Environmental!L84</f>
        <v/>
      </c>
      <c r="T87" s="134" t="str">
        <f>'Noon Position '!W87&amp;IF('Noon Position '!W87&lt;&gt;""," ~ ","")&amp;'Weather Condition'!W81&amp;IF('Weather Condition'!W81&lt;&gt;""," ~ ","")&amp;'Bunkers &amp; Lubs'!AA81&amp;IF('Bunkers &amp; Lubs'!AA81&lt;&gt;""," ~ ","")&amp;Environmental!M84</f>
        <v/>
      </c>
    </row>
    <row r="88" spans="1:20" x14ac:dyDescent="0.25">
      <c r="A88" s="31" t="str">
        <f>IF('Noon Position '!A88&lt;&gt;"",'Noon Position '!A88,"")</f>
        <v/>
      </c>
      <c r="B88" s="32" t="str">
        <f>IF('Noon Position '!B88&lt;&gt;"",'Noon Position '!B88,"")</f>
        <v/>
      </c>
      <c r="C88" s="22" t="str">
        <f>IF('Noon Position '!I88&lt;&gt;"",'Noon Position '!I88,"")</f>
        <v/>
      </c>
      <c r="D88" s="22" t="str">
        <f>IF('Noon Position '!J88&lt;&gt;"",'Noon Position '!J88,"")</f>
        <v/>
      </c>
      <c r="E88" s="23" t="str">
        <f>IF('Noon Position '!J88&lt;&gt;"",'Noon Position '!G88,"")</f>
        <v/>
      </c>
      <c r="F88" s="23" t="str">
        <f>'Noon Position '!O88</f>
        <v/>
      </c>
      <c r="G88" s="30" t="str">
        <f>'Noon Position '!P88</f>
        <v/>
      </c>
      <c r="H88" s="30" t="str">
        <f>'Weather Condition'!V82</f>
        <v/>
      </c>
      <c r="I88" s="23" t="str">
        <f>'Noon Position '!T88</f>
        <v/>
      </c>
      <c r="J88" s="23" t="str">
        <f>'Noon Position '!U88</f>
        <v/>
      </c>
      <c r="K88" s="74" t="str">
        <f>'Bunkers &amp; Lubs'!O82</f>
        <v/>
      </c>
      <c r="L88" s="69" t="str">
        <f>'Bunkers &amp; Lubs'!P82</f>
        <v/>
      </c>
      <c r="M88" s="69" t="str">
        <f>'Bunkers &amp; Lubs'!Q82</f>
        <v/>
      </c>
      <c r="N88" s="69" t="str">
        <f>'Bunkers &amp; Lubs'!S82</f>
        <v/>
      </c>
      <c r="O88" s="69" t="str">
        <f>'Bunkers &amp; Lubs'!T82</f>
        <v/>
      </c>
      <c r="P88" s="69" t="str">
        <f>'Bunkers &amp; Lubs'!U82</f>
        <v/>
      </c>
      <c r="Q88" s="69" t="str">
        <f>'Bunkers &amp; Lubs'!V82</f>
        <v/>
      </c>
      <c r="R88" s="73" t="str">
        <f>Environmental!G85</f>
        <v/>
      </c>
      <c r="S88" s="71" t="str">
        <f>Environmental!L85</f>
        <v/>
      </c>
      <c r="T88" s="134" t="str">
        <f>'Noon Position '!W88&amp;IF('Noon Position '!W88&lt;&gt;""," ~ ","")&amp;'Weather Condition'!W82&amp;IF('Weather Condition'!W82&lt;&gt;""," ~ ","")&amp;'Bunkers &amp; Lubs'!AA82&amp;IF('Bunkers &amp; Lubs'!AA82&lt;&gt;""," ~ ","")&amp;Environmental!M85</f>
        <v/>
      </c>
    </row>
    <row r="89" spans="1:20" x14ac:dyDescent="0.25">
      <c r="A89" s="31" t="str">
        <f>IF('Noon Position '!A89&lt;&gt;"",'Noon Position '!A89,"")</f>
        <v/>
      </c>
      <c r="B89" s="32" t="str">
        <f>IF('Noon Position '!B89&lt;&gt;"",'Noon Position '!B89,"")</f>
        <v/>
      </c>
      <c r="C89" s="22" t="str">
        <f>IF('Noon Position '!I89&lt;&gt;"",'Noon Position '!I89,"")</f>
        <v/>
      </c>
      <c r="D89" s="22" t="str">
        <f>IF('Noon Position '!J89&lt;&gt;"",'Noon Position '!J89,"")</f>
        <v/>
      </c>
      <c r="E89" s="23" t="str">
        <f>IF('Noon Position '!J89&lt;&gt;"",'Noon Position '!G89,"")</f>
        <v/>
      </c>
      <c r="F89" s="23" t="str">
        <f>'Noon Position '!O89</f>
        <v/>
      </c>
      <c r="G89" s="30" t="str">
        <f>'Noon Position '!P89</f>
        <v/>
      </c>
      <c r="H89" s="30" t="str">
        <f>'Weather Condition'!V83</f>
        <v/>
      </c>
      <c r="I89" s="23" t="str">
        <f>'Noon Position '!T89</f>
        <v/>
      </c>
      <c r="J89" s="23" t="str">
        <f>'Noon Position '!U89</f>
        <v/>
      </c>
      <c r="K89" s="74" t="str">
        <f>'Bunkers &amp; Lubs'!O83</f>
        <v/>
      </c>
      <c r="L89" s="69" t="str">
        <f>'Bunkers &amp; Lubs'!P83</f>
        <v/>
      </c>
      <c r="M89" s="69" t="str">
        <f>'Bunkers &amp; Lubs'!Q83</f>
        <v/>
      </c>
      <c r="N89" s="69" t="str">
        <f>'Bunkers &amp; Lubs'!S83</f>
        <v/>
      </c>
      <c r="O89" s="69" t="str">
        <f>'Bunkers &amp; Lubs'!T83</f>
        <v/>
      </c>
      <c r="P89" s="69" t="str">
        <f>'Bunkers &amp; Lubs'!U83</f>
        <v/>
      </c>
      <c r="Q89" s="69" t="str">
        <f>'Bunkers &amp; Lubs'!V83</f>
        <v/>
      </c>
      <c r="R89" s="73" t="str">
        <f>Environmental!G86</f>
        <v/>
      </c>
      <c r="S89" s="71" t="str">
        <f>Environmental!L86</f>
        <v/>
      </c>
      <c r="T89" s="134" t="str">
        <f>'Noon Position '!W89&amp;IF('Noon Position '!W89&lt;&gt;""," ~ ","")&amp;'Weather Condition'!W83&amp;IF('Weather Condition'!W83&lt;&gt;""," ~ ","")&amp;'Bunkers &amp; Lubs'!AA83&amp;IF('Bunkers &amp; Lubs'!AA83&lt;&gt;""," ~ ","")&amp;Environmental!M86</f>
        <v/>
      </c>
    </row>
    <row r="90" spans="1:20" x14ac:dyDescent="0.25">
      <c r="A90" s="31" t="str">
        <f>IF('Noon Position '!A90&lt;&gt;"",'Noon Position '!A90,"")</f>
        <v/>
      </c>
      <c r="B90" s="32" t="str">
        <f>IF('Noon Position '!B90&lt;&gt;"",'Noon Position '!B90,"")</f>
        <v/>
      </c>
      <c r="C90" s="22" t="str">
        <f>IF('Noon Position '!I90&lt;&gt;"",'Noon Position '!I90,"")</f>
        <v/>
      </c>
      <c r="D90" s="22" t="str">
        <f>IF('Noon Position '!J90&lt;&gt;"",'Noon Position '!J90,"")</f>
        <v/>
      </c>
      <c r="E90" s="23" t="str">
        <f>IF('Noon Position '!J90&lt;&gt;"",'Noon Position '!G90,"")</f>
        <v/>
      </c>
      <c r="F90" s="23" t="str">
        <f>'Noon Position '!O90</f>
        <v/>
      </c>
      <c r="G90" s="30" t="str">
        <f>'Noon Position '!P90</f>
        <v/>
      </c>
      <c r="H90" s="30" t="str">
        <f>'Weather Condition'!V84</f>
        <v/>
      </c>
      <c r="I90" s="23" t="str">
        <f>'Noon Position '!T90</f>
        <v/>
      </c>
      <c r="J90" s="23" t="str">
        <f>'Noon Position '!U90</f>
        <v/>
      </c>
      <c r="K90" s="74" t="str">
        <f>'Bunkers &amp; Lubs'!O84</f>
        <v/>
      </c>
      <c r="L90" s="69" t="str">
        <f>'Bunkers &amp; Lubs'!P84</f>
        <v/>
      </c>
      <c r="M90" s="69" t="str">
        <f>'Bunkers &amp; Lubs'!Q84</f>
        <v/>
      </c>
      <c r="N90" s="69" t="str">
        <f>'Bunkers &amp; Lubs'!S84</f>
        <v/>
      </c>
      <c r="O90" s="69" t="str">
        <f>'Bunkers &amp; Lubs'!T84</f>
        <v/>
      </c>
      <c r="P90" s="69" t="str">
        <f>'Bunkers &amp; Lubs'!U84</f>
        <v/>
      </c>
      <c r="Q90" s="69" t="str">
        <f>'Bunkers &amp; Lubs'!V84</f>
        <v/>
      </c>
      <c r="R90" s="73" t="str">
        <f>Environmental!G87</f>
        <v/>
      </c>
      <c r="S90" s="71" t="str">
        <f>Environmental!L87</f>
        <v/>
      </c>
      <c r="T90" s="134" t="str">
        <f>'Noon Position '!W90&amp;IF('Noon Position '!W90&lt;&gt;""," ~ ","")&amp;'Weather Condition'!W84&amp;IF('Weather Condition'!W84&lt;&gt;""," ~ ","")&amp;'Bunkers &amp; Lubs'!AA84&amp;IF('Bunkers &amp; Lubs'!AA84&lt;&gt;""," ~ ","")&amp;Environmental!M87</f>
        <v/>
      </c>
    </row>
    <row r="91" spans="1:20" x14ac:dyDescent="0.25">
      <c r="A91" s="31" t="str">
        <f>IF('Noon Position '!A91&lt;&gt;"",'Noon Position '!A91,"")</f>
        <v/>
      </c>
      <c r="B91" s="32" t="str">
        <f>IF('Noon Position '!B91&lt;&gt;"",'Noon Position '!B91,"")</f>
        <v/>
      </c>
      <c r="C91" s="22" t="str">
        <f>IF('Noon Position '!I91&lt;&gt;"",'Noon Position '!I91,"")</f>
        <v/>
      </c>
      <c r="D91" s="22" t="str">
        <f>IF('Noon Position '!J91&lt;&gt;"",'Noon Position '!J91,"")</f>
        <v/>
      </c>
      <c r="E91" s="23" t="str">
        <f>IF('Noon Position '!J91&lt;&gt;"",'Noon Position '!G91,"")</f>
        <v/>
      </c>
      <c r="F91" s="23" t="str">
        <f>'Noon Position '!O91</f>
        <v/>
      </c>
      <c r="G91" s="30" t="str">
        <f>'Noon Position '!P91</f>
        <v/>
      </c>
      <c r="H91" s="30" t="str">
        <f>'Weather Condition'!V85</f>
        <v/>
      </c>
      <c r="I91" s="23" t="str">
        <f>'Noon Position '!T91</f>
        <v/>
      </c>
      <c r="J91" s="23" t="str">
        <f>'Noon Position '!U91</f>
        <v/>
      </c>
      <c r="K91" s="74" t="str">
        <f>'Bunkers &amp; Lubs'!O85</f>
        <v/>
      </c>
      <c r="L91" s="69" t="str">
        <f>'Bunkers &amp; Lubs'!P85</f>
        <v/>
      </c>
      <c r="M91" s="69" t="str">
        <f>'Bunkers &amp; Lubs'!Q85</f>
        <v/>
      </c>
      <c r="N91" s="69" t="str">
        <f>'Bunkers &amp; Lubs'!S85</f>
        <v/>
      </c>
      <c r="O91" s="69" t="str">
        <f>'Bunkers &amp; Lubs'!T85</f>
        <v/>
      </c>
      <c r="P91" s="69" t="str">
        <f>'Bunkers &amp; Lubs'!U85</f>
        <v/>
      </c>
      <c r="Q91" s="69" t="str">
        <f>'Bunkers &amp; Lubs'!V85</f>
        <v/>
      </c>
      <c r="R91" s="73" t="str">
        <f>Environmental!G88</f>
        <v/>
      </c>
      <c r="S91" s="71" t="str">
        <f>Environmental!L88</f>
        <v/>
      </c>
      <c r="T91" s="134" t="str">
        <f>'Noon Position '!W91&amp;IF('Noon Position '!W91&lt;&gt;""," ~ ","")&amp;'Weather Condition'!W85&amp;IF('Weather Condition'!W85&lt;&gt;""," ~ ","")&amp;'Bunkers &amp; Lubs'!AA85&amp;IF('Bunkers &amp; Lubs'!AA85&lt;&gt;""," ~ ","")&amp;Environmental!M88</f>
        <v/>
      </c>
    </row>
    <row r="92" spans="1:20" x14ac:dyDescent="0.25">
      <c r="A92" s="31" t="str">
        <f>IF('Noon Position '!A92&lt;&gt;"",'Noon Position '!A92,"")</f>
        <v/>
      </c>
      <c r="B92" s="32" t="str">
        <f>IF('Noon Position '!B92&lt;&gt;"",'Noon Position '!B92,"")</f>
        <v/>
      </c>
      <c r="C92" s="22" t="str">
        <f>IF('Noon Position '!I92&lt;&gt;"",'Noon Position '!I92,"")</f>
        <v/>
      </c>
      <c r="D92" s="22" t="str">
        <f>IF('Noon Position '!J92&lt;&gt;"",'Noon Position '!J92,"")</f>
        <v/>
      </c>
      <c r="E92" s="23" t="str">
        <f>IF('Noon Position '!J92&lt;&gt;"",'Noon Position '!G92,"")</f>
        <v/>
      </c>
      <c r="F92" s="23" t="str">
        <f>'Noon Position '!O92</f>
        <v/>
      </c>
      <c r="G92" s="30" t="str">
        <f>'Noon Position '!P92</f>
        <v/>
      </c>
      <c r="H92" s="30" t="str">
        <f>'Weather Condition'!V86</f>
        <v/>
      </c>
      <c r="I92" s="23" t="str">
        <f>'Noon Position '!T92</f>
        <v/>
      </c>
      <c r="J92" s="23" t="str">
        <f>'Noon Position '!U92</f>
        <v/>
      </c>
      <c r="K92" s="74" t="str">
        <f>'Bunkers &amp; Lubs'!O86</f>
        <v/>
      </c>
      <c r="L92" s="69" t="str">
        <f>'Bunkers &amp; Lubs'!P86</f>
        <v/>
      </c>
      <c r="M92" s="69" t="str">
        <f>'Bunkers &amp; Lubs'!Q86</f>
        <v/>
      </c>
      <c r="N92" s="69" t="str">
        <f>'Bunkers &amp; Lubs'!S86</f>
        <v/>
      </c>
      <c r="O92" s="69" t="str">
        <f>'Bunkers &amp; Lubs'!T86</f>
        <v/>
      </c>
      <c r="P92" s="69" t="str">
        <f>'Bunkers &amp; Lubs'!U86</f>
        <v/>
      </c>
      <c r="Q92" s="69" t="str">
        <f>'Bunkers &amp; Lubs'!V86</f>
        <v/>
      </c>
      <c r="R92" s="73" t="str">
        <f>Environmental!G89</f>
        <v/>
      </c>
      <c r="S92" s="71" t="str">
        <f>Environmental!L89</f>
        <v/>
      </c>
      <c r="T92" s="134" t="str">
        <f>'Noon Position '!W92&amp;IF('Noon Position '!W92&lt;&gt;""," ~ ","")&amp;'Weather Condition'!W86&amp;IF('Weather Condition'!W86&lt;&gt;""," ~ ","")&amp;'Bunkers &amp; Lubs'!AA86&amp;IF('Bunkers &amp; Lubs'!AA86&lt;&gt;""," ~ ","")&amp;Environmental!M89</f>
        <v/>
      </c>
    </row>
    <row r="93" spans="1:20" x14ac:dyDescent="0.25">
      <c r="A93" s="31" t="str">
        <f>IF('Noon Position '!A93&lt;&gt;"",'Noon Position '!A93,"")</f>
        <v/>
      </c>
      <c r="B93" s="32" t="str">
        <f>IF('Noon Position '!B93&lt;&gt;"",'Noon Position '!B93,"")</f>
        <v/>
      </c>
      <c r="C93" s="22" t="str">
        <f>IF('Noon Position '!I93&lt;&gt;"",'Noon Position '!I93,"")</f>
        <v/>
      </c>
      <c r="D93" s="22" t="str">
        <f>IF('Noon Position '!J93&lt;&gt;"",'Noon Position '!J93,"")</f>
        <v/>
      </c>
      <c r="E93" s="23" t="str">
        <f>IF('Noon Position '!J93&lt;&gt;"",'Noon Position '!G93,"")</f>
        <v/>
      </c>
      <c r="F93" s="23" t="str">
        <f>'Noon Position '!O93</f>
        <v/>
      </c>
      <c r="G93" s="30" t="str">
        <f>'Noon Position '!P93</f>
        <v/>
      </c>
      <c r="H93" s="30" t="str">
        <f>'Weather Condition'!V87</f>
        <v/>
      </c>
      <c r="I93" s="23" t="str">
        <f>'Noon Position '!T93</f>
        <v/>
      </c>
      <c r="J93" s="23" t="str">
        <f>'Noon Position '!U93</f>
        <v/>
      </c>
      <c r="K93" s="74" t="str">
        <f>'Bunkers &amp; Lubs'!O87</f>
        <v/>
      </c>
      <c r="L93" s="69" t="str">
        <f>'Bunkers &amp; Lubs'!P87</f>
        <v/>
      </c>
      <c r="M93" s="69" t="str">
        <f>'Bunkers &amp; Lubs'!Q87</f>
        <v/>
      </c>
      <c r="N93" s="69" t="str">
        <f>'Bunkers &amp; Lubs'!S87</f>
        <v/>
      </c>
      <c r="O93" s="69" t="str">
        <f>'Bunkers &amp; Lubs'!T87</f>
        <v/>
      </c>
      <c r="P93" s="69" t="str">
        <f>'Bunkers &amp; Lubs'!U87</f>
        <v/>
      </c>
      <c r="Q93" s="69" t="str">
        <f>'Bunkers &amp; Lubs'!V87</f>
        <v/>
      </c>
      <c r="R93" s="73" t="str">
        <f>Environmental!G90</f>
        <v/>
      </c>
      <c r="S93" s="71" t="str">
        <f>Environmental!L90</f>
        <v/>
      </c>
      <c r="T93" s="134" t="str">
        <f>'Noon Position '!W93&amp;IF('Noon Position '!W93&lt;&gt;""," ~ ","")&amp;'Weather Condition'!W87&amp;IF('Weather Condition'!W87&lt;&gt;""," ~ ","")&amp;'Bunkers &amp; Lubs'!AA87&amp;IF('Bunkers &amp; Lubs'!AA87&lt;&gt;""," ~ ","")&amp;Environmental!M90</f>
        <v/>
      </c>
    </row>
    <row r="94" spans="1:20" x14ac:dyDescent="0.25">
      <c r="A94" s="31" t="str">
        <f>IF('Noon Position '!A94&lt;&gt;"",'Noon Position '!A94,"")</f>
        <v/>
      </c>
      <c r="B94" s="32" t="str">
        <f>IF('Noon Position '!B94&lt;&gt;"",'Noon Position '!B94,"")</f>
        <v/>
      </c>
      <c r="C94" s="22" t="str">
        <f>IF('Noon Position '!I94&lt;&gt;"",'Noon Position '!I94,"")</f>
        <v/>
      </c>
      <c r="D94" s="22" t="str">
        <f>IF('Noon Position '!J94&lt;&gt;"",'Noon Position '!J94,"")</f>
        <v/>
      </c>
      <c r="E94" s="23" t="str">
        <f>IF('Noon Position '!J94&lt;&gt;"",'Noon Position '!G94,"")</f>
        <v/>
      </c>
      <c r="F94" s="23" t="str">
        <f>'Noon Position '!O94</f>
        <v/>
      </c>
      <c r="G94" s="30" t="str">
        <f>'Noon Position '!P94</f>
        <v/>
      </c>
      <c r="H94" s="30" t="str">
        <f>'Weather Condition'!V88</f>
        <v/>
      </c>
      <c r="I94" s="23" t="str">
        <f>'Noon Position '!T94</f>
        <v/>
      </c>
      <c r="J94" s="23" t="str">
        <f>'Noon Position '!U94</f>
        <v/>
      </c>
      <c r="K94" s="74" t="str">
        <f>'Bunkers &amp; Lubs'!O88</f>
        <v/>
      </c>
      <c r="L94" s="69" t="str">
        <f>'Bunkers &amp; Lubs'!P88</f>
        <v/>
      </c>
      <c r="M94" s="69" t="str">
        <f>'Bunkers &amp; Lubs'!Q88</f>
        <v/>
      </c>
      <c r="N94" s="69" t="str">
        <f>'Bunkers &amp; Lubs'!S88</f>
        <v/>
      </c>
      <c r="O94" s="69" t="str">
        <f>'Bunkers &amp; Lubs'!T88</f>
        <v/>
      </c>
      <c r="P94" s="69" t="str">
        <f>'Bunkers &amp; Lubs'!U88</f>
        <v/>
      </c>
      <c r="Q94" s="69" t="str">
        <f>'Bunkers &amp; Lubs'!V88</f>
        <v/>
      </c>
      <c r="R94" s="73" t="str">
        <f>Environmental!G91</f>
        <v/>
      </c>
      <c r="S94" s="71" t="str">
        <f>Environmental!L91</f>
        <v/>
      </c>
      <c r="T94" s="134" t="str">
        <f>'Noon Position '!W94&amp;IF('Noon Position '!W94&lt;&gt;""," ~ ","")&amp;'Weather Condition'!W88&amp;IF('Weather Condition'!W88&lt;&gt;""," ~ ","")&amp;'Bunkers &amp; Lubs'!AA88&amp;IF('Bunkers &amp; Lubs'!AA88&lt;&gt;""," ~ ","")&amp;Environmental!M91</f>
        <v/>
      </c>
    </row>
    <row r="95" spans="1:20" x14ac:dyDescent="0.25">
      <c r="A95" s="31" t="str">
        <f>IF('Noon Position '!A95&lt;&gt;"",'Noon Position '!A95,"")</f>
        <v/>
      </c>
      <c r="B95" s="32" t="str">
        <f>IF('Noon Position '!B95&lt;&gt;"",'Noon Position '!B95,"")</f>
        <v/>
      </c>
      <c r="C95" s="22" t="str">
        <f>IF('Noon Position '!I95&lt;&gt;"",'Noon Position '!I95,"")</f>
        <v/>
      </c>
      <c r="D95" s="22" t="str">
        <f>IF('Noon Position '!J95&lt;&gt;"",'Noon Position '!J95,"")</f>
        <v/>
      </c>
      <c r="E95" s="23" t="str">
        <f>IF('Noon Position '!J95&lt;&gt;"",'Noon Position '!G95,"")</f>
        <v/>
      </c>
      <c r="F95" s="23" t="str">
        <f>'Noon Position '!O95</f>
        <v/>
      </c>
      <c r="G95" s="30" t="str">
        <f>'Noon Position '!P95</f>
        <v/>
      </c>
      <c r="H95" s="30" t="str">
        <f>'Weather Condition'!V89</f>
        <v/>
      </c>
      <c r="I95" s="23" t="str">
        <f>'Noon Position '!T95</f>
        <v/>
      </c>
      <c r="J95" s="23" t="str">
        <f>'Noon Position '!U95</f>
        <v/>
      </c>
      <c r="K95" s="74" t="str">
        <f>'Bunkers &amp; Lubs'!O89</f>
        <v/>
      </c>
      <c r="L95" s="69" t="str">
        <f>'Bunkers &amp; Lubs'!P89</f>
        <v/>
      </c>
      <c r="M95" s="69" t="str">
        <f>'Bunkers &amp; Lubs'!Q89</f>
        <v/>
      </c>
      <c r="N95" s="69" t="str">
        <f>'Bunkers &amp; Lubs'!S89</f>
        <v/>
      </c>
      <c r="O95" s="69" t="str">
        <f>'Bunkers &amp; Lubs'!T89</f>
        <v/>
      </c>
      <c r="P95" s="69" t="str">
        <f>'Bunkers &amp; Lubs'!U89</f>
        <v/>
      </c>
      <c r="Q95" s="69" t="str">
        <f>'Bunkers &amp; Lubs'!V89</f>
        <v/>
      </c>
      <c r="R95" s="73" t="str">
        <f>Environmental!G92</f>
        <v/>
      </c>
      <c r="S95" s="71" t="str">
        <f>Environmental!L92</f>
        <v/>
      </c>
      <c r="T95" s="134" t="str">
        <f>'Noon Position '!W95&amp;IF('Noon Position '!W95&lt;&gt;""," ~ ","")&amp;'Weather Condition'!W89&amp;IF('Weather Condition'!W89&lt;&gt;""," ~ ","")&amp;'Bunkers &amp; Lubs'!AA89&amp;IF('Bunkers &amp; Lubs'!AA89&lt;&gt;""," ~ ","")&amp;Environmental!M92</f>
        <v/>
      </c>
    </row>
    <row r="96" spans="1:20" x14ac:dyDescent="0.25">
      <c r="A96" s="31" t="str">
        <f>IF('Noon Position '!A96&lt;&gt;"",'Noon Position '!A96,"")</f>
        <v/>
      </c>
      <c r="B96" s="32" t="str">
        <f>IF('Noon Position '!B96&lt;&gt;"",'Noon Position '!B96,"")</f>
        <v/>
      </c>
      <c r="C96" s="22" t="str">
        <f>IF('Noon Position '!I96&lt;&gt;"",'Noon Position '!I96,"")</f>
        <v/>
      </c>
      <c r="D96" s="22" t="str">
        <f>IF('Noon Position '!J96&lt;&gt;"",'Noon Position '!J96,"")</f>
        <v/>
      </c>
      <c r="E96" s="23" t="str">
        <f>IF('Noon Position '!J96&lt;&gt;"",'Noon Position '!G96,"")</f>
        <v/>
      </c>
      <c r="F96" s="23" t="str">
        <f>'Noon Position '!O96</f>
        <v/>
      </c>
      <c r="G96" s="30" t="str">
        <f>'Noon Position '!P96</f>
        <v/>
      </c>
      <c r="H96" s="30" t="str">
        <f>'Weather Condition'!V90</f>
        <v/>
      </c>
      <c r="I96" s="23" t="str">
        <f>'Noon Position '!T96</f>
        <v/>
      </c>
      <c r="J96" s="23" t="str">
        <f>'Noon Position '!U96</f>
        <v/>
      </c>
      <c r="K96" s="74" t="str">
        <f>'Bunkers &amp; Lubs'!O90</f>
        <v/>
      </c>
      <c r="L96" s="69" t="str">
        <f>'Bunkers &amp; Lubs'!P90</f>
        <v/>
      </c>
      <c r="M96" s="69" t="str">
        <f>'Bunkers &amp; Lubs'!Q90</f>
        <v/>
      </c>
      <c r="N96" s="69" t="str">
        <f>'Bunkers &amp; Lubs'!S90</f>
        <v/>
      </c>
      <c r="O96" s="69" t="str">
        <f>'Bunkers &amp; Lubs'!T90</f>
        <v/>
      </c>
      <c r="P96" s="69" t="str">
        <f>'Bunkers &amp; Lubs'!U90</f>
        <v/>
      </c>
      <c r="Q96" s="69" t="str">
        <f>'Bunkers &amp; Lubs'!V90</f>
        <v/>
      </c>
      <c r="R96" s="73" t="str">
        <f>Environmental!G93</f>
        <v/>
      </c>
      <c r="S96" s="71" t="str">
        <f>Environmental!L93</f>
        <v/>
      </c>
      <c r="T96" s="134" t="str">
        <f>'Noon Position '!W96&amp;IF('Noon Position '!W96&lt;&gt;""," ~ ","")&amp;'Weather Condition'!W90&amp;IF('Weather Condition'!W90&lt;&gt;""," ~ ","")&amp;'Bunkers &amp; Lubs'!AA90&amp;IF('Bunkers &amp; Lubs'!AA90&lt;&gt;""," ~ ","")&amp;Environmental!M93</f>
        <v/>
      </c>
    </row>
    <row r="97" spans="1:20" x14ac:dyDescent="0.25">
      <c r="A97" s="31" t="str">
        <f>IF('Noon Position '!A97&lt;&gt;"",'Noon Position '!A97,"")</f>
        <v/>
      </c>
      <c r="B97" s="32" t="str">
        <f>IF('Noon Position '!B97&lt;&gt;"",'Noon Position '!B97,"")</f>
        <v/>
      </c>
      <c r="C97" s="22" t="str">
        <f>IF('Noon Position '!I97&lt;&gt;"",'Noon Position '!I97,"")</f>
        <v/>
      </c>
      <c r="D97" s="22" t="str">
        <f>IF('Noon Position '!J97&lt;&gt;"",'Noon Position '!J97,"")</f>
        <v/>
      </c>
      <c r="E97" s="23" t="str">
        <f>IF('Noon Position '!J97&lt;&gt;"",'Noon Position '!G97,"")</f>
        <v/>
      </c>
      <c r="F97" s="23" t="str">
        <f>'Noon Position '!O97</f>
        <v/>
      </c>
      <c r="G97" s="30" t="str">
        <f>'Noon Position '!P97</f>
        <v/>
      </c>
      <c r="H97" s="30" t="str">
        <f>'Weather Condition'!V91</f>
        <v/>
      </c>
      <c r="I97" s="23" t="str">
        <f>'Noon Position '!T97</f>
        <v/>
      </c>
      <c r="J97" s="23" t="str">
        <f>'Noon Position '!U97</f>
        <v/>
      </c>
      <c r="K97" s="74" t="str">
        <f>'Bunkers &amp; Lubs'!O91</f>
        <v/>
      </c>
      <c r="L97" s="69" t="str">
        <f>'Bunkers &amp; Lubs'!P91</f>
        <v/>
      </c>
      <c r="M97" s="69" t="str">
        <f>'Bunkers &amp; Lubs'!Q91</f>
        <v/>
      </c>
      <c r="N97" s="69" t="str">
        <f>'Bunkers &amp; Lubs'!S91</f>
        <v/>
      </c>
      <c r="O97" s="69" t="str">
        <f>'Bunkers &amp; Lubs'!T91</f>
        <v/>
      </c>
      <c r="P97" s="69" t="str">
        <f>'Bunkers &amp; Lubs'!U91</f>
        <v/>
      </c>
      <c r="Q97" s="69" t="str">
        <f>'Bunkers &amp; Lubs'!V91</f>
        <v/>
      </c>
      <c r="R97" s="73" t="str">
        <f>Environmental!G94</f>
        <v/>
      </c>
      <c r="S97" s="71" t="str">
        <f>Environmental!L94</f>
        <v/>
      </c>
      <c r="T97" s="134" t="str">
        <f>'Noon Position '!W97&amp;IF('Noon Position '!W97&lt;&gt;""," ~ ","")&amp;'Weather Condition'!W91&amp;IF('Weather Condition'!W91&lt;&gt;""," ~ ","")&amp;'Bunkers &amp; Lubs'!AA91&amp;IF('Bunkers &amp; Lubs'!AA91&lt;&gt;""," ~ ","")&amp;Environmental!M94</f>
        <v/>
      </c>
    </row>
    <row r="98" spans="1:20" x14ac:dyDescent="0.25">
      <c r="A98" s="31" t="str">
        <f>IF('Noon Position '!A98&lt;&gt;"",'Noon Position '!A98,"")</f>
        <v/>
      </c>
      <c r="B98" s="32" t="str">
        <f>IF('Noon Position '!B98&lt;&gt;"",'Noon Position '!B98,"")</f>
        <v/>
      </c>
      <c r="C98" s="22" t="str">
        <f>IF('Noon Position '!I98&lt;&gt;"",'Noon Position '!I98,"")</f>
        <v/>
      </c>
      <c r="D98" s="22" t="str">
        <f>IF('Noon Position '!J98&lt;&gt;"",'Noon Position '!J98,"")</f>
        <v/>
      </c>
      <c r="E98" s="23" t="str">
        <f>IF('Noon Position '!J98&lt;&gt;"",'Noon Position '!G98,"")</f>
        <v/>
      </c>
      <c r="F98" s="23" t="str">
        <f>'Noon Position '!O98</f>
        <v/>
      </c>
      <c r="G98" s="30" t="str">
        <f>'Noon Position '!P98</f>
        <v/>
      </c>
      <c r="H98" s="30" t="str">
        <f>'Weather Condition'!V92</f>
        <v/>
      </c>
      <c r="I98" s="23" t="str">
        <f>'Noon Position '!T98</f>
        <v/>
      </c>
      <c r="J98" s="23" t="str">
        <f>'Noon Position '!U98</f>
        <v/>
      </c>
      <c r="K98" s="74" t="str">
        <f>'Bunkers &amp; Lubs'!O92</f>
        <v/>
      </c>
      <c r="L98" s="69" t="str">
        <f>'Bunkers &amp; Lubs'!P92</f>
        <v/>
      </c>
      <c r="M98" s="69" t="str">
        <f>'Bunkers &amp; Lubs'!Q92</f>
        <v/>
      </c>
      <c r="N98" s="69" t="str">
        <f>'Bunkers &amp; Lubs'!S92</f>
        <v/>
      </c>
      <c r="O98" s="69" t="str">
        <f>'Bunkers &amp; Lubs'!T92</f>
        <v/>
      </c>
      <c r="P98" s="69" t="str">
        <f>'Bunkers &amp; Lubs'!U92</f>
        <v/>
      </c>
      <c r="Q98" s="69" t="str">
        <f>'Bunkers &amp; Lubs'!V92</f>
        <v/>
      </c>
      <c r="R98" s="73" t="str">
        <f>Environmental!G95</f>
        <v/>
      </c>
      <c r="S98" s="71" t="str">
        <f>Environmental!L95</f>
        <v/>
      </c>
      <c r="T98" s="134" t="str">
        <f>'Noon Position '!W98&amp;IF('Noon Position '!W98&lt;&gt;""," ~ ","")&amp;'Weather Condition'!W92&amp;IF('Weather Condition'!W92&lt;&gt;""," ~ ","")&amp;'Bunkers &amp; Lubs'!AA92&amp;IF('Bunkers &amp; Lubs'!AA92&lt;&gt;""," ~ ","")&amp;Environmental!M95</f>
        <v/>
      </c>
    </row>
    <row r="99" spans="1:20" x14ac:dyDescent="0.25">
      <c r="A99" s="31" t="str">
        <f>IF('Noon Position '!A99&lt;&gt;"",'Noon Position '!A99,"")</f>
        <v/>
      </c>
      <c r="B99" s="32" t="str">
        <f>IF('Noon Position '!B99&lt;&gt;"",'Noon Position '!B99,"")</f>
        <v/>
      </c>
      <c r="C99" s="22" t="str">
        <f>IF('Noon Position '!I99&lt;&gt;"",'Noon Position '!I99,"")</f>
        <v/>
      </c>
      <c r="D99" s="22" t="str">
        <f>IF('Noon Position '!J99&lt;&gt;"",'Noon Position '!J99,"")</f>
        <v/>
      </c>
      <c r="E99" s="23" t="str">
        <f>IF('Noon Position '!J99&lt;&gt;"",'Noon Position '!G99,"")</f>
        <v/>
      </c>
      <c r="F99" s="23" t="str">
        <f>'Noon Position '!O99</f>
        <v/>
      </c>
      <c r="G99" s="30" t="str">
        <f>'Noon Position '!P99</f>
        <v/>
      </c>
      <c r="H99" s="30" t="str">
        <f>'Weather Condition'!V93</f>
        <v/>
      </c>
      <c r="I99" s="23" t="str">
        <f>'Noon Position '!T99</f>
        <v/>
      </c>
      <c r="J99" s="23" t="str">
        <f>'Noon Position '!U99</f>
        <v/>
      </c>
      <c r="K99" s="74" t="str">
        <f>'Bunkers &amp; Lubs'!O93</f>
        <v/>
      </c>
      <c r="L99" s="69" t="str">
        <f>'Bunkers &amp; Lubs'!P93</f>
        <v/>
      </c>
      <c r="M99" s="69" t="str">
        <f>'Bunkers &amp; Lubs'!Q93</f>
        <v/>
      </c>
      <c r="N99" s="69" t="str">
        <f>'Bunkers &amp; Lubs'!S93</f>
        <v/>
      </c>
      <c r="O99" s="69" t="str">
        <f>'Bunkers &amp; Lubs'!T93</f>
        <v/>
      </c>
      <c r="P99" s="69" t="str">
        <f>'Bunkers &amp; Lubs'!U93</f>
        <v/>
      </c>
      <c r="Q99" s="69" t="str">
        <f>'Bunkers &amp; Lubs'!V93</f>
        <v/>
      </c>
      <c r="R99" s="73" t="str">
        <f>Environmental!G96</f>
        <v/>
      </c>
      <c r="S99" s="71" t="str">
        <f>Environmental!L96</f>
        <v/>
      </c>
      <c r="T99" s="134" t="str">
        <f>'Noon Position '!W99&amp;IF('Noon Position '!W99&lt;&gt;""," ~ ","")&amp;'Weather Condition'!W93&amp;IF('Weather Condition'!W93&lt;&gt;""," ~ ","")&amp;'Bunkers &amp; Lubs'!AA93&amp;IF('Bunkers &amp; Lubs'!AA93&lt;&gt;""," ~ ","")&amp;Environmental!M96</f>
        <v/>
      </c>
    </row>
    <row r="100" spans="1:20" x14ac:dyDescent="0.25">
      <c r="A100" s="31" t="str">
        <f>IF('Noon Position '!A100&lt;&gt;"",'Noon Position '!A100,"")</f>
        <v/>
      </c>
      <c r="B100" s="32" t="str">
        <f>IF('Noon Position '!B100&lt;&gt;"",'Noon Position '!B100,"")</f>
        <v/>
      </c>
      <c r="C100" s="22" t="str">
        <f>IF('Noon Position '!I100&lt;&gt;"",'Noon Position '!I100,"")</f>
        <v/>
      </c>
      <c r="D100" s="22" t="str">
        <f>IF('Noon Position '!J100&lt;&gt;"",'Noon Position '!J100,"")</f>
        <v/>
      </c>
      <c r="E100" s="23" t="str">
        <f>IF('Noon Position '!J100&lt;&gt;"",'Noon Position '!G100,"")</f>
        <v/>
      </c>
      <c r="F100" s="23" t="str">
        <f>'Noon Position '!O100</f>
        <v/>
      </c>
      <c r="G100" s="30" t="str">
        <f>'Noon Position '!P100</f>
        <v/>
      </c>
      <c r="H100" s="30" t="str">
        <f>'Weather Condition'!V94</f>
        <v/>
      </c>
      <c r="I100" s="23" t="str">
        <f>'Noon Position '!T100</f>
        <v/>
      </c>
      <c r="J100" s="23" t="str">
        <f>'Noon Position '!U100</f>
        <v/>
      </c>
      <c r="K100" s="74" t="str">
        <f>'Bunkers &amp; Lubs'!O94</f>
        <v/>
      </c>
      <c r="L100" s="69" t="str">
        <f>'Bunkers &amp; Lubs'!P94</f>
        <v/>
      </c>
      <c r="M100" s="69" t="str">
        <f>'Bunkers &amp; Lubs'!Q94</f>
        <v/>
      </c>
      <c r="N100" s="69" t="str">
        <f>'Bunkers &amp; Lubs'!S94</f>
        <v/>
      </c>
      <c r="O100" s="69" t="str">
        <f>'Bunkers &amp; Lubs'!T94</f>
        <v/>
      </c>
      <c r="P100" s="69" t="str">
        <f>'Bunkers &amp; Lubs'!U94</f>
        <v/>
      </c>
      <c r="Q100" s="69" t="str">
        <f>'Bunkers &amp; Lubs'!V94</f>
        <v/>
      </c>
      <c r="R100" s="73" t="str">
        <f>Environmental!G97</f>
        <v/>
      </c>
      <c r="S100" s="71" t="str">
        <f>Environmental!L97</f>
        <v/>
      </c>
      <c r="T100" s="134" t="str">
        <f>'Noon Position '!W100&amp;IF('Noon Position '!W100&lt;&gt;""," ~ ","")&amp;'Weather Condition'!W94&amp;IF('Weather Condition'!W94&lt;&gt;""," ~ ","")&amp;'Bunkers &amp; Lubs'!AA94&amp;IF('Bunkers &amp; Lubs'!AA94&lt;&gt;""," ~ ","")&amp;Environmental!M97</f>
        <v/>
      </c>
    </row>
    <row r="101" spans="1:20" x14ac:dyDescent="0.25">
      <c r="A101" s="31" t="str">
        <f>IF('Noon Position '!A101&lt;&gt;"",'Noon Position '!A101,"")</f>
        <v/>
      </c>
      <c r="B101" s="32" t="str">
        <f>IF('Noon Position '!B101&lt;&gt;"",'Noon Position '!B101,"")</f>
        <v/>
      </c>
      <c r="C101" s="22" t="str">
        <f>IF('Noon Position '!I101&lt;&gt;"",'Noon Position '!I101,"")</f>
        <v/>
      </c>
      <c r="D101" s="22" t="str">
        <f>IF('Noon Position '!J101&lt;&gt;"",'Noon Position '!J101,"")</f>
        <v/>
      </c>
      <c r="E101" s="23" t="str">
        <f>IF('Noon Position '!J101&lt;&gt;"",'Noon Position '!G101,"")</f>
        <v/>
      </c>
      <c r="F101" s="23" t="str">
        <f>'Noon Position '!O101</f>
        <v/>
      </c>
      <c r="G101" s="30" t="str">
        <f>'Noon Position '!P101</f>
        <v/>
      </c>
      <c r="H101" s="30" t="str">
        <f>'Weather Condition'!V95</f>
        <v/>
      </c>
      <c r="I101" s="23" t="str">
        <f>'Noon Position '!T101</f>
        <v/>
      </c>
      <c r="J101" s="23" t="str">
        <f>'Noon Position '!U101</f>
        <v/>
      </c>
      <c r="K101" s="74" t="str">
        <f>'Bunkers &amp; Lubs'!O95</f>
        <v/>
      </c>
      <c r="L101" s="69" t="str">
        <f>'Bunkers &amp; Lubs'!P95</f>
        <v/>
      </c>
      <c r="M101" s="69" t="str">
        <f>'Bunkers &amp; Lubs'!Q95</f>
        <v/>
      </c>
      <c r="N101" s="69" t="str">
        <f>'Bunkers &amp; Lubs'!S95</f>
        <v/>
      </c>
      <c r="O101" s="69" t="str">
        <f>'Bunkers &amp; Lubs'!T95</f>
        <v/>
      </c>
      <c r="P101" s="69" t="str">
        <f>'Bunkers &amp; Lubs'!U95</f>
        <v/>
      </c>
      <c r="Q101" s="69" t="str">
        <f>'Bunkers &amp; Lubs'!V95</f>
        <v/>
      </c>
      <c r="R101" s="73" t="str">
        <f>Environmental!G98</f>
        <v/>
      </c>
      <c r="S101" s="71" t="str">
        <f>Environmental!L98</f>
        <v/>
      </c>
      <c r="T101" s="134" t="str">
        <f>'Noon Position '!W101&amp;IF('Noon Position '!W101&lt;&gt;""," ~ ","")&amp;'Weather Condition'!W95&amp;IF('Weather Condition'!W95&lt;&gt;""," ~ ","")&amp;'Bunkers &amp; Lubs'!AA95&amp;IF('Bunkers &amp; Lubs'!AA95&lt;&gt;""," ~ ","")&amp;Environmental!M98</f>
        <v/>
      </c>
    </row>
    <row r="102" spans="1:20" x14ac:dyDescent="0.25">
      <c r="A102" s="31" t="str">
        <f>IF('Noon Position '!A102&lt;&gt;"",'Noon Position '!A102,"")</f>
        <v/>
      </c>
      <c r="B102" s="32" t="str">
        <f>IF('Noon Position '!B102&lt;&gt;"",'Noon Position '!B102,"")</f>
        <v/>
      </c>
      <c r="C102" s="22" t="str">
        <f>IF('Noon Position '!I102&lt;&gt;"",'Noon Position '!I102,"")</f>
        <v/>
      </c>
      <c r="D102" s="22" t="str">
        <f>IF('Noon Position '!J102&lt;&gt;"",'Noon Position '!J102,"")</f>
        <v/>
      </c>
      <c r="E102" s="23" t="str">
        <f>IF('Noon Position '!J102&lt;&gt;"",'Noon Position '!G102,"")</f>
        <v/>
      </c>
      <c r="F102" s="23" t="str">
        <f>'Noon Position '!O102</f>
        <v/>
      </c>
      <c r="G102" s="30" t="str">
        <f>'Noon Position '!P102</f>
        <v/>
      </c>
      <c r="H102" s="30" t="str">
        <f>'Weather Condition'!V96</f>
        <v/>
      </c>
      <c r="I102" s="23" t="str">
        <f>'Noon Position '!T102</f>
        <v/>
      </c>
      <c r="J102" s="23" t="str">
        <f>'Noon Position '!U102</f>
        <v/>
      </c>
      <c r="K102" s="74" t="str">
        <f>'Bunkers &amp; Lubs'!O96</f>
        <v/>
      </c>
      <c r="L102" s="69" t="str">
        <f>'Bunkers &amp; Lubs'!P96</f>
        <v/>
      </c>
      <c r="M102" s="69" t="str">
        <f>'Bunkers &amp; Lubs'!Q96</f>
        <v/>
      </c>
      <c r="N102" s="69" t="str">
        <f>'Bunkers &amp; Lubs'!S96</f>
        <v/>
      </c>
      <c r="O102" s="69" t="str">
        <f>'Bunkers &amp; Lubs'!T96</f>
        <v/>
      </c>
      <c r="P102" s="69" t="str">
        <f>'Bunkers &amp; Lubs'!U96</f>
        <v/>
      </c>
      <c r="Q102" s="69" t="str">
        <f>'Bunkers &amp; Lubs'!V96</f>
        <v/>
      </c>
      <c r="R102" s="73" t="str">
        <f>Environmental!G99</f>
        <v/>
      </c>
      <c r="S102" s="71" t="str">
        <f>Environmental!L99</f>
        <v/>
      </c>
      <c r="T102" s="134" t="str">
        <f>'Noon Position '!W102&amp;IF('Noon Position '!W102&lt;&gt;""," ~ ","")&amp;'Weather Condition'!W96&amp;IF('Weather Condition'!W96&lt;&gt;""," ~ ","")&amp;'Bunkers &amp; Lubs'!AA96&amp;IF('Bunkers &amp; Lubs'!AA96&lt;&gt;""," ~ ","")&amp;Environmental!M99</f>
        <v/>
      </c>
    </row>
    <row r="103" spans="1:20" x14ac:dyDescent="0.25">
      <c r="A103" s="31" t="str">
        <f>IF('Noon Position '!A103&lt;&gt;"",'Noon Position '!A103,"")</f>
        <v/>
      </c>
      <c r="B103" s="32" t="str">
        <f>IF('Noon Position '!B103&lt;&gt;"",'Noon Position '!B103,"")</f>
        <v/>
      </c>
      <c r="C103" s="22" t="str">
        <f>IF('Noon Position '!I103&lt;&gt;"",'Noon Position '!I103,"")</f>
        <v/>
      </c>
      <c r="D103" s="22" t="str">
        <f>IF('Noon Position '!J103&lt;&gt;"",'Noon Position '!J103,"")</f>
        <v/>
      </c>
      <c r="E103" s="23" t="str">
        <f>IF('Noon Position '!J103&lt;&gt;"",'Noon Position '!G103,"")</f>
        <v/>
      </c>
      <c r="F103" s="23" t="str">
        <f>'Noon Position '!O103</f>
        <v/>
      </c>
      <c r="G103" s="30" t="str">
        <f>'Noon Position '!P103</f>
        <v/>
      </c>
      <c r="H103" s="30" t="str">
        <f>'Weather Condition'!V97</f>
        <v/>
      </c>
      <c r="I103" s="23" t="str">
        <f>'Noon Position '!T103</f>
        <v/>
      </c>
      <c r="J103" s="23" t="str">
        <f>'Noon Position '!U103</f>
        <v/>
      </c>
      <c r="K103" s="74" t="str">
        <f>'Bunkers &amp; Lubs'!O97</f>
        <v/>
      </c>
      <c r="L103" s="69" t="str">
        <f>'Bunkers &amp; Lubs'!P97</f>
        <v/>
      </c>
      <c r="M103" s="69" t="str">
        <f>'Bunkers &amp; Lubs'!Q97</f>
        <v/>
      </c>
      <c r="N103" s="69" t="str">
        <f>'Bunkers &amp; Lubs'!S97</f>
        <v/>
      </c>
      <c r="O103" s="69" t="str">
        <f>'Bunkers &amp; Lubs'!T97</f>
        <v/>
      </c>
      <c r="P103" s="69" t="str">
        <f>'Bunkers &amp; Lubs'!U97</f>
        <v/>
      </c>
      <c r="Q103" s="69" t="str">
        <f>'Bunkers &amp; Lubs'!V97</f>
        <v/>
      </c>
      <c r="R103" s="73" t="str">
        <f>Environmental!G100</f>
        <v/>
      </c>
      <c r="S103" s="71" t="str">
        <f>Environmental!L100</f>
        <v/>
      </c>
      <c r="T103" s="134" t="str">
        <f>'Noon Position '!W103&amp;IF('Noon Position '!W103&lt;&gt;""," ~ ","")&amp;'Weather Condition'!W97&amp;IF('Weather Condition'!W97&lt;&gt;""," ~ ","")&amp;'Bunkers &amp; Lubs'!AA97&amp;IF('Bunkers &amp; Lubs'!AA97&lt;&gt;""," ~ ","")&amp;Environmental!M100</f>
        <v/>
      </c>
    </row>
    <row r="104" spans="1:20" x14ac:dyDescent="0.25">
      <c r="A104" s="31" t="str">
        <f>IF('Noon Position '!A104&lt;&gt;"",'Noon Position '!A104,"")</f>
        <v/>
      </c>
      <c r="B104" s="32" t="str">
        <f>IF('Noon Position '!B104&lt;&gt;"",'Noon Position '!B104,"")</f>
        <v/>
      </c>
      <c r="C104" s="22" t="str">
        <f>IF('Noon Position '!I104&lt;&gt;"",'Noon Position '!I104,"")</f>
        <v/>
      </c>
      <c r="D104" s="22" t="str">
        <f>IF('Noon Position '!J104&lt;&gt;"",'Noon Position '!J104,"")</f>
        <v/>
      </c>
      <c r="E104" s="23" t="str">
        <f>IF('Noon Position '!J104&lt;&gt;"",'Noon Position '!G104,"")</f>
        <v/>
      </c>
      <c r="F104" s="23" t="str">
        <f>'Noon Position '!O104</f>
        <v/>
      </c>
      <c r="G104" s="30" t="str">
        <f>'Noon Position '!P104</f>
        <v/>
      </c>
      <c r="H104" s="30" t="str">
        <f>'Weather Condition'!V98</f>
        <v/>
      </c>
      <c r="I104" s="23" t="str">
        <f>'Noon Position '!T104</f>
        <v/>
      </c>
      <c r="J104" s="23" t="str">
        <f>'Noon Position '!U104</f>
        <v/>
      </c>
      <c r="K104" s="74" t="str">
        <f>'Bunkers &amp; Lubs'!O98</f>
        <v/>
      </c>
      <c r="L104" s="69" t="str">
        <f>'Bunkers &amp; Lubs'!P98</f>
        <v/>
      </c>
      <c r="M104" s="69" t="str">
        <f>'Bunkers &amp; Lubs'!Q98</f>
        <v/>
      </c>
      <c r="N104" s="69" t="str">
        <f>'Bunkers &amp; Lubs'!S98</f>
        <v/>
      </c>
      <c r="O104" s="69" t="str">
        <f>'Bunkers &amp; Lubs'!T98</f>
        <v/>
      </c>
      <c r="P104" s="69" t="str">
        <f>'Bunkers &amp; Lubs'!U98</f>
        <v/>
      </c>
      <c r="Q104" s="69" t="str">
        <f>'Bunkers &amp; Lubs'!V98</f>
        <v/>
      </c>
      <c r="R104" s="73" t="str">
        <f>Environmental!G101</f>
        <v/>
      </c>
      <c r="S104" s="71" t="str">
        <f>Environmental!L101</f>
        <v/>
      </c>
      <c r="T104" s="134" t="str">
        <f>'Noon Position '!W104&amp;IF('Noon Position '!W104&lt;&gt;""," ~ ","")&amp;'Weather Condition'!W98&amp;IF('Weather Condition'!W98&lt;&gt;""," ~ ","")&amp;'Bunkers &amp; Lubs'!AA98&amp;IF('Bunkers &amp; Lubs'!AA98&lt;&gt;""," ~ ","")&amp;Environmental!M101</f>
        <v/>
      </c>
    </row>
    <row r="105" spans="1:20" x14ac:dyDescent="0.25">
      <c r="A105" s="31" t="str">
        <f>IF('Noon Position '!A105&lt;&gt;"",'Noon Position '!A105,"")</f>
        <v/>
      </c>
      <c r="B105" s="32" t="str">
        <f>IF('Noon Position '!B105&lt;&gt;"",'Noon Position '!B105,"")</f>
        <v/>
      </c>
      <c r="C105" s="22" t="str">
        <f>IF('Noon Position '!I105&lt;&gt;"",'Noon Position '!I105,"")</f>
        <v/>
      </c>
      <c r="D105" s="22" t="str">
        <f>IF('Noon Position '!J105&lt;&gt;"",'Noon Position '!J105,"")</f>
        <v/>
      </c>
      <c r="E105" s="23" t="str">
        <f>IF('Noon Position '!J105&lt;&gt;"",'Noon Position '!G105,"")</f>
        <v/>
      </c>
      <c r="F105" s="23" t="str">
        <f>'Noon Position '!O105</f>
        <v/>
      </c>
      <c r="G105" s="30" t="str">
        <f>'Noon Position '!P105</f>
        <v/>
      </c>
      <c r="H105" s="30" t="str">
        <f>'Weather Condition'!V99</f>
        <v/>
      </c>
      <c r="I105" s="23" t="str">
        <f>'Noon Position '!T105</f>
        <v/>
      </c>
      <c r="J105" s="23" t="str">
        <f>'Noon Position '!U105</f>
        <v/>
      </c>
      <c r="K105" s="74" t="str">
        <f>'Bunkers &amp; Lubs'!O99</f>
        <v/>
      </c>
      <c r="L105" s="69" t="str">
        <f>'Bunkers &amp; Lubs'!P99</f>
        <v/>
      </c>
      <c r="M105" s="69" t="str">
        <f>'Bunkers &amp; Lubs'!Q99</f>
        <v/>
      </c>
      <c r="N105" s="69" t="str">
        <f>'Bunkers &amp; Lubs'!S99</f>
        <v/>
      </c>
      <c r="O105" s="69" t="str">
        <f>'Bunkers &amp; Lubs'!T99</f>
        <v/>
      </c>
      <c r="P105" s="69" t="str">
        <f>'Bunkers &amp; Lubs'!U99</f>
        <v/>
      </c>
      <c r="Q105" s="69" t="str">
        <f>'Bunkers &amp; Lubs'!V99</f>
        <v/>
      </c>
      <c r="R105" s="73" t="str">
        <f>Environmental!G102</f>
        <v/>
      </c>
      <c r="S105" s="71" t="str">
        <f>Environmental!L102</f>
        <v/>
      </c>
      <c r="T105" s="134" t="str">
        <f>'Noon Position '!W105&amp;IF('Noon Position '!W105&lt;&gt;""," ~ ","")&amp;'Weather Condition'!W99&amp;IF('Weather Condition'!W99&lt;&gt;""," ~ ","")&amp;'Bunkers &amp; Lubs'!AA99&amp;IF('Bunkers &amp; Lubs'!AA99&lt;&gt;""," ~ ","")&amp;Environmental!M102</f>
        <v/>
      </c>
    </row>
    <row r="106" spans="1:20" x14ac:dyDescent="0.25">
      <c r="A106" s="31" t="str">
        <f>IF('Noon Position '!A106&lt;&gt;"",'Noon Position '!A106,"")</f>
        <v/>
      </c>
      <c r="B106" s="32" t="str">
        <f>IF('Noon Position '!B106&lt;&gt;"",'Noon Position '!B106,"")</f>
        <v/>
      </c>
      <c r="C106" s="22" t="str">
        <f>IF('Noon Position '!I106&lt;&gt;"",'Noon Position '!I106,"")</f>
        <v/>
      </c>
      <c r="D106" s="22" t="str">
        <f>IF('Noon Position '!J106&lt;&gt;"",'Noon Position '!J106,"")</f>
        <v/>
      </c>
      <c r="E106" s="23" t="str">
        <f>IF('Noon Position '!J106&lt;&gt;"",'Noon Position '!G106,"")</f>
        <v/>
      </c>
      <c r="F106" s="23" t="str">
        <f>'Noon Position '!O106</f>
        <v/>
      </c>
      <c r="G106" s="30" t="str">
        <f>'Noon Position '!P106</f>
        <v/>
      </c>
      <c r="H106" s="30" t="str">
        <f>'Weather Condition'!V100</f>
        <v/>
      </c>
      <c r="I106" s="23" t="str">
        <f>'Noon Position '!T106</f>
        <v/>
      </c>
      <c r="J106" s="23" t="str">
        <f>'Noon Position '!U106</f>
        <v/>
      </c>
      <c r="K106" s="74" t="str">
        <f>'Bunkers &amp; Lubs'!O100</f>
        <v/>
      </c>
      <c r="L106" s="69" t="str">
        <f>'Bunkers &amp; Lubs'!P100</f>
        <v/>
      </c>
      <c r="M106" s="69" t="str">
        <f>'Bunkers &amp; Lubs'!Q100</f>
        <v/>
      </c>
      <c r="N106" s="69" t="str">
        <f>'Bunkers &amp; Lubs'!S100</f>
        <v/>
      </c>
      <c r="O106" s="69" t="str">
        <f>'Bunkers &amp; Lubs'!T100</f>
        <v/>
      </c>
      <c r="P106" s="69" t="str">
        <f>'Bunkers &amp; Lubs'!U100</f>
        <v/>
      </c>
      <c r="Q106" s="69" t="str">
        <f>'Bunkers &amp; Lubs'!V100</f>
        <v/>
      </c>
      <c r="R106" s="73" t="str">
        <f>Environmental!G103</f>
        <v/>
      </c>
      <c r="S106" s="71" t="str">
        <f>Environmental!L103</f>
        <v/>
      </c>
      <c r="T106" s="134" t="str">
        <f>'Noon Position '!W106&amp;IF('Noon Position '!W106&lt;&gt;""," ~ ","")&amp;'Weather Condition'!W100&amp;IF('Weather Condition'!W100&lt;&gt;""," ~ ","")&amp;'Bunkers &amp; Lubs'!AA100&amp;IF('Bunkers &amp; Lubs'!AA100&lt;&gt;""," ~ ","")&amp;Environmental!M103</f>
        <v/>
      </c>
    </row>
    <row r="107" spans="1:20" x14ac:dyDescent="0.25">
      <c r="A107" s="31" t="str">
        <f>IF('Noon Position '!A107&lt;&gt;"",'Noon Position '!A107,"")</f>
        <v/>
      </c>
      <c r="B107" s="32" t="str">
        <f>IF('Noon Position '!B107&lt;&gt;"",'Noon Position '!B107,"")</f>
        <v/>
      </c>
      <c r="C107" s="22" t="str">
        <f>IF('Noon Position '!I107&lt;&gt;"",'Noon Position '!I107,"")</f>
        <v/>
      </c>
      <c r="D107" s="22" t="str">
        <f>IF('Noon Position '!J107&lt;&gt;"",'Noon Position '!J107,"")</f>
        <v/>
      </c>
      <c r="E107" s="23" t="str">
        <f>IF('Noon Position '!J107&lt;&gt;"",'Noon Position '!G107,"")</f>
        <v/>
      </c>
      <c r="F107" s="23" t="str">
        <f>'Noon Position '!O107</f>
        <v/>
      </c>
      <c r="G107" s="30" t="str">
        <f>'Noon Position '!P107</f>
        <v/>
      </c>
      <c r="H107" s="30" t="str">
        <f>'Weather Condition'!V101</f>
        <v/>
      </c>
      <c r="I107" s="23" t="str">
        <f>'Noon Position '!T107</f>
        <v/>
      </c>
      <c r="J107" s="23" t="str">
        <f>'Noon Position '!U107</f>
        <v/>
      </c>
      <c r="K107" s="74" t="str">
        <f>'Bunkers &amp; Lubs'!O101</f>
        <v/>
      </c>
      <c r="L107" s="69" t="str">
        <f>'Bunkers &amp; Lubs'!P101</f>
        <v/>
      </c>
      <c r="M107" s="69" t="str">
        <f>'Bunkers &amp; Lubs'!Q101</f>
        <v/>
      </c>
      <c r="N107" s="69" t="str">
        <f>'Bunkers &amp; Lubs'!S101</f>
        <v/>
      </c>
      <c r="O107" s="69" t="str">
        <f>'Bunkers &amp; Lubs'!T101</f>
        <v/>
      </c>
      <c r="P107" s="69" t="str">
        <f>'Bunkers &amp; Lubs'!U101</f>
        <v/>
      </c>
      <c r="Q107" s="69" t="str">
        <f>'Bunkers &amp; Lubs'!V101</f>
        <v/>
      </c>
      <c r="R107" s="73" t="str">
        <f>Environmental!G104</f>
        <v/>
      </c>
      <c r="S107" s="71" t="str">
        <f>Environmental!L104</f>
        <v/>
      </c>
      <c r="T107" s="134" t="str">
        <f>'Noon Position '!W107&amp;IF('Noon Position '!W107&lt;&gt;""," ~ ","")&amp;'Weather Condition'!W101&amp;IF('Weather Condition'!W101&lt;&gt;""," ~ ","")&amp;'Bunkers &amp; Lubs'!AA101&amp;IF('Bunkers &amp; Lubs'!AA101&lt;&gt;""," ~ ","")&amp;Environmental!M104</f>
        <v/>
      </c>
    </row>
    <row r="108" spans="1:20" x14ac:dyDescent="0.25">
      <c r="A108" s="31" t="str">
        <f>IF('Noon Position '!A108&lt;&gt;"",'Noon Position '!A108,"")</f>
        <v/>
      </c>
      <c r="B108" s="32" t="str">
        <f>IF('Noon Position '!B108&lt;&gt;"",'Noon Position '!B108,"")</f>
        <v/>
      </c>
      <c r="C108" s="22" t="str">
        <f>IF('Noon Position '!I108&lt;&gt;"",'Noon Position '!I108,"")</f>
        <v/>
      </c>
      <c r="D108" s="22" t="str">
        <f>IF('Noon Position '!J108&lt;&gt;"",'Noon Position '!J108,"")</f>
        <v/>
      </c>
      <c r="E108" s="23" t="str">
        <f>IF('Noon Position '!J108&lt;&gt;"",'Noon Position '!G108,"")</f>
        <v/>
      </c>
      <c r="F108" s="23" t="str">
        <f>'Noon Position '!O108</f>
        <v/>
      </c>
      <c r="G108" s="30" t="str">
        <f>'Noon Position '!P108</f>
        <v/>
      </c>
      <c r="H108" s="30" t="str">
        <f>'Weather Condition'!V102</f>
        <v/>
      </c>
      <c r="I108" s="23" t="str">
        <f>'Noon Position '!T108</f>
        <v/>
      </c>
      <c r="J108" s="23" t="str">
        <f>'Noon Position '!U108</f>
        <v/>
      </c>
      <c r="K108" s="74" t="str">
        <f>'Bunkers &amp; Lubs'!O102</f>
        <v/>
      </c>
      <c r="L108" s="69" t="str">
        <f>'Bunkers &amp; Lubs'!P102</f>
        <v/>
      </c>
      <c r="M108" s="69" t="str">
        <f>'Bunkers &amp; Lubs'!Q102</f>
        <v/>
      </c>
      <c r="N108" s="69" t="str">
        <f>'Bunkers &amp; Lubs'!S102</f>
        <v/>
      </c>
      <c r="O108" s="69" t="str">
        <f>'Bunkers &amp; Lubs'!T102</f>
        <v/>
      </c>
      <c r="P108" s="69" t="str">
        <f>'Bunkers &amp; Lubs'!U102</f>
        <v/>
      </c>
      <c r="Q108" s="69" t="str">
        <f>'Bunkers &amp; Lubs'!V102</f>
        <v/>
      </c>
      <c r="R108" s="73" t="str">
        <f>Environmental!G105</f>
        <v/>
      </c>
      <c r="S108" s="71" t="str">
        <f>Environmental!L105</f>
        <v/>
      </c>
      <c r="T108" s="134" t="str">
        <f>'Noon Position '!W108&amp;IF('Noon Position '!W108&lt;&gt;""," ~ ","")&amp;'Weather Condition'!W102&amp;IF('Weather Condition'!W102&lt;&gt;""," ~ ","")&amp;'Bunkers &amp; Lubs'!AA102&amp;IF('Bunkers &amp; Lubs'!AA102&lt;&gt;""," ~ ","")&amp;Environmental!M105</f>
        <v/>
      </c>
    </row>
    <row r="109" spans="1:20" x14ac:dyDescent="0.25">
      <c r="A109" s="31" t="str">
        <f>IF('Noon Position '!A109&lt;&gt;"",'Noon Position '!A109,"")</f>
        <v/>
      </c>
      <c r="B109" s="32" t="str">
        <f>IF('Noon Position '!B109&lt;&gt;"",'Noon Position '!B109,"")</f>
        <v/>
      </c>
      <c r="C109" s="22" t="str">
        <f>IF('Noon Position '!I109&lt;&gt;"",'Noon Position '!I109,"")</f>
        <v/>
      </c>
      <c r="D109" s="22" t="str">
        <f>IF('Noon Position '!J109&lt;&gt;"",'Noon Position '!J109,"")</f>
        <v/>
      </c>
      <c r="E109" s="23" t="str">
        <f>IF('Noon Position '!J109&lt;&gt;"",'Noon Position '!G109,"")</f>
        <v/>
      </c>
      <c r="F109" s="23" t="str">
        <f>'Noon Position '!O109</f>
        <v/>
      </c>
      <c r="G109" s="30" t="str">
        <f>'Noon Position '!P109</f>
        <v/>
      </c>
      <c r="H109" s="30" t="str">
        <f>'Weather Condition'!V103</f>
        <v/>
      </c>
      <c r="I109" s="23" t="str">
        <f>'Noon Position '!T109</f>
        <v/>
      </c>
      <c r="J109" s="23" t="str">
        <f>'Noon Position '!U109</f>
        <v/>
      </c>
      <c r="K109" s="74" t="str">
        <f>'Bunkers &amp; Lubs'!O103</f>
        <v/>
      </c>
      <c r="L109" s="69" t="str">
        <f>'Bunkers &amp; Lubs'!P103</f>
        <v/>
      </c>
      <c r="M109" s="69" t="str">
        <f>'Bunkers &amp; Lubs'!Q103</f>
        <v/>
      </c>
      <c r="N109" s="69" t="str">
        <f>'Bunkers &amp; Lubs'!S103</f>
        <v/>
      </c>
      <c r="O109" s="69" t="str">
        <f>'Bunkers &amp; Lubs'!T103</f>
        <v/>
      </c>
      <c r="P109" s="69" t="str">
        <f>'Bunkers &amp; Lubs'!U103</f>
        <v/>
      </c>
      <c r="Q109" s="69" t="str">
        <f>'Bunkers &amp; Lubs'!V103</f>
        <v/>
      </c>
      <c r="R109" s="73" t="str">
        <f>Environmental!G106</f>
        <v/>
      </c>
      <c r="S109" s="71" t="str">
        <f>Environmental!L106</f>
        <v/>
      </c>
      <c r="T109" s="134" t="str">
        <f>'Noon Position '!W109&amp;IF('Noon Position '!W109&lt;&gt;""," ~ ","")&amp;'Weather Condition'!W103&amp;IF('Weather Condition'!W103&lt;&gt;""," ~ ","")&amp;'Bunkers &amp; Lubs'!AA103&amp;IF('Bunkers &amp; Lubs'!AA103&lt;&gt;""," ~ ","")&amp;Environmental!M106</f>
        <v/>
      </c>
    </row>
  </sheetData>
  <sheetProtection password="CF7A" sheet="1" objects="1" scenarios="1"/>
  <mergeCells count="2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</mergeCells>
  <conditionalFormatting sqref="E4:G5 N2:O5">
    <cfRule type="cellIs" dxfId="0" priority="1" operator="equal">
      <formula>0</formula>
    </cfRule>
  </conditionalFormatting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operation3</cp:lastModifiedBy>
  <cp:lastPrinted>2015-07-13T08:42:47Z</cp:lastPrinted>
  <dcterms:created xsi:type="dcterms:W3CDTF">2015-07-03T07:49:53Z</dcterms:created>
  <dcterms:modified xsi:type="dcterms:W3CDTF">2015-07-17T10:21:17Z</dcterms:modified>
</cp:coreProperties>
</file>