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 i="11" l="1"/>
  <c r="F34" i="11"/>
  <c r="F19" i="11" l="1"/>
  <c r="F18" i="11"/>
  <c r="F44" i="11"/>
  <c r="F24" i="11"/>
  <c r="F41" i="11"/>
  <c r="F39" i="11"/>
  <c r="F38" i="11"/>
  <c r="F37" i="11"/>
  <c r="F36" i="11"/>
  <c r="F35" i="11"/>
  <c r="F33" i="11"/>
  <c r="F32" i="11"/>
  <c r="F31" i="11"/>
  <c r="F30" i="11"/>
  <c r="F29" i="11"/>
  <c r="F28" i="11"/>
  <c r="F17" i="11"/>
  <c r="F25" i="11"/>
  <c r="F21" i="11"/>
  <c r="E10" i="11"/>
  <c r="F12" i="11" s="1"/>
  <c r="E13" i="11"/>
  <c r="E17" i="11" l="1"/>
  <c r="F11" i="11"/>
  <c r="E16" i="11"/>
  <c r="E12" i="11"/>
  <c r="E11" i="11"/>
  <c r="E41" i="11"/>
  <c r="H8" i="11"/>
  <c r="I6" i="11" l="1"/>
  <c r="H47" i="11"/>
  <c r="H46" i="11"/>
  <c r="H45" i="11"/>
  <c r="H44" i="11"/>
  <c r="H43" i="11"/>
  <c r="H42" i="11"/>
  <c r="H40" i="11"/>
  <c r="H27" i="11"/>
  <c r="H15" i="11"/>
  <c r="H9" i="11"/>
  <c r="I7" i="11" l="1"/>
  <c r="H41"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F10" i="11"/>
  <c r="H10" i="11" s="1"/>
  <c r="H28" i="11" l="1"/>
  <c r="H29" i="11"/>
  <c r="H11" i="11"/>
  <c r="H30" i="11" l="1"/>
  <c r="H39" i="11"/>
  <c r="H20" i="11"/>
  <c r="H32" i="11"/>
  <c r="H22" i="11" l="1"/>
  <c r="H23" i="11"/>
  <c r="H24" i="11" l="1"/>
  <c r="H25" i="11" l="1"/>
</calcChain>
</file>

<file path=xl/sharedStrings.xml><?xml version="1.0" encoding="utf-8"?>
<sst xmlns="http://schemas.openxmlformats.org/spreadsheetml/2006/main" count="142" uniqueCount="135">
  <si>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</si>
  <si>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</si>
  <si>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</si>
  <si>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</si>
  <si>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</si>
  <si>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</si>
  <si>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</si>
  <si>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</si>
  <si>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</si>
  <si>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</si>
  <si>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</si>
  <si>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</si>
  <si>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</si>
  <si>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</si>
  <si>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</si>
  <si>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</si>
  <si>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</si>
  <si>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</si>
  <si>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</si>
  <si>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</si>
  <si>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</si>
  <si>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</si>
  <si>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</si>
  <si>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</si>
  <si>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</si>
  <si>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</si>
  <si>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</si>
  <si>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</si>
  <si>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</si>
  <si>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</si>
  <si>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</si>
  <si>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</si>
  <si>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</si>
  <si>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</si>
  <si>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</si>
  <si>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</si>
  <si>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Initial Plan</t>
    <phoneticPr fontId="22" type="noConversion"/>
  </si>
  <si>
    <t>Brainstorm</t>
    <phoneticPr fontId="22" type="noConversion"/>
  </si>
  <si>
    <r>
      <t>b</t>
    </r>
    <r>
      <rPr>
        <sz val="11"/>
        <color theme="1"/>
        <rFont val="宋体"/>
        <family val="2"/>
        <scheme val="minor"/>
      </rPr>
      <t>g research</t>
    </r>
    <phoneticPr fontId="22" type="noConversion"/>
  </si>
  <si>
    <t>Questionnaire spreading &amp; gathering</t>
    <phoneticPr fontId="22" type="noConversion"/>
  </si>
  <si>
    <t>Stake holders discussion</t>
    <phoneticPr fontId="22" type="noConversion"/>
  </si>
  <si>
    <t>Stats analysis</t>
    <phoneticPr fontId="22" type="noConversion"/>
  </si>
  <si>
    <t>Market research</t>
    <phoneticPr fontId="22" type="noConversion"/>
  </si>
  <si>
    <t xml:space="preserve">Time scale chart </t>
    <phoneticPr fontId="22" type="noConversion"/>
  </si>
  <si>
    <r>
      <t>I</t>
    </r>
    <r>
      <rPr>
        <sz val="11"/>
        <color theme="1"/>
        <rFont val="宋体"/>
        <family val="2"/>
        <scheme val="minor"/>
      </rPr>
      <t>nitial coding</t>
    </r>
    <phoneticPr fontId="22" type="noConversion"/>
  </si>
  <si>
    <t>Alex Hoi Chu, Dimitri Vlachos, Freda Xiaoyun Yu, Jeremy Matthews, Sharif Khan</t>
    <phoneticPr fontId="22" type="noConversion"/>
  </si>
  <si>
    <t>Phase 2 Requirements &amp; Research</t>
    <phoneticPr fontId="22" type="noConversion"/>
  </si>
  <si>
    <t>Requirements gathering</t>
    <phoneticPr fontId="22" type="noConversion"/>
  </si>
  <si>
    <t>UML</t>
    <phoneticPr fontId="22" type="noConversion"/>
  </si>
  <si>
    <t>Meeting time arrangement</t>
    <phoneticPr fontId="22" type="noConversion"/>
  </si>
  <si>
    <t>Phase 3 Midterm Paper Writing</t>
    <phoneticPr fontId="22" type="noConversion"/>
  </si>
  <si>
    <t>Aims and objectives</t>
  </si>
  <si>
    <t>Scope for the project</t>
  </si>
  <si>
    <t>Stakeholders</t>
  </si>
  <si>
    <t>Research summary for challenges</t>
  </si>
  <si>
    <t>Market analysis</t>
    <phoneticPr fontId="22" type="noConversion"/>
  </si>
  <si>
    <t>User-centred design description</t>
  </si>
  <si>
    <t>Strongths and weaknesses</t>
  </si>
  <si>
    <t>Early evidence for user tests</t>
  </si>
  <si>
    <t xml:space="preserve">Critical evaluation </t>
  </si>
  <si>
    <t xml:space="preserve">Project End:    </t>
    <phoneticPr fontId="22" type="noConversion"/>
  </si>
  <si>
    <t>Phase 4 Coding (Optional)</t>
    <phoneticPr fontId="22" type="noConversion"/>
  </si>
  <si>
    <t>Version control platform settle down</t>
    <phoneticPr fontId="22" type="noConversion"/>
  </si>
  <si>
    <t>ASP Group 8 (Tutor Group 01)</t>
    <phoneticPr fontId="22" type="noConversion"/>
  </si>
  <si>
    <t>usability</t>
    <phoneticPr fontId="22" type="noConversion"/>
  </si>
  <si>
    <t>accessibility</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</si>
  <si>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</si>
  <si>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</si>
  <si>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</si>
  <si>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</si>
  <si>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</si>
  <si>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</si>
  <si>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</si>
  <si>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</si>
  <si>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</si>
  <si>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</si>
  <si>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</si>
  <si>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</si>
  <si>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</si>
  <si>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</si>
  <si>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</si>
  <si>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</si>
  <si>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</si>
  <si>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</si>
  <si>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</si>
  <si>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</si>
  <si>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</si>
  <si>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</si>
  <si>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</si>
  <si>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</si>
  <si>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</si>
  <si>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</si>
  <si>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</si>
  <si>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</si>
  <si>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</si>
  <si>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</si>
  <si>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</si>
  <si>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</si>
  <si>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</si>
  <si>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</si>
  <si>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</si>
  <si>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</si>
  <si>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</si>
  <si>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</si>
  <si>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</si>
  <si>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</si>
  <si>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</si>
  <si>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</si>
  <si>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</si>
  <si>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</si>
  <si>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</si>
  <si>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</si>
  <si>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</si>
  <si>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</si>
  <si>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</si>
  <si>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Prototype 4.303</t>
    <phoneticPr fontId="22" type="noConversion"/>
  </si>
  <si>
    <t>Settle down the Topic 3.304</t>
    <phoneticPr fontId="22" type="noConversion"/>
  </si>
  <si>
    <t>Questionnaire making</t>
    <phoneticPr fontId="22" type="noConversion"/>
  </si>
  <si>
    <t>UML &amp; Use Case</t>
    <phoneticPr fontId="22" type="noConversion"/>
  </si>
  <si>
    <r>
      <t>A</t>
    </r>
    <r>
      <rPr>
        <sz val="11"/>
        <color theme="1"/>
        <rFont val="宋体"/>
        <family val="2"/>
        <scheme val="minor"/>
      </rPr>
      <t>lex</t>
    </r>
    <phoneticPr fontId="22" type="noConversion"/>
  </si>
  <si>
    <t>All</t>
    <phoneticPr fontId="22" type="noConversion"/>
  </si>
  <si>
    <t>Freda</t>
    <phoneticPr fontId="22" type="noConversion"/>
  </si>
  <si>
    <r>
      <t>A</t>
    </r>
    <r>
      <rPr>
        <sz val="11"/>
        <color theme="1"/>
        <rFont val="宋体"/>
        <family val="2"/>
        <scheme val="minor"/>
      </rPr>
      <t>ll</t>
    </r>
    <phoneticPr fontId="22" type="noConversion"/>
  </si>
  <si>
    <r>
      <t>A</t>
    </r>
    <r>
      <rPr>
        <sz val="11"/>
        <color theme="1"/>
        <rFont val="宋体"/>
        <family val="2"/>
        <scheme val="minor"/>
      </rPr>
      <t>lex</t>
    </r>
    <phoneticPr fontId="22" type="noConversion"/>
  </si>
  <si>
    <r>
      <t>F</t>
    </r>
    <r>
      <rPr>
        <sz val="11"/>
        <color theme="1"/>
        <rFont val="宋体"/>
        <family val="2"/>
        <scheme val="minor"/>
      </rPr>
      <t>reda</t>
    </r>
    <phoneticPr fontId="22" type="noConversion"/>
  </si>
  <si>
    <r>
      <t>F</t>
    </r>
    <r>
      <rPr>
        <sz val="11"/>
        <color theme="1"/>
        <rFont val="宋体"/>
        <family val="2"/>
        <scheme val="minor"/>
      </rPr>
      <t>reda, Alex</t>
    </r>
    <phoneticPr fontId="22" type="noConversion"/>
  </si>
  <si>
    <t>Jeremy, Dimitri</t>
    <phoneticPr fontId="22" type="noConversion"/>
  </si>
  <si>
    <t>Meeting records</t>
    <phoneticPr fontId="22" type="noConversion"/>
  </si>
  <si>
    <t>Planning and requirements gathering</t>
    <phoneticPr fontId="22" type="noConversion"/>
  </si>
  <si>
    <t>All, Alex</t>
    <phoneticPr fontId="22" type="noConversion"/>
  </si>
  <si>
    <r>
      <t>F</t>
    </r>
    <r>
      <rPr>
        <sz val="11"/>
        <color theme="1"/>
        <rFont val="宋体"/>
        <family val="2"/>
        <scheme val="minor"/>
      </rPr>
      <t>reda</t>
    </r>
    <phoneticPr fontId="22" type="noConversion"/>
  </si>
  <si>
    <t>Prototyping</t>
    <phoneticPr fontId="22" type="noConversion"/>
  </si>
  <si>
    <t>Dimitri, Jeremy, Freda</t>
    <phoneticPr fontId="22" type="noConversion"/>
  </si>
  <si>
    <r>
      <t>D</t>
    </r>
    <r>
      <rPr>
        <sz val="11"/>
        <color theme="1"/>
        <rFont val="宋体"/>
        <family val="2"/>
        <scheme val="minor"/>
      </rPr>
      <t>imitri, Jeremy</t>
    </r>
    <phoneticPr fontId="22" type="noConversion"/>
  </si>
  <si>
    <t>All, Alex</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</si>
</sst>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1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7" fillId="4" borderId="2" xfId="12" applyFont="1" applyFill="1">
      <alignment horizontal="left" vertical="center" indent="2"/>
    </xf>
    <xf numFmtId="0" fontId="0" fillId="0" borderId="10" xfId="0" applyBorder="1"/>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0" fontId="0" fillId="0" borderId="0" xfId="0" applyAlignment="1">
      <alignment horizontal="right" vertical="center"/>
    </xf>
    <xf numFmtId="178" fontId="8" fillId="0" borderId="3" xfId="9">
      <alignment horizontal="center" vertical="center"/>
    </xf>
    <xf numFmtId="0" fontId="8" fillId="0" borderId="0" xfId="8">
      <alignment horizontal="right" indent="1"/>
    </xf>
    <xf numFmtId="0" fontId="8" fillId="0" borderId="7" xfId="8" applyBorder="1">
      <alignment horizontal="right" indent="1"/>
    </xf>
    <xf numFmtId="0" fontId="34" fillId="14" borderId="0" xfId="0" applyFont="1" applyFill="1" applyAlignment="1">
      <alignment horizontal="center" vertical="center" wrapText="1"/>
    </xf>
    <xf numFmtId="0" fontId="0" fillId="14" borderId="0" xfId="0" applyFill="1" applyAlignment="1">
      <alignment horizontal="center" vertical="center" wrapText="1"/>
    </xf>
    <xf numFmtId="0" fontId="0" fillId="11" borderId="2" xfId="11" applyFont="1" applyFill="1">
      <alignment horizontal="center" vertical="center"/>
    </xf>
    <xf numFmtId="0" fontId="0" fillId="4" borderId="2" xfId="11" applyFont="1" applyFill="1">
      <alignment horizontal="center" vertical="center"/>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50"/>
  <sheetViews>
    <sheetView showGridLines="0" tabSelected="1" showRuler="0" zoomScaleNormal="100" zoomScalePageLayoutView="70" workbookViewId="0">
      <pane ySplit="7" topLeftCell="A20" activePane="bottomLeft" state="frozen"/>
      <selection pane="bottomLeft" activeCell="D42" sqref="D42"/>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63</v>
      </c>
      <c r="C1" s="85"/>
      <c r="D1" s="1"/>
      <c r="E1" s="3"/>
      <c r="F1" s="46"/>
      <c r="H1" s="1"/>
      <c r="I1" s="13" t="s">
        <v>12</v>
      </c>
    </row>
    <row r="2" spans="1:64" ht="21.95" customHeight="1" x14ac:dyDescent="0.25">
      <c r="A2" s="57" t="s">
        <v>24</v>
      </c>
      <c r="B2" s="63" t="s">
        <v>45</v>
      </c>
      <c r="I2" s="60" t="s">
        <v>17</v>
      </c>
    </row>
    <row r="3" spans="1:64" ht="21.95" customHeight="1" x14ac:dyDescent="0.15">
      <c r="A3" s="57" t="s">
        <v>30</v>
      </c>
      <c r="B3" s="84"/>
      <c r="C3" s="104" t="s">
        <v>1</v>
      </c>
      <c r="D3" s="105"/>
      <c r="E3" s="103">
        <v>44508</v>
      </c>
      <c r="F3" s="103"/>
    </row>
    <row r="4" spans="1:64" ht="21.95" customHeight="1" x14ac:dyDescent="0.15">
      <c r="C4" s="102" t="s">
        <v>60</v>
      </c>
      <c r="D4" s="102"/>
      <c r="E4" s="103">
        <v>44571</v>
      </c>
      <c r="F4" s="103"/>
    </row>
    <row r="5" spans="1:64" ht="21.95" customHeight="1" x14ac:dyDescent="0.15">
      <c r="A5" s="58">
        <v>20</v>
      </c>
      <c r="B5" t="s">
        <v>67</v>
      </c>
      <c r="C5" s="104" t="s">
        <v>8</v>
      </c>
      <c r="D5" s="105"/>
      <c r="E5" s="6">
        <v>1</v>
      </c>
      <c r="I5" s="99">
        <f>I6</f>
        <v>44508</v>
      </c>
      <c r="J5" s="100"/>
      <c r="K5" s="100"/>
      <c r="L5" s="100"/>
      <c r="M5" s="100"/>
      <c r="N5" s="100"/>
      <c r="O5" s="101"/>
      <c r="P5" s="99">
        <f>P6</f>
        <v>44515</v>
      </c>
      <c r="Q5" s="100"/>
      <c r="R5" s="100"/>
      <c r="S5" s="100"/>
      <c r="T5" s="100"/>
      <c r="U5" s="100"/>
      <c r="V5" s="101"/>
      <c r="W5" s="99">
        <f>W6</f>
        <v>44522</v>
      </c>
      <c r="X5" s="100"/>
      <c r="Y5" s="100"/>
      <c r="Z5" s="100"/>
      <c r="AA5" s="100"/>
      <c r="AB5" s="100"/>
      <c r="AC5" s="101"/>
      <c r="AD5" s="99">
        <f>AD6</f>
        <v>44529</v>
      </c>
      <c r="AE5" s="100"/>
      <c r="AF5" s="100"/>
      <c r="AG5" s="100"/>
      <c r="AH5" s="100"/>
      <c r="AI5" s="100"/>
      <c r="AJ5" s="101"/>
      <c r="AK5" s="99">
        <f>AK6</f>
        <v>44536</v>
      </c>
      <c r="AL5" s="100"/>
      <c r="AM5" s="100"/>
      <c r="AN5" s="100"/>
      <c r="AO5" s="100"/>
      <c r="AP5" s="100"/>
      <c r="AQ5" s="101"/>
      <c r="AR5" s="99">
        <f>AR6</f>
        <v>44543</v>
      </c>
      <c r="AS5" s="100"/>
      <c r="AT5" s="100"/>
      <c r="AU5" s="100"/>
      <c r="AV5" s="100"/>
      <c r="AW5" s="100"/>
      <c r="AX5" s="101"/>
      <c r="AY5" s="99">
        <f>AY6</f>
        <v>44550</v>
      </c>
      <c r="AZ5" s="100"/>
      <c r="BA5" s="100"/>
      <c r="BB5" s="100"/>
      <c r="BC5" s="100"/>
      <c r="BD5" s="100"/>
      <c r="BE5" s="101"/>
      <c r="BF5" s="99">
        <f>BF6</f>
        <v>44557</v>
      </c>
      <c r="BG5" s="100"/>
      <c r="BH5" s="100"/>
      <c r="BI5" s="100"/>
      <c r="BJ5" s="100"/>
      <c r="BK5" s="100"/>
      <c r="BL5" s="101"/>
    </row>
    <row r="6" spans="1:64" ht="15" customHeight="1" x14ac:dyDescent="0.15">
      <c r="A6" s="58" t="s">
        <v>66</v>
      </c>
      <c r="B6" s="98" t="s">
        <v>68</v>
      </c>
      <c r="C6" s="98"/>
      <c r="D6" s="98"/>
      <c r="E6" s="98"/>
      <c r="F6" s="98"/>
      <c r="G6" s="98"/>
      <c r="I6" s="10">
        <f>Project_Start-WEEKDAY(Project_Start,1)+2+7*(Display_Week-1)</f>
        <v>44508</v>
      </c>
      <c r="J6" s="9">
        <f>I6+1</f>
        <v>44509</v>
      </c>
      <c r="K6" s="9">
        <f t="shared" ref="K6:AX6" si="0">J6+1</f>
        <v>44510</v>
      </c>
      <c r="L6" s="9">
        <f t="shared" si="0"/>
        <v>44511</v>
      </c>
      <c r="M6" s="9">
        <f t="shared" si="0"/>
        <v>44512</v>
      </c>
      <c r="N6" s="9">
        <f t="shared" si="0"/>
        <v>44513</v>
      </c>
      <c r="O6" s="11">
        <f t="shared" si="0"/>
        <v>44514</v>
      </c>
      <c r="P6" s="10">
        <f>O6+1</f>
        <v>44515</v>
      </c>
      <c r="Q6" s="9">
        <f>P6+1</f>
        <v>44516</v>
      </c>
      <c r="R6" s="9">
        <f t="shared" si="0"/>
        <v>44517</v>
      </c>
      <c r="S6" s="9">
        <f t="shared" si="0"/>
        <v>44518</v>
      </c>
      <c r="T6" s="9">
        <f t="shared" si="0"/>
        <v>44519</v>
      </c>
      <c r="U6" s="9">
        <f t="shared" si="0"/>
        <v>44520</v>
      </c>
      <c r="V6" s="11">
        <f t="shared" si="0"/>
        <v>44521</v>
      </c>
      <c r="W6" s="10">
        <f>V6+1</f>
        <v>44522</v>
      </c>
      <c r="X6" s="9">
        <f>W6+1</f>
        <v>44523</v>
      </c>
      <c r="Y6" s="9">
        <f t="shared" si="0"/>
        <v>44524</v>
      </c>
      <c r="Z6" s="9">
        <f t="shared" si="0"/>
        <v>44525</v>
      </c>
      <c r="AA6" s="9">
        <f t="shared" si="0"/>
        <v>44526</v>
      </c>
      <c r="AB6" s="9">
        <f t="shared" si="0"/>
        <v>44527</v>
      </c>
      <c r="AC6" s="11">
        <f t="shared" si="0"/>
        <v>44528</v>
      </c>
      <c r="AD6" s="10">
        <f>AC6+1</f>
        <v>44529</v>
      </c>
      <c r="AE6" s="9">
        <f>AD6+1</f>
        <v>44530</v>
      </c>
      <c r="AF6" s="9">
        <f t="shared" si="0"/>
        <v>44531</v>
      </c>
      <c r="AG6" s="9">
        <f t="shared" si="0"/>
        <v>44532</v>
      </c>
      <c r="AH6" s="9">
        <f t="shared" si="0"/>
        <v>44533</v>
      </c>
      <c r="AI6" s="9">
        <f t="shared" si="0"/>
        <v>44534</v>
      </c>
      <c r="AJ6" s="11">
        <f t="shared" si="0"/>
        <v>44535</v>
      </c>
      <c r="AK6" s="10">
        <f>AJ6+1</f>
        <v>44536</v>
      </c>
      <c r="AL6" s="9">
        <f>AK6+1</f>
        <v>44537</v>
      </c>
      <c r="AM6" s="9">
        <f t="shared" si="0"/>
        <v>44538</v>
      </c>
      <c r="AN6" s="9">
        <f t="shared" si="0"/>
        <v>44539</v>
      </c>
      <c r="AO6" s="9">
        <f t="shared" si="0"/>
        <v>44540</v>
      </c>
      <c r="AP6" s="9">
        <f t="shared" si="0"/>
        <v>44541</v>
      </c>
      <c r="AQ6" s="11">
        <f t="shared" si="0"/>
        <v>44542</v>
      </c>
      <c r="AR6" s="10">
        <f>AQ6+1</f>
        <v>44543</v>
      </c>
      <c r="AS6" s="9">
        <f>AR6+1</f>
        <v>44544</v>
      </c>
      <c r="AT6" s="9">
        <f t="shared" si="0"/>
        <v>44545</v>
      </c>
      <c r="AU6" s="9">
        <f t="shared" si="0"/>
        <v>44546</v>
      </c>
      <c r="AV6" s="9">
        <f t="shared" si="0"/>
        <v>44547</v>
      </c>
      <c r="AW6" s="9">
        <f t="shared" si="0"/>
        <v>44548</v>
      </c>
      <c r="AX6" s="11">
        <f t="shared" si="0"/>
        <v>44549</v>
      </c>
      <c r="AY6" s="10">
        <f>AX6+1</f>
        <v>44550</v>
      </c>
      <c r="AZ6" s="9">
        <f>AY6+1</f>
        <v>44551</v>
      </c>
      <c r="BA6" s="9">
        <f t="shared" ref="BA6:BE6" si="1">AZ6+1</f>
        <v>44552</v>
      </c>
      <c r="BB6" s="9">
        <f t="shared" si="1"/>
        <v>44553</v>
      </c>
      <c r="BC6" s="9">
        <f t="shared" si="1"/>
        <v>44554</v>
      </c>
      <c r="BD6" s="9">
        <f t="shared" si="1"/>
        <v>44555</v>
      </c>
      <c r="BE6" s="11">
        <f t="shared" si="1"/>
        <v>44556</v>
      </c>
      <c r="BF6" s="10">
        <f>BE6+1</f>
        <v>44557</v>
      </c>
      <c r="BG6" s="9">
        <f>BF6+1</f>
        <v>44558</v>
      </c>
      <c r="BH6" s="9">
        <f t="shared" ref="BH6:BL6" si="2">BG6+1</f>
        <v>44559</v>
      </c>
      <c r="BI6" s="9">
        <f t="shared" si="2"/>
        <v>44560</v>
      </c>
      <c r="BJ6" s="9">
        <f t="shared" si="2"/>
        <v>44561</v>
      </c>
      <c r="BK6" s="9">
        <f t="shared" si="2"/>
        <v>44562</v>
      </c>
      <c r="BL6" s="11">
        <f t="shared" si="2"/>
        <v>44563</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36</v>
      </c>
      <c r="C9" s="69"/>
      <c r="D9" s="18"/>
      <c r="E9" s="19"/>
      <c r="F9" s="20"/>
      <c r="G9" s="16"/>
      <c r="H9" s="16" t="str">
        <f t="shared" ref="H9:H47"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81" t="s">
        <v>37</v>
      </c>
      <c r="C10" s="80" t="s">
        <v>120</v>
      </c>
      <c r="D10" s="21">
        <v>1</v>
      </c>
      <c r="E10" s="64">
        <f>Project_Start</f>
        <v>44508</v>
      </c>
      <c r="F10" s="64">
        <f>E10+14</f>
        <v>44522</v>
      </c>
      <c r="G10" s="16"/>
      <c r="H10" s="16">
        <f t="shared" si="6"/>
        <v>15</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81" t="s">
        <v>43</v>
      </c>
      <c r="C11" s="80" t="s">
        <v>121</v>
      </c>
      <c r="D11" s="21">
        <v>1</v>
      </c>
      <c r="E11" s="64">
        <f>E10</f>
        <v>44508</v>
      </c>
      <c r="F11" s="64">
        <f>E10 + 18</f>
        <v>44526</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1" t="s">
        <v>49</v>
      </c>
      <c r="C12" s="80" t="s">
        <v>120</v>
      </c>
      <c r="D12" s="21">
        <v>0.6</v>
      </c>
      <c r="E12" s="64">
        <f xml:space="preserve"> E10</f>
        <v>44508</v>
      </c>
      <c r="F12" s="64">
        <f xml:space="preserve"> E10 + 20</f>
        <v>44528</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96" t="s">
        <v>116</v>
      </c>
      <c r="C13" s="80" t="s">
        <v>129</v>
      </c>
      <c r="D13" s="21">
        <v>1</v>
      </c>
      <c r="E13" s="64">
        <f>Project_Start</f>
        <v>44508</v>
      </c>
      <c r="F13" s="83">
        <v>44522</v>
      </c>
      <c r="G13" s="16"/>
      <c r="H13" s="16">
        <f t="shared" si="6"/>
        <v>15</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81" t="s">
        <v>115</v>
      </c>
      <c r="C14" s="80" t="s">
        <v>122</v>
      </c>
      <c r="D14" s="21">
        <v>0.8</v>
      </c>
      <c r="E14" s="64">
        <v>44518</v>
      </c>
      <c r="F14" s="83">
        <v>44536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8" t="s">
        <v>35</v>
      </c>
      <c r="B15" s="22" t="s">
        <v>46</v>
      </c>
      <c r="C15" s="70"/>
      <c r="D15" s="23"/>
      <c r="E15" s="24"/>
      <c r="F15" s="25"/>
      <c r="G15" s="16"/>
      <c r="H15" s="16" t="str">
        <f t="shared" si="6"/>
        <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8"/>
      <c r="B16" s="82" t="s">
        <v>47</v>
      </c>
      <c r="C16" s="71"/>
      <c r="D16" s="26">
        <v>1</v>
      </c>
      <c r="E16" s="65">
        <f xml:space="preserve"> E10 + 10</f>
        <v>44518</v>
      </c>
      <c r="F16" s="65">
        <v>44535</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8"/>
      <c r="B17" s="82" t="s">
        <v>48</v>
      </c>
      <c r="C17" s="109" t="s">
        <v>123</v>
      </c>
      <c r="D17" s="26">
        <v>0.9</v>
      </c>
      <c r="E17" s="65">
        <f xml:space="preserve"> E10+10</f>
        <v>44518</v>
      </c>
      <c r="F17" s="65">
        <f>Project_end</f>
        <v>44571</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8"/>
      <c r="B18" s="82" t="s">
        <v>64</v>
      </c>
      <c r="C18" s="71"/>
      <c r="D18" s="26">
        <v>0</v>
      </c>
      <c r="E18" s="65">
        <v>44531</v>
      </c>
      <c r="F18" s="65">
        <f>Project_end - 14</f>
        <v>44557</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8"/>
      <c r="B19" s="82" t="s">
        <v>65</v>
      </c>
      <c r="C19" s="71"/>
      <c r="D19" s="26">
        <v>0</v>
      </c>
      <c r="E19" s="65">
        <v>44531</v>
      </c>
      <c r="F19" s="65">
        <f>Project_end-14</f>
        <v>44557</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8"/>
      <c r="B20" s="82" t="s">
        <v>38</v>
      </c>
      <c r="C20" s="109" t="s">
        <v>124</v>
      </c>
      <c r="D20" s="26">
        <v>0.9</v>
      </c>
      <c r="E20" s="65">
        <v>44522</v>
      </c>
      <c r="F20" s="65">
        <v>44540</v>
      </c>
      <c r="G20" s="16"/>
      <c r="H20" s="16">
        <f t="shared" si="6"/>
        <v>19</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c r="B21" s="82" t="s">
        <v>40</v>
      </c>
      <c r="C21" s="71"/>
      <c r="D21" s="26">
        <v>0.9</v>
      </c>
      <c r="E21" s="65">
        <v>44522</v>
      </c>
      <c r="F21" s="65">
        <f>Project_end</f>
        <v>44571</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7"/>
      <c r="B22" s="97" t="s">
        <v>117</v>
      </c>
      <c r="C22" s="109" t="s">
        <v>125</v>
      </c>
      <c r="D22" s="26">
        <v>1</v>
      </c>
      <c r="E22" s="65">
        <v>44518</v>
      </c>
      <c r="F22" s="65">
        <v>44530</v>
      </c>
      <c r="G22" s="16"/>
      <c r="H22" s="16">
        <f t="shared" si="6"/>
        <v>13</v>
      </c>
      <c r="I22" s="43"/>
      <c r="J22" s="43"/>
      <c r="K22" s="43"/>
      <c r="L22" s="43"/>
      <c r="M22" s="43"/>
      <c r="N22" s="43"/>
      <c r="O22" s="43"/>
      <c r="P22" s="43"/>
      <c r="Q22" s="43"/>
      <c r="R22" s="43"/>
      <c r="S22" s="43"/>
      <c r="T22" s="43"/>
      <c r="U22" s="44"/>
      <c r="V22" s="44"/>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7"/>
      <c r="B23" s="82" t="s">
        <v>39</v>
      </c>
      <c r="C23" s="109" t="s">
        <v>124</v>
      </c>
      <c r="D23" s="26">
        <v>1</v>
      </c>
      <c r="E23" s="65">
        <v>44531</v>
      </c>
      <c r="F23" s="65">
        <v>44545</v>
      </c>
      <c r="G23" s="16"/>
      <c r="H23" s="16">
        <f t="shared" si="6"/>
        <v>15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7"/>
      <c r="B24" s="82" t="s">
        <v>41</v>
      </c>
      <c r="C24" s="109" t="s">
        <v>130</v>
      </c>
      <c r="D24" s="26">
        <v>1</v>
      </c>
      <c r="E24" s="65">
        <v>44540</v>
      </c>
      <c r="F24" s="65">
        <f>Project_end</f>
        <v>44571</v>
      </c>
      <c r="G24" s="16"/>
      <c r="H24" s="16">
        <f t="shared" si="6"/>
        <v>32</v>
      </c>
      <c r="I24" s="43"/>
      <c r="J24" s="43"/>
      <c r="K24" s="43"/>
      <c r="L24" s="43"/>
      <c r="M24" s="43"/>
      <c r="N24" s="43"/>
      <c r="O24" s="43"/>
      <c r="P24" s="43"/>
      <c r="Q24" s="43"/>
      <c r="R24" s="43"/>
      <c r="S24" s="43"/>
      <c r="T24" s="43"/>
      <c r="U24" s="43"/>
      <c r="V24" s="43"/>
      <c r="W24" s="43"/>
      <c r="X24" s="43"/>
      <c r="Y24" s="44"/>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7"/>
      <c r="B25" s="82" t="s">
        <v>42</v>
      </c>
      <c r="C25" s="109"/>
      <c r="D25" s="26">
        <v>0.8</v>
      </c>
      <c r="E25" s="65">
        <v>44522</v>
      </c>
      <c r="F25" s="65">
        <f>Project_end</f>
        <v>44571</v>
      </c>
      <c r="G25" s="16"/>
      <c r="H25" s="16">
        <f t="shared" si="6"/>
        <v>50</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7"/>
      <c r="B26" s="82" t="s">
        <v>131</v>
      </c>
      <c r="C26" s="109" t="s">
        <v>132</v>
      </c>
      <c r="D26" s="26">
        <v>0.9</v>
      </c>
      <c r="E26" s="65">
        <v>44542</v>
      </c>
      <c r="F26" s="65">
        <f>Project_end</f>
        <v>44571</v>
      </c>
      <c r="G26" s="16"/>
      <c r="H26" s="16"/>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7" t="s">
        <v>25</v>
      </c>
      <c r="B27" s="27" t="s">
        <v>50</v>
      </c>
      <c r="C27" s="72"/>
      <c r="D27" s="28"/>
      <c r="E27" s="29"/>
      <c r="F27" s="30"/>
      <c r="G27" s="16"/>
      <c r="H27" s="16"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7"/>
      <c r="B28" s="77" t="s">
        <v>51</v>
      </c>
      <c r="C28" s="108" t="s">
        <v>133</v>
      </c>
      <c r="D28" s="31"/>
      <c r="E28" s="66">
        <v>44531</v>
      </c>
      <c r="F28" s="66">
        <f t="shared" ref="F28:F39" si="7">Project_end</f>
        <v>44571</v>
      </c>
      <c r="G28" s="16"/>
      <c r="H28" s="16">
        <f t="shared" si="6"/>
        <v>41</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c r="B29" s="77" t="s">
        <v>52</v>
      </c>
      <c r="C29" s="73"/>
      <c r="D29" s="31"/>
      <c r="E29" s="66">
        <v>44531</v>
      </c>
      <c r="F29" s="66">
        <f t="shared" si="7"/>
        <v>44571</v>
      </c>
      <c r="G29" s="16"/>
      <c r="H29" s="16">
        <f t="shared" si="6"/>
        <v>41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77" t="s">
        <v>53</v>
      </c>
      <c r="C30" s="108" t="s">
        <v>122</v>
      </c>
      <c r="D30" s="31">
        <v>0.7</v>
      </c>
      <c r="E30" s="66">
        <v>44531</v>
      </c>
      <c r="F30" s="66">
        <f t="shared" si="7"/>
        <v>44571</v>
      </c>
      <c r="G30" s="16"/>
      <c r="H30" s="16">
        <f t="shared" si="6"/>
        <v>41</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88" t="s">
        <v>128</v>
      </c>
      <c r="C31" s="108" t="s">
        <v>134</v>
      </c>
      <c r="D31" s="31">
        <v>1</v>
      </c>
      <c r="E31" s="66">
        <v>44531</v>
      </c>
      <c r="F31" s="66">
        <f t="shared" si="7"/>
        <v>44571</v>
      </c>
      <c r="G31" s="16"/>
      <c r="H31" s="16"/>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77" t="s">
        <v>54</v>
      </c>
      <c r="C32" s="73"/>
      <c r="D32" s="31"/>
      <c r="E32" s="66">
        <v>44531</v>
      </c>
      <c r="F32" s="66">
        <f t="shared" si="7"/>
        <v>44571</v>
      </c>
      <c r="G32" s="16"/>
      <c r="H32" s="16">
        <f t="shared" si="6"/>
        <v>41</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88" t="s">
        <v>55</v>
      </c>
      <c r="C33" s="73"/>
      <c r="D33" s="31">
        <v>0.3</v>
      </c>
      <c r="E33" s="66">
        <v>44531</v>
      </c>
      <c r="F33" s="66">
        <f t="shared" si="7"/>
        <v>44571</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88" t="s">
        <v>118</v>
      </c>
      <c r="C34" s="108" t="s">
        <v>119</v>
      </c>
      <c r="D34" s="31">
        <v>1</v>
      </c>
      <c r="E34" s="66">
        <v>44531</v>
      </c>
      <c r="F34" s="66">
        <f t="shared" si="7"/>
        <v>44571</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77" t="s">
        <v>56</v>
      </c>
      <c r="C35" s="73"/>
      <c r="D35" s="31"/>
      <c r="E35" s="66">
        <v>44531</v>
      </c>
      <c r="F35" s="66">
        <f t="shared" si="7"/>
        <v>44571</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77" t="s">
        <v>57</v>
      </c>
      <c r="C36" s="73"/>
      <c r="D36" s="31"/>
      <c r="E36" s="66">
        <v>44531</v>
      </c>
      <c r="F36" s="66">
        <f t="shared" si="7"/>
        <v>44571</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77" t="s">
        <v>58</v>
      </c>
      <c r="C37" s="73"/>
      <c r="D37" s="31">
        <v>0.2</v>
      </c>
      <c r="E37" s="66">
        <v>44531</v>
      </c>
      <c r="F37" s="66">
        <f t="shared" si="7"/>
        <v>44571</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77" t="s">
        <v>59</v>
      </c>
      <c r="C38" s="73"/>
      <c r="D38" s="31"/>
      <c r="E38" s="66">
        <v>44531</v>
      </c>
      <c r="F38" s="66">
        <f t="shared" si="7"/>
        <v>44571</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8" t="s">
        <v>127</v>
      </c>
      <c r="C39" s="73"/>
      <c r="D39" s="31"/>
      <c r="E39" s="66">
        <v>44520</v>
      </c>
      <c r="F39" s="66">
        <f t="shared" si="7"/>
        <v>44571</v>
      </c>
      <c r="G39" s="16"/>
      <c r="H39" s="16">
        <f t="shared" si="6"/>
        <v>52</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t="s">
        <v>25</v>
      </c>
      <c r="B40" s="32" t="s">
        <v>61</v>
      </c>
      <c r="C40" s="74"/>
      <c r="D40" s="33"/>
      <c r="E40" s="34"/>
      <c r="F40" s="35"/>
      <c r="G40" s="16"/>
      <c r="H40" s="16" t="str">
        <f t="shared" si="6"/>
        <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86" t="s">
        <v>44</v>
      </c>
      <c r="C41" s="87" t="s">
        <v>126</v>
      </c>
      <c r="D41" s="36">
        <v>0.8</v>
      </c>
      <c r="E41" s="67">
        <f xml:space="preserve"> E10+28</f>
        <v>44536</v>
      </c>
      <c r="F41" s="67">
        <f>Project_end</f>
        <v>44571</v>
      </c>
      <c r="G41" s="16"/>
      <c r="H41" s="16">
        <f t="shared" si="6"/>
        <v>36</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78"/>
      <c r="C42" s="75"/>
      <c r="D42" s="36"/>
      <c r="E42" s="67"/>
      <c r="F42" s="67"/>
      <c r="G42" s="16"/>
      <c r="H42" s="16" t="str">
        <f t="shared" si="6"/>
        <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78"/>
      <c r="C43" s="75"/>
      <c r="D43" s="36"/>
      <c r="E43" s="67"/>
      <c r="F43" s="67"/>
      <c r="G43" s="16"/>
      <c r="H43" s="16" t="str">
        <f t="shared" si="6"/>
        <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86" t="s">
        <v>62</v>
      </c>
      <c r="C44" s="87" t="s">
        <v>122</v>
      </c>
      <c r="D44" s="36">
        <v>0.5</v>
      </c>
      <c r="E44" s="67">
        <v>44531</v>
      </c>
      <c r="F44" s="67">
        <f>Project_end</f>
        <v>44571</v>
      </c>
      <c r="G44" s="16"/>
      <c r="H44" s="16">
        <f t="shared" si="6"/>
        <v>41</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c r="B45" s="78"/>
      <c r="C45" s="75"/>
      <c r="D45" s="36"/>
      <c r="E45" s="67"/>
      <c r="F45" s="67"/>
      <c r="G45" s="16"/>
      <c r="H45" s="16" t="str">
        <f t="shared" si="6"/>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7" t="s">
        <v>27</v>
      </c>
      <c r="B46" s="79"/>
      <c r="C46" s="76"/>
      <c r="D46" s="15"/>
      <c r="E46" s="68"/>
      <c r="F46" s="68"/>
      <c r="G46" s="16"/>
      <c r="H46" s="16" t="str">
        <f t="shared" si="6"/>
        <v/>
      </c>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 customHeight="1" thickBot="1" x14ac:dyDescent="0.2">
      <c r="A47" s="58" t="s">
        <v>26</v>
      </c>
      <c r="B47" s="37" t="s">
        <v>0</v>
      </c>
      <c r="C47" s="38"/>
      <c r="D47" s="39"/>
      <c r="E47" s="40"/>
      <c r="F47" s="41"/>
      <c r="G47" s="42"/>
      <c r="H47" s="42" t="str">
        <f t="shared" si="6"/>
        <v/>
      </c>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row>
    <row r="48" spans="1:64" ht="30" customHeight="1" x14ac:dyDescent="0.15">
      <c r="G48" s="5"/>
    </row>
    <row r="49" spans="3:6" ht="30" customHeight="1" x14ac:dyDescent="0.15">
      <c r="C49" s="13"/>
      <c r="F49" s="59"/>
    </row>
    <row r="50" spans="3:6" ht="30" customHeight="1" x14ac:dyDescent="0.2">
      <c r="C50" s="14"/>
    </row>
  </sheetData>
  <mergeCells count="14">
    <mergeCell ref="C3:D3"/>
    <mergeCell ref="C5:D5"/>
    <mergeCell ref="AY5:BE5"/>
    <mergeCell ref="BF5:BL5"/>
    <mergeCell ref="E3:F3"/>
    <mergeCell ref="I5:O5"/>
    <mergeCell ref="P5:V5"/>
    <mergeCell ref="W5:AC5"/>
    <mergeCell ref="AD5:AJ5"/>
    <mergeCell ref="B6:G6"/>
    <mergeCell ref="AK5:AQ5"/>
    <mergeCell ref="AR5:AX5"/>
    <mergeCell ref="C4:D4"/>
    <mergeCell ref="E4:F4"/>
  </mergeCells>
  <phoneticPr fontId="22" type="noConversion"/>
  <conditionalFormatting sqref="D8: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7">
    <cfRule type="expression" dxfId="2" priority="33">
      <formula>AND(TODAY()&gt;=I$6,TODAY()&lt;J$6)</formula>
    </cfRule>
  </conditionalFormatting>
  <conditionalFormatting sqref="I8:BL47">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06" t="s">
        <v>114</v>
      </c>
      <c r="B1" s="107"/>
      <c r="C1" s="107"/>
      <c r="D1" s="107"/>
      <c r="E1" s="107"/>
      <c r="F1" s="107"/>
      <c r="G1" s="89"/>
      <c r="H1" s="89"/>
      <c r="I1" s="89"/>
      <c r="J1" s="89"/>
    </row>
    <row r="2" spans="1:10" ht="28.5" customHeight="1" x14ac:dyDescent="0.15">
      <c r="A2" s="93"/>
      <c r="B2" s="94" t="s">
        <v>69</v>
      </c>
      <c r="C2" s="95" t="s">
        <v>80</v>
      </c>
      <c r="D2" s="95" t="s">
        <v>91</v>
      </c>
      <c r="E2" s="95" t="s">
        <v>102</v>
      </c>
      <c r="F2" s="95" t="s">
        <v>103</v>
      </c>
    </row>
    <row r="3" spans="1:10" ht="114" customHeight="1" x14ac:dyDescent="0.15">
      <c r="B3" s="90" t="s">
        <v>70</v>
      </c>
      <c r="C3" s="90" t="s">
        <v>81</v>
      </c>
      <c r="D3" s="90" t="s">
        <v>92</v>
      </c>
      <c r="E3" s="90" t="s">
        <v>104</v>
      </c>
    </row>
    <row r="4" spans="1:10" ht="162" customHeight="1" x14ac:dyDescent="0.15">
      <c r="B4" s="90" t="s">
        <v>71</v>
      </c>
      <c r="C4" s="90" t="s">
        <v>82</v>
      </c>
      <c r="D4" s="90" t="s">
        <v>93</v>
      </c>
      <c r="E4" s="90" t="s">
        <v>105</v>
      </c>
    </row>
    <row r="5" spans="1:10" ht="155.25" customHeight="1" x14ac:dyDescent="0.15">
      <c r="B5" s="90" t="s">
        <v>72</v>
      </c>
      <c r="C5" s="90" t="s">
        <v>83</v>
      </c>
      <c r="D5" s="90" t="s">
        <v>94</v>
      </c>
      <c r="E5" s="90" t="s">
        <v>107</v>
      </c>
    </row>
    <row r="6" spans="1:10" ht="43.5" customHeight="1" x14ac:dyDescent="0.15">
      <c r="B6" s="90" t="s">
        <v>73</v>
      </c>
      <c r="C6" s="91" t="s">
        <v>84</v>
      </c>
      <c r="D6" s="90" t="s">
        <v>95</v>
      </c>
      <c r="E6" s="90" t="s">
        <v>106</v>
      </c>
    </row>
    <row r="7" spans="1:10" ht="85.5" customHeight="1" x14ac:dyDescent="0.15">
      <c r="B7" s="90" t="s">
        <v>74</v>
      </c>
      <c r="C7" s="90" t="s">
        <v>85</v>
      </c>
      <c r="D7" s="90" t="s">
        <v>96</v>
      </c>
      <c r="E7" s="90" t="s">
        <v>108</v>
      </c>
    </row>
    <row r="8" spans="1:10" ht="106.5" customHeight="1" x14ac:dyDescent="0.15">
      <c r="B8" s="90" t="s">
        <v>75</v>
      </c>
      <c r="C8" s="90" t="s">
        <v>86</v>
      </c>
      <c r="D8" s="90" t="s">
        <v>97</v>
      </c>
      <c r="E8" s="90" t="s">
        <v>109</v>
      </c>
    </row>
    <row r="9" spans="1:10" ht="151.5" customHeight="1" x14ac:dyDescent="0.15">
      <c r="B9" s="90" t="s">
        <v>76</v>
      </c>
      <c r="C9" s="90" t="s">
        <v>87</v>
      </c>
      <c r="D9" s="90" t="s">
        <v>101</v>
      </c>
      <c r="E9" s="90" t="s">
        <v>110</v>
      </c>
    </row>
    <row r="10" spans="1:10" ht="114" customHeight="1" x14ac:dyDescent="0.15">
      <c r="B10" s="90" t="s">
        <v>77</v>
      </c>
      <c r="C10" s="90" t="s">
        <v>88</v>
      </c>
      <c r="D10" s="90" t="s">
        <v>98</v>
      </c>
      <c r="E10" s="90" t="s">
        <v>111</v>
      </c>
    </row>
    <row r="11" spans="1:10" ht="58.5" customHeight="1" x14ac:dyDescent="0.2">
      <c r="B11" s="90" t="s">
        <v>78</v>
      </c>
      <c r="C11" s="90" t="s">
        <v>89</v>
      </c>
      <c r="D11" s="90" t="s">
        <v>99</v>
      </c>
      <c r="E11" s="92" t="s">
        <v>112</v>
      </c>
    </row>
    <row r="12" spans="1:10" ht="176.25" customHeight="1" x14ac:dyDescent="0.15">
      <c r="B12" s="90" t="s">
        <v>79</v>
      </c>
      <c r="C12" s="90" t="s">
        <v>90</v>
      </c>
      <c r="D12" s="90" t="s">
        <v>100</v>
      </c>
      <c r="E12" s="90" t="s">
        <v>113</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2021-12-28T03:41:56Z</dcterms:modified>
</cp:coreProperties>
</file>