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Members" sheetId="13" r:id="rId2"/>
    <sheet name="(About)" sheetId="12" r:id="rId3"/>
  </sheets>
  <definedNames>
    <definedName name="Display_Week">ProjectSchedule!$E$5</definedName>
    <definedName name="_xlnm.Print_Titles" localSheetId="0">ProjectSchedule!$5:$7</definedName>
    <definedName name="Project_end">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8" i="11" l="1"/>
  <c r="E18" i="11"/>
  <c r="F100" i="11" l="1"/>
  <c r="F108" i="11"/>
  <c r="F105" i="11"/>
  <c r="F106" i="11"/>
  <c r="F103" i="11"/>
  <c r="F104" i="11"/>
  <c r="F107" i="11"/>
  <c r="F70" i="11"/>
  <c r="E83" i="11"/>
  <c r="E82" i="11"/>
  <c r="F82" i="11"/>
  <c r="F83" i="11"/>
  <c r="E84" i="11"/>
  <c r="F84" i="11"/>
  <c r="F21" i="11" l="1"/>
  <c r="F97" i="11"/>
  <c r="F98" i="11"/>
  <c r="F99" i="11"/>
  <c r="F101" i="11"/>
  <c r="F102" i="11"/>
  <c r="E45" i="11"/>
  <c r="E93" i="11" l="1"/>
  <c r="F93" i="11"/>
  <c r="E89" i="11" l="1"/>
  <c r="E88" i="11"/>
  <c r="E24" i="11"/>
  <c r="F24" i="11"/>
  <c r="F23" i="11"/>
  <c r="F25" i="11"/>
  <c r="E23" i="11"/>
  <c r="F16" i="11"/>
  <c r="F17" i="11"/>
  <c r="F20" i="11"/>
  <c r="F15" i="11"/>
  <c r="E17" i="11"/>
  <c r="E20" i="11"/>
  <c r="F95" i="11"/>
  <c r="F96" i="11"/>
  <c r="E95" i="11"/>
  <c r="E96" i="11"/>
  <c r="E94" i="11"/>
  <c r="E92" i="11"/>
  <c r="H113" i="11"/>
  <c r="F94" i="11"/>
  <c r="F92" i="11"/>
  <c r="H91" i="11"/>
  <c r="H114" i="11"/>
  <c r="F74" i="11"/>
  <c r="E74" i="11"/>
  <c r="E75" i="11"/>
  <c r="E76" i="11"/>
  <c r="E77" i="11"/>
  <c r="E78" i="11"/>
  <c r="E79" i="11"/>
  <c r="E80" i="11"/>
  <c r="F33" i="11"/>
  <c r="F34" i="11"/>
  <c r="F35" i="11"/>
  <c r="F36" i="11"/>
  <c r="F37" i="11"/>
  <c r="F38" i="11"/>
  <c r="F39" i="11"/>
  <c r="F40" i="11"/>
  <c r="F41" i="11"/>
  <c r="F42" i="11"/>
  <c r="F43" i="11"/>
  <c r="F44" i="11"/>
  <c r="F45" i="11"/>
  <c r="F32" i="11"/>
  <c r="E38" i="11"/>
  <c r="E39" i="11"/>
  <c r="E40" i="11"/>
  <c r="E41" i="11"/>
  <c r="E42" i="11"/>
  <c r="E43" i="11"/>
  <c r="E44" i="11"/>
  <c r="F87" i="11"/>
  <c r="E87" i="11"/>
  <c r="F86" i="11"/>
  <c r="E86" i="11"/>
  <c r="F85" i="11"/>
  <c r="F88" i="11"/>
  <c r="F89" i="11"/>
  <c r="E85" i="11"/>
  <c r="H81" i="11"/>
  <c r="F75" i="11"/>
  <c r="E15" i="11"/>
  <c r="E16" i="11"/>
  <c r="E21" i="11"/>
  <c r="F77" i="11"/>
  <c r="F78" i="11"/>
  <c r="F79" i="11"/>
  <c r="F80" i="11"/>
  <c r="F26" i="11"/>
  <c r="F27" i="11"/>
  <c r="E26" i="11"/>
  <c r="E27" i="11"/>
  <c r="F14" i="11"/>
  <c r="E14" i="11"/>
  <c r="E32" i="11"/>
  <c r="E33" i="11"/>
  <c r="E34" i="11"/>
  <c r="E35" i="11"/>
  <c r="E36" i="11"/>
  <c r="E37" i="11"/>
  <c r="F31" i="11"/>
  <c r="E31" i="11"/>
  <c r="E12" i="11"/>
  <c r="E11" i="11"/>
  <c r="E13" i="11"/>
  <c r="E25" i="11"/>
  <c r="F13" i="11"/>
  <c r="F10" i="11"/>
  <c r="E10" i="11"/>
  <c r="F76" i="11" l="1"/>
  <c r="F12" i="11"/>
  <c r="F11" i="11" l="1"/>
  <c r="H8" i="11"/>
  <c r="I6" i="11" l="1"/>
  <c r="H80" i="11"/>
  <c r="H79" i="11"/>
  <c r="H78" i="11"/>
  <c r="H77" i="11"/>
  <c r="H73" i="11"/>
  <c r="H30" i="11"/>
  <c r="H22" i="11"/>
  <c r="H9" i="11"/>
  <c r="I7" i="11" l="1"/>
  <c r="H76" i="11" l="1"/>
  <c r="J6" i="11"/>
  <c r="K6" i="11" s="1"/>
  <c r="L6" i="11" s="1"/>
  <c r="M6" i="11" s="1"/>
  <c r="N6" i="11" s="1"/>
  <c r="O6" i="11" s="1"/>
  <c r="P6" i="11" s="1"/>
  <c r="I5" i="11"/>
  <c r="H13" i="11" l="1"/>
  <c r="P5" i="11"/>
  <c r="Q6" i="11"/>
  <c r="R6" i="11" s="1"/>
  <c r="S6" i="11" s="1"/>
  <c r="T6" i="11" s="1"/>
  <c r="U6" i="11" s="1"/>
  <c r="V6" i="11" s="1"/>
  <c r="W6" i="11" s="1"/>
  <c r="J7" i="11"/>
  <c r="W5" i="11" l="1"/>
  <c r="X6" i="11"/>
  <c r="Y6" i="11" s="1"/>
  <c r="Z6" i="11" s="1"/>
  <c r="AA6" i="11" s="1"/>
  <c r="AB6" i="11" s="1"/>
  <c r="AC6" i="11" s="1"/>
  <c r="AD6" i="11" s="1"/>
  <c r="K7" i="11"/>
  <c r="AE6" i="11" l="1"/>
  <c r="AF6" i="11" s="1"/>
  <c r="AG6" i="11" s="1"/>
  <c r="AH6" i="11" s="1"/>
  <c r="AI6" i="11" s="1"/>
  <c r="AJ6" i="11" s="1"/>
  <c r="AD5" i="11"/>
  <c r="L7" i="11"/>
  <c r="AK6" i="11" l="1"/>
  <c r="AL6" i="11" s="1"/>
  <c r="AM6" i="11" s="1"/>
  <c r="AN6" i="11" s="1"/>
  <c r="AO6" i="11" s="1"/>
  <c r="AP6" i="11" s="1"/>
  <c r="AQ6" i="11" s="1"/>
  <c r="M7" i="11"/>
  <c r="AR6" i="11" l="1"/>
  <c r="AS6" i="11" s="1"/>
  <c r="AK5" i="11"/>
  <c r="N7" i="11"/>
  <c r="AT6" i="11" l="1"/>
  <c r="AS7" i="11"/>
  <c r="AR5" i="11"/>
  <c r="O7" i="11"/>
  <c r="AU6" i="11" l="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BF7" i="11" s="1"/>
  <c r="Z7" i="11"/>
  <c r="BG6" i="11" l="1"/>
  <c r="BF5" i="11"/>
  <c r="AA7" i="11"/>
  <c r="BG7" i="11" l="1"/>
  <c r="BH6" i="11"/>
  <c r="AB7" i="11"/>
  <c r="BI6" i="11" l="1"/>
  <c r="BH7" i="11"/>
  <c r="AC7" i="11"/>
  <c r="BJ6" i="11" l="1"/>
  <c r="BI7" i="11"/>
  <c r="AD7" i="11"/>
  <c r="BK6" i="11" l="1"/>
  <c r="BJ7" i="11"/>
  <c r="AE7" i="11"/>
  <c r="BL6" i="11" l="1"/>
  <c r="BK7" i="11"/>
  <c r="AF7" i="11"/>
  <c r="BL7" i="11" l="1"/>
  <c r="AG7" i="11"/>
  <c r="AH7" i="11" l="1"/>
  <c r="AI7" i="11" l="1"/>
  <c r="AJ7" i="11" l="1"/>
  <c r="AK7" i="11" l="1"/>
  <c r="AL7" i="11" l="1"/>
  <c r="AM7" i="11" l="1"/>
  <c r="AN7" i="11" l="1"/>
  <c r="AO7" i="11" l="1"/>
  <c r="AP7" i="11" l="1"/>
  <c r="AQ7" i="11" l="1"/>
  <c r="AR7" i="11" l="1"/>
  <c r="H10" i="11"/>
  <c r="H31" i="11" l="1"/>
  <c r="H32" i="11"/>
  <c r="H11" i="11"/>
  <c r="H33" i="11" l="1"/>
  <c r="H72" i="11"/>
  <c r="H29" i="11"/>
  <c r="H35" i="11"/>
</calcChain>
</file>

<file path=xl/sharedStrings.xml><?xml version="1.0" encoding="utf-8"?>
<sst xmlns="http://schemas.openxmlformats.org/spreadsheetml/2006/main" count="263" uniqueCount="214">
  <si>
    <t>Insert new rows ABOVE this one</t>
  </si>
  <si>
    <t>Project Start:</t>
  </si>
  <si>
    <t>PROGRESS</t>
  </si>
  <si>
    <t>ASSIGNED
TO</t>
  </si>
  <si>
    <t>Project Management Templates</t>
  </si>
  <si>
    <t>START</t>
  </si>
  <si>
    <t>END</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</si>
  <si>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</si>
  <si>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</si>
  <si>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</si>
  <si>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</si>
  <si>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</si>
  <si>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</si>
  <si>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</si>
  <si>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</si>
  <si>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</si>
  <si>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</si>
  <si>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</si>
  <si>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</si>
  <si>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</si>
  <si>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</si>
  <si>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</si>
  <si>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</si>
  <si>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</si>
  <si>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</si>
  <si>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</si>
  <si>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</si>
  <si>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</si>
  <si>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</si>
  <si>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</si>
  <si>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</si>
  <si>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</si>
  <si>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</si>
  <si>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</si>
  <si>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</si>
  <si>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Time scale chart </t>
    <phoneticPr fontId="22" type="noConversion"/>
  </si>
  <si>
    <t xml:space="preserve">Project End:    </t>
    <phoneticPr fontId="22" type="noConversion"/>
  </si>
  <si>
    <t>Display</t>
    <phoneticPr fontId="22" type="noConversion"/>
  </si>
  <si>
    <t xml:space="preserve">Notes: enter format like '2021/09/15'. </t>
    <phoneticPr fontId="22" type="noConversion"/>
  </si>
  <si>
    <t xml:space="preserve">You can change the 'Display Week' num to see the weeks later. </t>
    <phoneticPr fontId="22" type="noConversion"/>
  </si>
  <si>
    <t>Alex Hoi Chu</t>
    <phoneticPr fontId="22" type="noConversion"/>
  </si>
  <si>
    <r>
      <t>·</t>
    </r>
    <r>
      <rPr>
        <sz val="7"/>
        <color rgb="FF1D1C1D"/>
        <rFont val="Times New Roman"/>
        <family val="1"/>
      </rPr>
      <t xml:space="preserve">         </t>
    </r>
    <r>
      <rPr>
        <sz val="11.5"/>
        <color rgb="FF1D1C1D"/>
        <rFont val="Arial"/>
        <family val="2"/>
      </rPr>
      <t>Strengths: Despite having no prior knowledge on computer science, I have been scoring &gt;80% on my previous modules, many times &gt;90% so I’m confident that whatever challenge comes my way in terms of the project, I could handle it. I’ve also been allotting time per week specifically to university study so would work in a consistent, predictable rate.</t>
    </r>
  </si>
  <si>
    <r>
      <t>·</t>
    </r>
    <r>
      <rPr>
        <sz val="7"/>
        <color rgb="FF1D1C1D"/>
        <rFont val="Times New Roman"/>
        <family val="1"/>
      </rPr>
      <t xml:space="preserve">         </t>
    </r>
    <r>
      <rPr>
        <sz val="11.5"/>
        <color rgb="FF1D1C1D"/>
        <rFont val="Arial"/>
        <family val="2"/>
      </rPr>
      <t>Weaknesses: I’ve had no programming knowledge prior to starting the university degree so the number of languages I know is limited to only what was taught in the modules. My work days are not predicated by me so there may be times when I’m unexpectedly absent when I’m needed.</t>
    </r>
  </si>
  <si>
    <r>
      <t>·</t>
    </r>
    <r>
      <rPr>
        <sz val="7"/>
        <color rgb="FF1D1C1D"/>
        <rFont val="Times New Roman"/>
        <family val="1"/>
      </rPr>
      <t xml:space="preserve">         </t>
    </r>
    <r>
      <rPr>
        <sz val="11.5"/>
        <color rgb="FF1D1C1D"/>
        <rFont val="Arial"/>
        <family val="2"/>
      </rPr>
      <t>Languages: javascript, html, css(I got &gt;95% in the final project in Web Dev so I’m confident in those three), c++, python</t>
    </r>
  </si>
  <si>
    <r>
      <t>·</t>
    </r>
    <r>
      <rPr>
        <sz val="7"/>
        <color rgb="FF1D1C1D"/>
        <rFont val="Times New Roman"/>
        <family val="1"/>
      </rPr>
      <t xml:space="preserve">         </t>
    </r>
    <r>
      <rPr>
        <sz val="11.5"/>
        <color rgb="FF1D1C1D"/>
        <rFont val="Arial"/>
        <family val="2"/>
      </rPr>
      <t>Prior experience: None and none</t>
    </r>
  </si>
  <si>
    <r>
      <t>·</t>
    </r>
    <r>
      <rPr>
        <sz val="7"/>
        <color rgb="FF1D1C1D"/>
        <rFont val="Times New Roman"/>
        <family val="1"/>
      </rPr>
      <t xml:space="preserve">         </t>
    </r>
    <r>
      <rPr>
        <sz val="11.5"/>
        <color rgb="FF1D1C1D"/>
        <rFont val="Arial"/>
        <family val="2"/>
      </rPr>
      <t>Expected grade: I would expect above 80% but going for 100% would be the dream</t>
    </r>
  </si>
  <si>
    <r>
      <t>·</t>
    </r>
    <r>
      <rPr>
        <sz val="7"/>
        <color rgb="FF1D1C1D"/>
        <rFont val="Times New Roman"/>
        <family val="1"/>
      </rPr>
      <t xml:space="preserve">         </t>
    </r>
    <r>
      <rPr>
        <sz val="11.5"/>
        <color rgb="FF1D1C1D"/>
        <rFont val="Arial"/>
        <family val="2"/>
      </rPr>
      <t>Expected hours: I generally spend &gt;20 hours a week on university work but since most work from the other modules is just the learning itself and no practical work, I could put in 10 hours, more if there is not much from other modules.</t>
    </r>
  </si>
  <si>
    <r>
      <t>·</t>
    </r>
    <r>
      <rPr>
        <sz val="7"/>
        <color rgb="FF1D1C1D"/>
        <rFont val="Times New Roman"/>
        <family val="1"/>
      </rPr>
      <t xml:space="preserve">         </t>
    </r>
    <r>
      <rPr>
        <sz val="11.5"/>
        <color rgb="FF1D1C1D"/>
        <rFont val="Arial"/>
        <family val="2"/>
      </rPr>
      <t>How I use computers outside of university work: play games on my computer, read books on my phone and watch youtube, my work does not require computers</t>
    </r>
  </si>
  <si>
    <r>
      <t>·</t>
    </r>
    <r>
      <rPr>
        <sz val="7"/>
        <color rgb="FF1D1C1D"/>
        <rFont val="Times New Roman"/>
        <family val="1"/>
      </rPr>
      <t xml:space="preserve">         </t>
    </r>
    <r>
      <rPr>
        <sz val="11.5"/>
        <color rgb="FF1D1C1D"/>
        <rFont val="Arial"/>
        <family val="2"/>
      </rPr>
      <t>Willingness to communicate: I am willing to use any software to communicate with, including zoom, but don’t currently have a headset to talk with. I do have the webcam I used for Graphics Programming which has been used as a microphone, so if we do end up doing voice based meeting, for the first few meetings, I would sound a bit odd</t>
    </r>
  </si>
  <si>
    <r>
      <t>·</t>
    </r>
    <r>
      <rPr>
        <sz val="7"/>
        <color rgb="FF1D1C1D"/>
        <rFont val="Times New Roman"/>
        <family val="1"/>
      </rPr>
      <t xml:space="preserve">         </t>
    </r>
    <r>
      <rPr>
        <sz val="11.5"/>
        <color rgb="FF1D1C1D"/>
        <rFont val="Arial"/>
        <family val="2"/>
      </rPr>
      <t>Time zone: UTC +12:00, Auckland, New Zealand</t>
    </r>
  </si>
  <si>
    <r>
      <t>·</t>
    </r>
    <r>
      <rPr>
        <sz val="7"/>
        <color rgb="FF1D1C1D"/>
        <rFont val="Times New Roman"/>
        <family val="1"/>
      </rPr>
      <t xml:space="preserve">         </t>
    </r>
    <r>
      <rPr>
        <sz val="11.5"/>
        <color rgb="FF1D1C1D"/>
        <rFont val="Arial"/>
        <family val="2"/>
      </rPr>
      <t>Preferred software to make for the project: A visual programming language, which like an IDE is used to create code but instead of just lines of code, the interaction between different components are shown visually. The interface is also a ‘drag and drop’ one so the interaction could be seen and controlled more easily. An example of one such program that exists is Pyplan: </t>
    </r>
    <r>
      <rPr>
        <sz val="11.5"/>
        <color rgb="FF0000FF"/>
        <rFont val="Arial"/>
        <family val="2"/>
      </rPr>
      <t>https://pyplan.org/</t>
    </r>
    <r>
      <rPr>
        <sz val="11.5"/>
        <color rgb="FF1D1C1D"/>
        <rFont val="Arial"/>
        <family val="2"/>
      </rPr>
      <t>. The wikipedia page for this type of software: </t>
    </r>
    <r>
      <rPr>
        <sz val="11.5"/>
        <color rgb="FF0000FF"/>
        <rFont val="Arial"/>
        <family val="2"/>
      </rPr>
      <t>https://en.wikipedia.org/wiki/Visual_programming_language</t>
    </r>
  </si>
  <si>
    <t>Dimitri Vlachos</t>
  </si>
  <si>
    <r>
      <t>·</t>
    </r>
    <r>
      <rPr>
        <sz val="7"/>
        <color rgb="FF1D1C1D"/>
        <rFont val="Times New Roman"/>
        <family val="1"/>
      </rPr>
      <t xml:space="preserve">         </t>
    </r>
    <r>
      <rPr>
        <b/>
        <sz val="11.5"/>
        <color rgb="FF1D1C1D"/>
        <rFont val="Arial"/>
        <family val="2"/>
      </rPr>
      <t>My strengths:</t>
    </r>
    <r>
      <rPr>
        <sz val="11.5"/>
        <color rgb="FF1D1C1D"/>
        <rFont val="Arial"/>
        <family val="2"/>
      </rPr>
      <t> Programming, logic and maths. I have always done really well with these. I am also fairly competent at writing and communication.</t>
    </r>
  </si>
  <si>
    <r>
      <t>·</t>
    </r>
    <r>
      <rPr>
        <sz val="7"/>
        <color rgb="FF1D1C1D"/>
        <rFont val="Times New Roman"/>
        <family val="1"/>
      </rPr>
      <t xml:space="preserve">         </t>
    </r>
    <r>
      <rPr>
        <b/>
        <sz val="11.5"/>
        <color rgb="FF1D1C1D"/>
        <rFont val="Arial"/>
        <family val="2"/>
      </rPr>
      <t>Weaknesses:</t>
    </r>
    <r>
      <rPr>
        <sz val="11.5"/>
        <color rgb="FF1D1C1D"/>
        <rFont val="Arial"/>
        <family val="2"/>
      </rPr>
      <t> Theory and time management. I can be quite bad with my time, even though I am aware of it, I tend to show up late to meetings and events through my own poor planning. I also struggle to memorise or internalise purely theoretical work, preferring more practical tasks where I get to build something.</t>
    </r>
  </si>
  <si>
    <r>
      <t>·</t>
    </r>
    <r>
      <rPr>
        <sz val="7"/>
        <color rgb="FF1D1C1D"/>
        <rFont val="Times New Roman"/>
        <family val="1"/>
      </rPr>
      <t xml:space="preserve">         </t>
    </r>
    <r>
      <rPr>
        <b/>
        <sz val="11.5"/>
        <color rgb="FF1D1C1D"/>
        <rFont val="Arial"/>
        <family val="2"/>
      </rPr>
      <t>Languages:</t>
    </r>
    <r>
      <rPr>
        <sz val="11.5"/>
        <color rgb="FF1D1C1D"/>
        <rFont val="Arial"/>
        <family val="2"/>
      </rPr>
      <t> Java, Javascript, C#, Python, HTML and SQL. Prior to this degree I completed all the programming modules of a previous degree and am very confident in my Java abilities, I got 100% for my modules in it. I also did SQL and HTML. I also taught myself C# while learning to code and make games in Unity.</t>
    </r>
  </si>
  <si>
    <r>
      <t>·</t>
    </r>
    <r>
      <rPr>
        <sz val="7"/>
        <color rgb="FFFF0000"/>
        <rFont val="Times New Roman"/>
        <family val="1"/>
      </rPr>
      <t xml:space="preserve">         </t>
    </r>
    <r>
      <rPr>
        <b/>
        <sz val="11.5"/>
        <color rgb="FF1D1C1D"/>
        <rFont val="Arial"/>
        <family val="2"/>
      </rPr>
      <t>Prior experience:</t>
    </r>
    <r>
      <rPr>
        <sz val="11.5"/>
        <color rgb="FF1D1C1D"/>
        <rFont val="Arial"/>
        <family val="2"/>
      </rPr>
      <t> </t>
    </r>
    <r>
      <rPr>
        <sz val="11.5"/>
        <color rgb="FFFF0000"/>
        <rFont val="Arial"/>
        <family val="2"/>
      </rPr>
      <t>Mostly completed a BSc Computing and Information Systems degree before I switched over to this degree course.</t>
    </r>
  </si>
  <si>
    <r>
      <t>·</t>
    </r>
    <r>
      <rPr>
        <sz val="7"/>
        <color rgb="FF1D1C1D"/>
        <rFont val="Times New Roman"/>
        <family val="1"/>
      </rPr>
      <t xml:space="preserve">         </t>
    </r>
    <r>
      <rPr>
        <b/>
        <sz val="11.5"/>
        <color rgb="FF1D1C1D"/>
        <rFont val="Arial"/>
        <family val="2"/>
      </rPr>
      <t>Expected grade:</t>
    </r>
    <r>
      <rPr>
        <sz val="11.5"/>
        <color rgb="FF1D1C1D"/>
        <rFont val="Arial"/>
        <family val="2"/>
      </rPr>
      <t> I would love to get a high grade in this module. So I am expecting 80%+.</t>
    </r>
  </si>
  <si>
    <r>
      <t>·</t>
    </r>
    <r>
      <rPr>
        <sz val="7"/>
        <color rgb="FF1D1C1D"/>
        <rFont val="Times New Roman"/>
        <family val="1"/>
      </rPr>
      <t xml:space="preserve">         </t>
    </r>
    <r>
      <rPr>
        <b/>
        <sz val="11.5"/>
        <color rgb="FF1D1C1D"/>
        <rFont val="Arial"/>
        <family val="2"/>
      </rPr>
      <t>Expected hours:</t>
    </r>
    <r>
      <rPr>
        <sz val="11.5"/>
        <color rgb="FF1D1C1D"/>
        <rFont val="Arial"/>
        <family val="2"/>
      </rPr>
      <t> I work on this course full time, so I can put in 8+ hours a day, if not more if necessary, preferably during the week, but I am flexible.</t>
    </r>
  </si>
  <si>
    <r>
      <t>·</t>
    </r>
    <r>
      <rPr>
        <sz val="7"/>
        <color rgb="FF1D1C1D"/>
        <rFont val="Times New Roman"/>
        <family val="1"/>
      </rPr>
      <t xml:space="preserve">         </t>
    </r>
    <r>
      <rPr>
        <b/>
        <sz val="11.5"/>
        <color rgb="FF1D1C1D"/>
        <rFont val="Arial"/>
        <family val="2"/>
      </rPr>
      <t>How I use computers outside of Uni:</t>
    </r>
    <r>
      <rPr>
        <sz val="11.5"/>
        <color rgb="FF1D1C1D"/>
        <rFont val="Arial"/>
        <family val="2"/>
      </rPr>
      <t> I spend a lot of time on the computer or on electronic devices in general. I communicate online, I play games, I do write some code and scripts, though nothing too extensive, watch youtube, browse the internet and such. My work does require a computer, though just for basic excel tasks and emails. But I would consider myself a very competent computer user.</t>
    </r>
  </si>
  <si>
    <r>
      <t>·</t>
    </r>
    <r>
      <rPr>
        <sz val="7"/>
        <color rgb="FF1D1C1D"/>
        <rFont val="Times New Roman"/>
        <family val="1"/>
      </rPr>
      <t xml:space="preserve">         </t>
    </r>
    <r>
      <rPr>
        <b/>
        <sz val="11.5"/>
        <color rgb="FF1D1C1D"/>
        <rFont val="Arial"/>
        <family val="2"/>
      </rPr>
      <t>How will I be willing to communicate:</t>
    </r>
    <r>
      <rPr>
        <sz val="11.5"/>
        <color rgb="FF1D1C1D"/>
        <rFont val="Arial"/>
        <family val="2"/>
      </rPr>
      <t> I agree that just sticking to slack might be difficult. I suggest we try arrange, perhaps a weekly meeting either on Zoom, or Skype or Discord. Try to work all our timezones out. I am willing to use any app for it, not just the ones I mentioned.</t>
    </r>
  </si>
  <si>
    <r>
      <t>·</t>
    </r>
    <r>
      <rPr>
        <sz val="7"/>
        <color rgb="FF1D1C1D"/>
        <rFont val="Times New Roman"/>
        <family val="1"/>
      </rPr>
      <t xml:space="preserve">         </t>
    </r>
    <r>
      <rPr>
        <b/>
        <sz val="11.5"/>
        <color rgb="FF1D1C1D"/>
        <rFont val="Arial"/>
        <family val="2"/>
      </rPr>
      <t>Timezone:</t>
    </r>
    <r>
      <rPr>
        <sz val="11.5"/>
        <color rgb="FF1D1C1D"/>
        <rFont val="Arial"/>
        <family val="2"/>
      </rPr>
      <t> UTC + 2 (Johannesburg, South Africa)</t>
    </r>
  </si>
  <si>
    <r>
      <t>·</t>
    </r>
    <r>
      <rPr>
        <sz val="7"/>
        <color rgb="FF1D1C1D"/>
        <rFont val="Times New Roman"/>
        <family val="1"/>
      </rPr>
      <t xml:space="preserve">         </t>
    </r>
    <r>
      <rPr>
        <b/>
        <sz val="11.5"/>
        <color rgb="FF1D1C1D"/>
        <rFont val="Arial"/>
        <family val="2"/>
      </rPr>
      <t>What kind of software project would I like to make:</t>
    </r>
    <r>
      <rPr>
        <sz val="11.5"/>
        <color rgb="FF1D1C1D"/>
        <rFont val="Arial"/>
        <family val="2"/>
      </rPr>
      <t> I'm not sure exactly what I would like to do. We definitely need to discuss it more. However, I do have some preferences. I would also like to use an IDE and an object oriented language. It would be good to use something that we are all at least passingly familiar with. Can we do literally anything? If so then perhaps we should make something useful, or interesting, maybe making use of some APIs like google's. Or maybe we should make a game! There's a lot of ways it can go </t>
    </r>
  </si>
  <si>
    <t>Freda Xiaoyun Yu</t>
  </si>
  <si>
    <r>
      <t>·</t>
    </r>
    <r>
      <rPr>
        <sz val="7"/>
        <color rgb="FF1D1C1D"/>
        <rFont val="Times New Roman"/>
        <family val="1"/>
      </rPr>
      <t xml:space="preserve">         </t>
    </r>
    <r>
      <rPr>
        <sz val="11.5"/>
        <color rgb="FF1D1C1D"/>
        <rFont val="Arial"/>
        <family val="2"/>
      </rPr>
      <t xml:space="preserve">Strengths: math, stats (have some knowledge), music (piano), paper writing, background research, communication, questionnaire, time management, etc. I have done two projects both are user-oriented in high school, using basic statistics methods. </t>
    </r>
  </si>
  <si>
    <r>
      <t>·</t>
    </r>
    <r>
      <rPr>
        <sz val="7"/>
        <color rgb="FF1D1C1D"/>
        <rFont val="Times New Roman"/>
        <family val="1"/>
      </rPr>
      <t xml:space="preserve">         </t>
    </r>
    <r>
      <rPr>
        <sz val="11.5"/>
        <color rgb="FF1D1C1D"/>
        <rFont val="Arial"/>
        <family val="2"/>
      </rPr>
      <t xml:space="preserve">Weaknesses: web dev, html...And I’m not an experienced programmer. </t>
    </r>
  </si>
  <si>
    <r>
      <t>·</t>
    </r>
    <r>
      <rPr>
        <sz val="7"/>
        <color rgb="FF1D1C1D"/>
        <rFont val="Times New Roman"/>
        <family val="1"/>
      </rPr>
      <t xml:space="preserve">         </t>
    </r>
    <r>
      <rPr>
        <sz val="11.5"/>
        <color rgb="FF1D1C1D"/>
        <rFont val="Arial"/>
        <family val="2"/>
      </rPr>
      <t>Languages: python, p5.js, c++</t>
    </r>
  </si>
  <si>
    <r>
      <t>·</t>
    </r>
    <r>
      <rPr>
        <sz val="7"/>
        <color rgb="FF1D1C1D"/>
        <rFont val="Times New Roman"/>
        <family val="1"/>
      </rPr>
      <t xml:space="preserve">         </t>
    </r>
    <r>
      <rPr>
        <sz val="11.5"/>
        <color rgb="FF1D1C1D"/>
        <rFont val="Arial"/>
        <family val="2"/>
      </rPr>
      <t>Prior experience: None</t>
    </r>
  </si>
  <si>
    <r>
      <t>·</t>
    </r>
    <r>
      <rPr>
        <sz val="7"/>
        <color rgb="FF1D1C1D"/>
        <rFont val="Times New Roman"/>
        <family val="1"/>
      </rPr>
      <t xml:space="preserve">         </t>
    </r>
    <r>
      <rPr>
        <sz val="11.5"/>
        <color rgb="FF1D1C1D"/>
        <rFont val="Arial"/>
        <family val="2"/>
      </rPr>
      <t xml:space="preserve">Expected grade: I heard the grades for this module are generally low, so I don’t expect much, but I definitely will aim for a high score. </t>
    </r>
  </si>
  <si>
    <r>
      <t>·</t>
    </r>
    <r>
      <rPr>
        <sz val="7"/>
        <color rgb="FF1D1C1D"/>
        <rFont val="Times New Roman"/>
        <family val="1"/>
      </rPr>
      <t xml:space="preserve">         </t>
    </r>
    <r>
      <rPr>
        <sz val="11.5"/>
        <color rgb="FF1D1C1D"/>
        <rFont val="Arial"/>
        <family val="2"/>
      </rPr>
      <t>Expected hours: I have some family issue. But other than that, I am full-time on this degree. So I don’t know but I will try my best, perhaps 8 hrs/week. At the beginning of each month (like from 6</t>
    </r>
    <r>
      <rPr>
        <vertAlign val="superscript"/>
        <sz val="11.5"/>
        <color rgb="FF1D1C1D"/>
        <rFont val="Arial"/>
        <family val="2"/>
      </rPr>
      <t>th</t>
    </r>
    <r>
      <rPr>
        <sz val="11.5"/>
        <color rgb="FF1D1C1D"/>
        <rFont val="Arial"/>
        <family val="2"/>
      </rPr>
      <t xml:space="preserve"> to 11</t>
    </r>
    <r>
      <rPr>
        <vertAlign val="superscript"/>
        <sz val="11.5"/>
        <color rgb="FF1D1C1D"/>
        <rFont val="Arial"/>
        <family val="2"/>
      </rPr>
      <t>th</t>
    </r>
    <r>
      <rPr>
        <sz val="11.5"/>
        <color rgb="FF1D1C1D"/>
        <rFont val="Arial"/>
        <family val="2"/>
      </rPr>
      <t xml:space="preserve"> or so, I always have some illness, girls’ issue you know...). </t>
    </r>
  </si>
  <si>
    <r>
      <t>·</t>
    </r>
    <r>
      <rPr>
        <sz val="7"/>
        <color rgb="FF1D1C1D"/>
        <rFont val="Times New Roman"/>
        <family val="1"/>
      </rPr>
      <t xml:space="preserve">         </t>
    </r>
    <r>
      <rPr>
        <sz val="11.5"/>
        <color rgb="FF1D1C1D"/>
        <rFont val="Arial"/>
        <family val="2"/>
      </rPr>
      <t xml:space="preserve">Willingness to communicate: I’m not good at oral English, but will try. I am active. Writing will be best to state my ideas clearly I think. But if you have meetings, I will attend. I also would like to gather our group communication evidences. </t>
    </r>
  </si>
  <si>
    <r>
      <t>·</t>
    </r>
    <r>
      <rPr>
        <sz val="7"/>
        <color rgb="FF1D1C1D"/>
        <rFont val="Times New Roman"/>
        <family val="1"/>
      </rPr>
      <t xml:space="preserve">         </t>
    </r>
    <r>
      <rPr>
        <sz val="11.5"/>
        <color rgb="FF1D1C1D"/>
        <rFont val="Arial"/>
        <family val="2"/>
      </rPr>
      <t>Time zone: China UTC+8</t>
    </r>
  </si>
  <si>
    <r>
      <t>·</t>
    </r>
    <r>
      <rPr>
        <sz val="7"/>
        <color rgb="FF1D1C1D"/>
        <rFont val="Times New Roman"/>
        <family val="1"/>
      </rPr>
      <t xml:space="preserve">         </t>
    </r>
    <r>
      <rPr>
        <sz val="11.5"/>
        <color rgb="FF1D1C1D"/>
        <rFont val="Arial"/>
        <family val="2"/>
      </rPr>
      <t xml:space="preserve">Preferred software to make for the project: I don’t think a new programming language is good for us. It’s acceptable to use P5.js to make a small game (I’ve learned Graphics Programming last term); or just make a website (though I’m not fluent on using html). I’ve learned JUCE in C++ language in Object-Oriented Programming module, but I’m not confident on doing that.  </t>
    </r>
  </si>
  <si>
    <r>
      <t>·</t>
    </r>
    <r>
      <rPr>
        <sz val="7"/>
        <color rgb="FF1D1C1D"/>
        <rFont val="Times New Roman"/>
        <family val="1"/>
      </rPr>
      <t xml:space="preserve">         </t>
    </r>
    <r>
      <rPr>
        <sz val="11.5"/>
        <color rgb="FF1D1C1D"/>
        <rFont val="Arial"/>
        <family val="2"/>
      </rPr>
      <t xml:space="preserve">Inspirations on the topic we will do: Nothing appears on my mind but I will summarize—I use phones very often...(1) I am an advanced user for a clothes fashion game, you know the clothes there are all in famous brands and they make it looks real. (2) Also I use QQ and a karaoke app, but I don’t think we could do a social software soon. (3) We can make a website to display music theories and instruments museum, to let beginners fall in love with music and learn some basic knowledges—I’m good at music. (4) Also we can do a cool math website, where we do our inspirations and explanations for brilliant math ideas, whether in blogs or in videos or in photos. We also can tell stories about mathematicians. I think it would be a very good material for our applications of further study. </t>
    </r>
  </si>
  <si>
    <t>Jeremy Matthews</t>
  </si>
  <si>
    <t>Sharif Khan</t>
  </si>
  <si>
    <r>
      <t>·</t>
    </r>
    <r>
      <rPr>
        <sz val="7"/>
        <color rgb="FF1D1C1D"/>
        <rFont val="Times New Roman"/>
        <family val="1"/>
      </rPr>
      <t xml:space="preserve">         </t>
    </r>
    <r>
      <rPr>
        <sz val="11.5"/>
        <color rgb="FF1D1C1D"/>
        <rFont val="Arial"/>
        <family val="2"/>
      </rPr>
      <t>Strengths are programming, maths and graphics.  I am strong at laying out technical systems and planning technical roadmaps.  I have also been working with the Agile methodology for about a decade at work (although at times it is modified to meet the project needs).  I have a previous degree in art/animation, but those skills may be a bit rusty.</t>
    </r>
  </si>
  <si>
    <r>
      <t>·</t>
    </r>
    <r>
      <rPr>
        <sz val="7"/>
        <color rgb="FF1D1C1D"/>
        <rFont val="Times New Roman"/>
        <family val="1"/>
      </rPr>
      <t xml:space="preserve">         </t>
    </r>
    <r>
      <rPr>
        <sz val="11.5"/>
        <color rgb="FF1D1C1D"/>
        <rFont val="Arial"/>
        <family val="2"/>
      </rPr>
      <t>Weaknesses are around HTML and CSS type of work.  Most of my experience is in video games, so I just do not have as much experience in this area</t>
    </r>
  </si>
  <si>
    <r>
      <t>·</t>
    </r>
    <r>
      <rPr>
        <sz val="7"/>
        <color rgb="FF1D1C1D"/>
        <rFont val="Times New Roman"/>
        <family val="1"/>
      </rPr>
      <t xml:space="preserve">         </t>
    </r>
    <r>
      <rPr>
        <sz val="11.5"/>
        <color rgb="FF1D1C1D"/>
        <rFont val="Arial"/>
        <family val="2"/>
      </rPr>
      <t>Prior experience - I started out as an artist/animator in the games industry but quickly transitioned into technical art and then engineering 16 years ago.  I worked for Electronic Arts for 10 of those years as a software engineer.  I focused mostly on gamplay and AI.  Had to opportunity to be involved with The Simpsons:Tapped Out, NBA Live, NBA Jam Mobile, Peggle and a Star Wars game that has not been released yet.  I also worked at small company called Kabam as a rendering engineer and worked on Marvel: Contest of Champions, Marvel: Realm of Champions and Disney's Mirrorverse.  Now I am at a smaller company with a group of friends, making games for the fun of making games </t>
    </r>
  </si>
  <si>
    <r>
      <t>·</t>
    </r>
    <r>
      <rPr>
        <sz val="7"/>
        <color rgb="FF1D1C1D"/>
        <rFont val="Times New Roman"/>
        <family val="1"/>
      </rPr>
      <t xml:space="preserve">         </t>
    </r>
    <r>
      <rPr>
        <sz val="11.5"/>
        <color rgb="FF1D1C1D"/>
        <rFont val="Arial"/>
        <family val="2"/>
      </rPr>
      <t>Languages I've worked with are C/C++, C#, Java, JavaScript and some Python.  I'm comfortable working/learning which ever language the group would like to work with.  I would recommend JavaScript, as this course seems to use it a fair bit and it is a very useful language once we are done the degree.</t>
    </r>
  </si>
  <si>
    <r>
      <t>·</t>
    </r>
    <r>
      <rPr>
        <sz val="7"/>
        <color rgb="FF1D1C1D"/>
        <rFont val="Times New Roman"/>
        <family val="1"/>
      </rPr>
      <t xml:space="preserve">         </t>
    </r>
    <r>
      <rPr>
        <sz val="11.5"/>
        <color rgb="FF1D1C1D"/>
        <rFont val="Arial"/>
        <family val="2"/>
      </rPr>
      <t>I usually try to get the best grade I can achieve within reason.  I am part time in this course with a full time job and 2 children, but I have been able to manage 85+% in most of my other courses. </t>
    </r>
  </si>
  <si>
    <r>
      <t>·</t>
    </r>
    <r>
      <rPr>
        <sz val="7"/>
        <color rgb="FF1D1C1D"/>
        <rFont val="Times New Roman"/>
        <family val="1"/>
      </rPr>
      <t xml:space="preserve">         </t>
    </r>
    <r>
      <rPr>
        <sz val="11.5"/>
        <color rgb="FF1D1C1D"/>
        <rFont val="Arial"/>
        <family val="2"/>
      </rPr>
      <t>With being part time student with a full time job and family, I may not be able to put in as many hours as others, but will aim for between 4 to 6 per week.  This may fluctuate a little when I am chrunching at work, but will try to give this as much attention as I can.</t>
    </r>
  </si>
  <si>
    <r>
      <t>·</t>
    </r>
    <r>
      <rPr>
        <sz val="7"/>
        <color rgb="FF1D1C1D"/>
        <rFont val="Times New Roman"/>
        <family val="1"/>
      </rPr>
      <t xml:space="preserve">         </t>
    </r>
    <r>
      <rPr>
        <sz val="11.5"/>
        <color rgb="FF1D1C1D"/>
        <rFont val="Arial"/>
        <family val="2"/>
      </rPr>
      <t>My use of computers outside of university focuses mostly around programming for work and fun.  I also play around with IoT type things with RPi and Arduino for fun.  If I have time, I play some games and use social media.</t>
    </r>
  </si>
  <si>
    <r>
      <t>·</t>
    </r>
    <r>
      <rPr>
        <sz val="7"/>
        <color rgb="FF1D1C1D"/>
        <rFont val="Times New Roman"/>
        <family val="1"/>
      </rPr>
      <t xml:space="preserve">         </t>
    </r>
    <r>
      <rPr>
        <sz val="11.5"/>
        <color rgb="FF1D1C1D"/>
        <rFont val="Arial"/>
        <family val="2"/>
      </rPr>
      <t>I'm willing to communicate any way that the group would like.  Slack is probably the best place to keep all of our written communication as we know everyone has access to it.  Google meetings are usually pretty good for voice and video.  It may be difficult to find a time for weekly meetings for everyone as we seem to be pretty spread out time zone wise.  We may want to either take notes at the meetings for people who are unable to attend, or, record the meetings and put the video up on a shared Google drive for people to watch later (I did this at Kabam with pretty good results).</t>
    </r>
  </si>
  <si>
    <t>Prince Edward Island, Canada.  My time zone is Atlantic Standard Time (GMT -4)</t>
  </si>
  <si>
    <r>
      <t>·</t>
    </r>
    <r>
      <rPr>
        <sz val="7"/>
        <color rgb="FF1D1C1D"/>
        <rFont val="Times New Roman"/>
        <family val="1"/>
      </rPr>
      <t xml:space="preserve">         </t>
    </r>
    <r>
      <rPr>
        <sz val="11.5"/>
        <color rgb="FF1D1C1D"/>
        <rFont val="Arial"/>
        <family val="2"/>
      </rPr>
      <t>I think it would be pretty interesting to make some educational software that used video game techniques in its teaching method.  I am open to any sort of software though.</t>
    </r>
  </si>
  <si>
    <t>Team Members</t>
    <phoneticPr fontId="22" type="noConversion"/>
  </si>
  <si>
    <t>All</t>
    <phoneticPr fontId="22" type="noConversion"/>
  </si>
  <si>
    <t>Freda</t>
    <phoneticPr fontId="22" type="noConversion"/>
  </si>
  <si>
    <t>Change of any design</t>
    <phoneticPr fontId="22" type="noConversion"/>
  </si>
  <si>
    <t>Meeting time arrangement</t>
    <phoneticPr fontId="22" type="noConversion"/>
  </si>
  <si>
    <t>Settle dowm the main story</t>
    <phoneticPr fontId="22" type="noConversion"/>
  </si>
  <si>
    <t>Potential Change of specification</t>
  </si>
  <si>
    <r>
      <t>A</t>
    </r>
    <r>
      <rPr>
        <sz val="11"/>
        <color theme="1"/>
        <rFont val="宋体"/>
        <family val="2"/>
        <scheme val="minor"/>
      </rPr>
      <t>ll</t>
    </r>
    <phoneticPr fontId="22" type="noConversion"/>
  </si>
  <si>
    <t>Dimitri</t>
    <phoneticPr fontId="22" type="noConversion"/>
  </si>
  <si>
    <t>Phase 2 Requirements Change</t>
    <phoneticPr fontId="22" type="noConversion"/>
  </si>
  <si>
    <t>Change of UML</t>
    <phoneticPr fontId="22" type="noConversion"/>
  </si>
  <si>
    <t>Phase 3 Coding</t>
    <phoneticPr fontId="22" type="noConversion"/>
  </si>
  <si>
    <t>Phase 4 Testing</t>
    <phoneticPr fontId="22" type="noConversion"/>
  </si>
  <si>
    <t>Initial coding</t>
  </si>
  <si>
    <t>Matthews, Vlachos</t>
  </si>
  <si>
    <t>Alex</t>
  </si>
  <si>
    <t>Version control platform settle down</t>
  </si>
  <si>
    <t>Accessibility testing</t>
    <phoneticPr fontId="22" type="noConversion"/>
  </si>
  <si>
    <r>
      <t>U</t>
    </r>
    <r>
      <rPr>
        <sz val="11"/>
        <color theme="1"/>
        <rFont val="宋体"/>
        <family val="2"/>
        <scheme val="minor"/>
      </rPr>
      <t>sability testing</t>
    </r>
    <phoneticPr fontId="22" type="noConversion"/>
  </si>
  <si>
    <t>Phase 1 Management, Plan, Design</t>
    <phoneticPr fontId="22" type="noConversion"/>
  </si>
  <si>
    <t>Security testing</t>
    <phoneticPr fontId="22" type="noConversion"/>
  </si>
  <si>
    <r>
      <t>D</t>
    </r>
    <r>
      <rPr>
        <sz val="11"/>
        <color theme="1"/>
        <rFont val="宋体"/>
        <family val="2"/>
        <scheme val="minor"/>
      </rPr>
      <t>etermine target market based on users</t>
    </r>
    <phoneticPr fontId="22" type="noConversion"/>
  </si>
  <si>
    <r>
      <t>A</t>
    </r>
    <r>
      <rPr>
        <sz val="11"/>
        <color theme="1"/>
        <rFont val="宋体"/>
        <family val="2"/>
        <scheme val="minor"/>
      </rPr>
      <t>ll</t>
    </r>
    <phoneticPr fontId="22" type="noConversion"/>
  </si>
  <si>
    <t>Read platform documents</t>
    <phoneticPr fontId="22" type="noConversion"/>
  </si>
  <si>
    <t>Release-platform settle down</t>
    <phoneticPr fontId="22" type="noConversion"/>
  </si>
  <si>
    <t>Release the game to the platform</t>
    <phoneticPr fontId="22" type="noConversion"/>
  </si>
  <si>
    <t>Writing of 'game start'</t>
    <phoneticPr fontId="22" type="noConversion"/>
  </si>
  <si>
    <t>Writing of 'initial load'</t>
    <phoneticPr fontId="22" type="noConversion"/>
  </si>
  <si>
    <t>Writing of 'main menu'</t>
    <phoneticPr fontId="22" type="noConversion"/>
  </si>
  <si>
    <t>Writing of 'level select'</t>
    <phoneticPr fontId="22" type="noConversion"/>
  </si>
  <si>
    <r>
      <t>W</t>
    </r>
    <r>
      <rPr>
        <sz val="11"/>
        <color theme="1"/>
        <rFont val="宋体"/>
        <family val="2"/>
        <scheme val="minor"/>
      </rPr>
      <t>riting of 'GameStats'</t>
    </r>
    <phoneticPr fontId="22" type="noConversion"/>
  </si>
  <si>
    <r>
      <t>W</t>
    </r>
    <r>
      <rPr>
        <sz val="11"/>
        <color theme="1"/>
        <rFont val="宋体"/>
        <family val="2"/>
        <scheme val="minor"/>
      </rPr>
      <t>riting of 'HUD'</t>
    </r>
    <phoneticPr fontId="22" type="noConversion"/>
  </si>
  <si>
    <t>Writing of 'Site'</t>
    <phoneticPr fontId="22" type="noConversion"/>
  </si>
  <si>
    <t>Writing of 'TowerMenu'</t>
    <phoneticPr fontId="22" type="noConversion"/>
  </si>
  <si>
    <t>Writing of 'Enemy'</t>
    <phoneticPr fontId="22" type="noConversion"/>
  </si>
  <si>
    <t>Writing of 'MenuBuy'</t>
    <phoneticPr fontId="22" type="noConversion"/>
  </si>
  <si>
    <t>Writing of 'MenuStats'</t>
    <phoneticPr fontId="22" type="noConversion"/>
  </si>
  <si>
    <t>Writing of 'BuyTower'</t>
    <phoneticPr fontId="22" type="noConversion"/>
  </si>
  <si>
    <t>Writing of 'LevelComplete'</t>
    <phoneticPr fontId="22" type="noConversion"/>
  </si>
  <si>
    <t>Writing of 'GameOver'</t>
    <phoneticPr fontId="22" type="noConversion"/>
  </si>
  <si>
    <t>Phase 5 Documents for Final</t>
    <phoneticPr fontId="22" type="noConversion"/>
  </si>
  <si>
    <t>Read rubric</t>
    <phoneticPr fontId="22" type="noConversion"/>
  </si>
  <si>
    <t>Design the towers &amp; characters</t>
    <phoneticPr fontId="22" type="noConversion"/>
  </si>
  <si>
    <t>Design the maps</t>
    <phoneticPr fontId="22" type="noConversion"/>
  </si>
  <si>
    <t>Design the background</t>
    <phoneticPr fontId="22" type="noConversion"/>
  </si>
  <si>
    <t>bg music writing</t>
    <phoneticPr fontId="22" type="noConversion"/>
  </si>
  <si>
    <t>Change of Requirements from users</t>
    <phoneticPr fontId="22" type="noConversion"/>
  </si>
  <si>
    <t>Spread out questionnaires</t>
    <phoneticPr fontId="22" type="noConversion"/>
  </si>
  <si>
    <t>Questionnaires for user testing</t>
    <phoneticPr fontId="22" type="noConversion"/>
  </si>
  <si>
    <r>
      <t>G</t>
    </r>
    <r>
      <rPr>
        <sz val="11"/>
        <color theme="1"/>
        <rFont val="宋体"/>
        <family val="2"/>
        <scheme val="minor"/>
      </rPr>
      <t>ather user feedbacks</t>
    </r>
    <phoneticPr fontId="22" type="noConversion"/>
  </si>
  <si>
    <r>
      <t>U</t>
    </r>
    <r>
      <rPr>
        <sz val="11"/>
        <color theme="1"/>
        <rFont val="宋体"/>
        <family val="2"/>
        <scheme val="minor"/>
      </rPr>
      <t>pdate product</t>
    </r>
    <phoneticPr fontId="22" type="noConversion"/>
  </si>
  <si>
    <t>Design the buttons</t>
    <phoneticPr fontId="22" type="noConversion"/>
  </si>
  <si>
    <r>
      <t>A</t>
    </r>
    <r>
      <rPr>
        <sz val="11"/>
        <color theme="1"/>
        <rFont val="宋体"/>
        <family val="2"/>
        <scheme val="minor"/>
      </rPr>
      <t>lex</t>
    </r>
    <phoneticPr fontId="22" type="noConversion"/>
  </si>
  <si>
    <t>rough draft</t>
    <phoneticPr fontId="22" type="noConversion"/>
  </si>
  <si>
    <t>Freda</t>
  </si>
  <si>
    <t>Freda</t>
    <phoneticPr fontId="22" type="noConversion"/>
  </si>
  <si>
    <t>ASP Group 8 (Tutor Group 01), after midterm</t>
    <phoneticPr fontId="22" type="noConversion"/>
  </si>
  <si>
    <t>Background</t>
    <phoneticPr fontId="22" type="noConversion"/>
  </si>
  <si>
    <t>Planning &amp; Research</t>
    <phoneticPr fontId="22" type="noConversion"/>
  </si>
  <si>
    <t>Prototyping &amp; Iteration</t>
    <phoneticPr fontId="22" type="noConversion"/>
  </si>
  <si>
    <t>Technological Design</t>
    <phoneticPr fontId="22" type="noConversion"/>
  </si>
  <si>
    <t>Aesthetic Design</t>
    <phoneticPr fontId="22" type="noConversion"/>
  </si>
  <si>
    <t>System Development</t>
    <phoneticPr fontId="22" type="noConversion"/>
  </si>
  <si>
    <t>Analysis</t>
    <phoneticPr fontId="22" type="noConversion"/>
  </si>
  <si>
    <t>Evaluation</t>
    <phoneticPr fontId="22" type="noConversion"/>
  </si>
  <si>
    <t>(Phase 5 On Market)</t>
    <phoneticPr fontId="22" type="noConversion"/>
  </si>
  <si>
    <t>Make Resource object</t>
    <phoneticPr fontId="22" type="noConversion"/>
  </si>
  <si>
    <r>
      <t>A</t>
    </r>
    <r>
      <rPr>
        <sz val="11"/>
        <color theme="1"/>
        <rFont val="宋体"/>
        <family val="2"/>
        <scheme val="minor"/>
      </rPr>
      <t>lex</t>
    </r>
    <phoneticPr fontId="22" type="noConversion"/>
  </si>
  <si>
    <t>Check resource data integrity</t>
    <phoneticPr fontId="22" type="noConversion"/>
  </si>
  <si>
    <t>Make states</t>
    <phoneticPr fontId="22" type="noConversion"/>
  </si>
  <si>
    <t>Make map</t>
    <phoneticPr fontId="22" type="noConversion"/>
  </si>
  <si>
    <t>Make origin</t>
    <phoneticPr fontId="22" type="noConversion"/>
  </si>
  <si>
    <t>Make path</t>
    <phoneticPr fontId="22" type="noConversion"/>
  </si>
  <si>
    <t>Make destination</t>
    <phoneticPr fontId="22" type="noConversion"/>
  </si>
  <si>
    <t>Make decoration</t>
    <phoneticPr fontId="22" type="noConversion"/>
  </si>
  <si>
    <t>Make enemy objects</t>
    <phoneticPr fontId="22" type="noConversion"/>
  </si>
  <si>
    <t>Make wave data</t>
    <phoneticPr fontId="22" type="noConversion"/>
  </si>
  <si>
    <t>Make bullet objects</t>
    <phoneticPr fontId="22" type="noConversion"/>
  </si>
  <si>
    <t>Make AOE towers</t>
    <phoneticPr fontId="22" type="noConversion"/>
  </si>
  <si>
    <t>Make HP bars</t>
    <phoneticPr fontId="22" type="noConversion"/>
  </si>
  <si>
    <t>Make setting items</t>
    <phoneticPr fontId="22" type="noConversion"/>
  </si>
  <si>
    <t>Make tower menu objects</t>
    <phoneticPr fontId="22" type="noConversion"/>
  </si>
  <si>
    <t>Convert map data to tiles</t>
    <phoneticPr fontId="22" type="noConversion"/>
  </si>
  <si>
    <t>Add sound</t>
    <phoneticPr fontId="22" type="noConversion"/>
  </si>
  <si>
    <t>Convert resource data to json files</t>
    <phoneticPr fontId="22" type="noConversion"/>
  </si>
  <si>
    <t>Add assets</t>
    <phoneticPr fontId="22" type="noConversion"/>
  </si>
  <si>
    <t>Alex Hoi Chu, Dimitri Vlachos, Freda Xiaoyun Yu, Jeremy Matthews</t>
    <phoneticPr fontId="22" type="noConversion"/>
  </si>
  <si>
    <t>Make treasure box</t>
    <phoneticPr fontId="22" type="noConversion"/>
  </si>
  <si>
    <t>Make happy ending page</t>
    <phoneticPr fontId="22" type="noConversion"/>
  </si>
  <si>
    <r>
      <t>F</t>
    </r>
    <r>
      <rPr>
        <sz val="11"/>
        <color theme="1"/>
        <rFont val="宋体"/>
        <family val="2"/>
        <scheme val="minor"/>
      </rPr>
      <t>reda</t>
    </r>
    <phoneticPr fontId="22" type="noConversion"/>
  </si>
  <si>
    <t>Jeremy</t>
    <phoneticPr fontId="22" type="noConversion"/>
  </si>
  <si>
    <t>Jeremy</t>
    <phoneticPr fontId="22" type="noConversion"/>
  </si>
  <si>
    <t>Alex</t>
    <phoneticPr fontId="22" type="noConversion"/>
  </si>
  <si>
    <t>Freda</t>
    <phoneticPr fontId="22" type="noConversion"/>
  </si>
  <si>
    <t>Alex, Freda</t>
    <phoneticPr fontId="22" type="noConversion"/>
  </si>
  <si>
    <t>Convert game into executable webpage</t>
    <phoneticPr fontId="22" type="noConversion"/>
  </si>
  <si>
    <t>Individual reflections</t>
    <phoneticPr fontId="22" type="noConversion"/>
  </si>
  <si>
    <t>Freda, Alex</t>
    <phoneticPr fontId="22" type="noConversion"/>
  </si>
  <si>
    <t>Determine how users use our game</t>
    <phoneticPr fontId="22" type="noConversion"/>
  </si>
  <si>
    <t>Release the game with a link</t>
    <phoneticPr fontId="22" type="noConversion"/>
  </si>
  <si>
    <t>Jeremy</t>
    <phoneticPr fontId="22" type="noConversion"/>
  </si>
  <si>
    <t>Jeremy</t>
    <phoneticPr fontId="22" type="noConversion"/>
  </si>
  <si>
    <t>Jeremy, Freda</t>
    <phoneticPr fontId="22" type="noConversion"/>
  </si>
  <si>
    <t>Refine the codes</t>
    <phoneticPr fontId="22" type="noConversion"/>
  </si>
  <si>
    <r>
      <t>A</t>
    </r>
    <r>
      <rPr>
        <sz val="11"/>
        <color theme="1"/>
        <rFont val="宋体"/>
        <family val="2"/>
        <scheme val="minor"/>
      </rPr>
      <t>lex, Dimitri</t>
    </r>
    <phoneticPr fontId="22" type="noConversion"/>
  </si>
  <si>
    <r>
      <t>A</t>
    </r>
    <r>
      <rPr>
        <sz val="11"/>
        <color theme="1"/>
        <rFont val="宋体"/>
        <family val="2"/>
        <scheme val="minor"/>
      </rPr>
      <t>lex, Dimitri</t>
    </r>
    <phoneticPr fontId="22" type="noConversion"/>
  </si>
  <si>
    <t>All</t>
    <phoneticPr fontId="22" type="noConversion"/>
  </si>
  <si>
    <t>Freda, Dimitri</t>
    <phoneticPr fontId="22" type="noConversion"/>
  </si>
  <si>
    <t>Freda, Dimitri</t>
    <phoneticPr fontId="22" type="noConversion"/>
  </si>
  <si>
    <t>Jeremy, Alex, Dimitri</t>
    <phoneticPr fontId="22" type="noConversion"/>
  </si>
  <si>
    <r>
      <t>A</t>
    </r>
    <r>
      <rPr>
        <sz val="11"/>
        <color theme="1"/>
        <rFont val="宋体"/>
        <family val="2"/>
        <scheme val="minor"/>
      </rPr>
      <t>ll</t>
    </r>
    <phoneticPr fontId="22" type="noConversion"/>
  </si>
  <si>
    <t>Download Github version control log</t>
    <phoneticPr fontId="22" type="noConversion"/>
  </si>
  <si>
    <t>All</t>
    <phoneticPr fontId="22" type="noConversion"/>
  </si>
  <si>
    <t>Put Git log &amp; other files into a zip</t>
    <phoneticPr fontId="22" type="noConversion"/>
  </si>
  <si>
    <t>TASK</t>
    <phoneticPr fontId="22" type="noConversion"/>
  </si>
  <si>
    <t>Refine Gantt chart</t>
    <phoneticPr fontId="22" type="noConversion"/>
  </si>
  <si>
    <t>Refine final proposal: Background</t>
    <phoneticPr fontId="22" type="noConversion"/>
  </si>
  <si>
    <t>Refine final proposal: Summary</t>
    <phoneticPr fontId="22" type="noConversion"/>
  </si>
  <si>
    <t>All</t>
    <phoneticPr fontId="22" type="noConversion"/>
  </si>
  <si>
    <t>Tech testing writing</t>
    <phoneticPr fontId="22" type="noConversion"/>
  </si>
  <si>
    <t>Jeremy</t>
    <phoneticPr fontId="22" type="noConversion"/>
  </si>
  <si>
    <t>Technical testing (many rounds)</t>
    <phoneticPr fontId="22" type="noConversion"/>
  </si>
  <si>
    <t>User testing (many rounds)</t>
    <phoneticPr fontId="22" type="noConversion"/>
  </si>
  <si>
    <t>Make tower objects</t>
    <phoneticPr fontId="22" type="noConversion"/>
  </si>
  <si>
    <t>Jeremy, Dimitri, Freda</t>
    <phoneticPr fontId="22" type="noConversion"/>
  </si>
  <si>
    <t>Jeremy, Alex</t>
    <phoneticPr fontId="22" type="noConversion"/>
  </si>
  <si>
    <t xml:space="preserve">Design the HUD </t>
    <phoneticPr fontId="22" type="noConversion"/>
  </si>
  <si>
    <t>Jeremy, Dimitri</t>
    <phoneticPr fontId="22" type="noConversion"/>
  </si>
  <si>
    <t>Dimitri, Jeremy, Freda</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</si>
</sst>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_(* #,##0.00_);_(* \(#,##0.00\);_(* &quot;-&quot;??_);_(@_)"/>
    <numFmt numFmtId="177" formatCode="m/d/yy;@"/>
    <numFmt numFmtId="178" formatCode="ddd\,\ m/d/yyyy"/>
    <numFmt numFmtId="179" formatCode="mmm\ d\,\ yyyy"/>
    <numFmt numFmtId="180" formatCode="d"/>
  </numFmts>
  <fonts count="39" x14ac:knownFonts="1">
    <font>
      <sz val="11"/>
      <color theme="1"/>
      <name val="宋体"/>
      <family val="2"/>
      <scheme val="minor"/>
    </font>
    <font>
      <sz val="10"/>
      <name val="宋体"/>
      <family val="2"/>
      <scheme val="minor"/>
    </font>
    <font>
      <u/>
      <sz val="11"/>
      <color indexed="12"/>
      <name val="Arial"/>
      <family val="2"/>
    </font>
    <font>
      <sz val="10"/>
      <color theme="1" tint="0.499984740745262"/>
      <name val="宋体"/>
      <family val="2"/>
      <scheme val="minor"/>
    </font>
    <font>
      <sz val="11"/>
      <name val="宋体"/>
      <family val="2"/>
      <scheme val="minor"/>
    </font>
    <font>
      <b/>
      <sz val="11"/>
      <color theme="1"/>
      <name val="宋体"/>
      <family val="2"/>
      <scheme val="minor"/>
    </font>
    <font>
      <b/>
      <sz val="9"/>
      <color theme="0"/>
      <name val="宋体"/>
      <family val="2"/>
      <scheme val="minor"/>
    </font>
    <font>
      <i/>
      <sz val="9"/>
      <color theme="1"/>
      <name val="宋体"/>
      <family val="2"/>
      <scheme val="minor"/>
    </font>
    <font>
      <sz val="11"/>
      <color theme="1"/>
      <name val="宋体"/>
      <family val="2"/>
      <scheme val="minor"/>
    </font>
    <font>
      <sz val="14"/>
      <color theme="1"/>
      <name val="宋体"/>
      <family val="2"/>
      <scheme val="minor"/>
    </font>
    <font>
      <sz val="9"/>
      <name val="宋体"/>
      <family val="2"/>
      <scheme val="minor"/>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b/>
      <sz val="12"/>
      <color theme="1" tint="0.34998626667073579"/>
      <name val="宋体"/>
      <family val="2"/>
      <scheme val="minor"/>
    </font>
    <font>
      <b/>
      <sz val="10"/>
      <name val="宋体"/>
      <family val="2"/>
      <scheme val="minor"/>
    </font>
    <font>
      <sz val="11"/>
      <color theme="1" tint="0.499984740745262"/>
      <name val="宋体"/>
      <family val="2"/>
      <scheme val="minor"/>
    </font>
    <font>
      <sz val="20"/>
      <name val="宋体"/>
      <family val="2"/>
      <scheme val="major"/>
    </font>
    <font>
      <sz val="11"/>
      <color rgb="FF1D2129"/>
      <name val="宋体"/>
      <family val="2"/>
      <scheme val="minor"/>
    </font>
    <font>
      <b/>
      <sz val="16"/>
      <color theme="4" tint="-0.249977111117893"/>
      <name val="宋体"/>
      <family val="2"/>
      <scheme val="major"/>
    </font>
    <font>
      <sz val="11"/>
      <color theme="0"/>
      <name val="宋体"/>
      <family val="2"/>
      <scheme val="minor"/>
    </font>
    <font>
      <sz val="9"/>
      <name val="宋体"/>
      <family val="3"/>
      <charset val="134"/>
      <scheme val="minor"/>
    </font>
    <font>
      <sz val="11"/>
      <color theme="1"/>
      <name val="宋体"/>
      <family val="3"/>
      <charset val="134"/>
      <scheme val="minor"/>
    </font>
    <font>
      <b/>
      <sz val="11"/>
      <color theme="4" tint="-0.249977111117893"/>
      <name val="宋体"/>
      <family val="3"/>
      <charset val="134"/>
      <scheme val="major"/>
    </font>
    <font>
      <sz val="10"/>
      <color rgb="FF1D1C1D"/>
      <name val="Symbol"/>
      <family val="1"/>
      <charset val="2"/>
    </font>
    <font>
      <sz val="7"/>
      <color rgb="FF1D1C1D"/>
      <name val="Times New Roman"/>
      <family val="1"/>
    </font>
    <font>
      <sz val="11.5"/>
      <color rgb="FF1D1C1D"/>
      <name val="Arial"/>
      <family val="2"/>
    </font>
    <font>
      <sz val="11.5"/>
      <color rgb="FF0000FF"/>
      <name val="Arial"/>
      <family val="2"/>
    </font>
    <font>
      <b/>
      <sz val="11.5"/>
      <color rgb="FF1D1C1D"/>
      <name val="Arial"/>
      <family val="2"/>
    </font>
    <font>
      <sz val="10"/>
      <color rgb="FFFF0000"/>
      <name val="Symbol"/>
      <family val="1"/>
      <charset val="2"/>
    </font>
    <font>
      <sz val="7"/>
      <color rgb="FFFF0000"/>
      <name val="Times New Roman"/>
      <family val="1"/>
    </font>
    <font>
      <sz val="11.5"/>
      <color rgb="FFFF0000"/>
      <name val="Arial"/>
      <family val="2"/>
    </font>
    <font>
      <vertAlign val="superscript"/>
      <sz val="11.5"/>
      <color rgb="FF1D1C1D"/>
      <name val="Arial"/>
      <family val="2"/>
    </font>
    <font>
      <sz val="24"/>
      <color theme="1"/>
      <name val="Microsoft YaHei UI"/>
      <family val="2"/>
      <charset val="134"/>
    </font>
    <font>
      <b/>
      <sz val="12"/>
      <name val="宋体"/>
      <family val="2"/>
    </font>
    <font>
      <b/>
      <sz val="12"/>
      <name val="宋体"/>
      <family val="3"/>
      <charset val="134"/>
    </font>
    <font>
      <b/>
      <sz val="11"/>
      <color rgb="FFFF0000"/>
      <name val="宋体"/>
      <family val="3"/>
      <charset val="134"/>
      <scheme val="minor"/>
    </font>
    <font>
      <sz val="11"/>
      <name val="宋体"/>
      <family val="3"/>
      <charset val="134"/>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76"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78" fontId="8" fillId="0" borderId="3">
      <alignment horizontal="center" vertical="center"/>
    </xf>
    <xf numFmtId="177"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131">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80" fontId="10" fillId="7" borderId="0" xfId="0" applyNumberFormat="1" applyFont="1" applyFill="1" applyAlignment="1">
      <alignment horizontal="center" vertical="center"/>
    </xf>
    <xf numFmtId="180" fontId="10" fillId="7" borderId="6" xfId="0" applyNumberFormat="1" applyFont="1" applyFill="1" applyBorder="1" applyAlignment="1">
      <alignment horizontal="center" vertical="center"/>
    </xf>
    <xf numFmtId="180"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177" fontId="3" fillId="2" borderId="2" xfId="0" applyNumberFormat="1" applyFont="1" applyFill="1" applyBorder="1" applyAlignment="1">
      <alignment horizontal="left" vertical="center"/>
    </xf>
    <xf numFmtId="177"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177" fontId="8" fillId="3" borderId="2" xfId="10" applyFill="1">
      <alignment horizontal="center" vertical="center"/>
    </xf>
    <xf numFmtId="177" fontId="8" fillId="4" borderId="2" xfId="10" applyFill="1">
      <alignment horizontal="center" vertical="center"/>
    </xf>
    <xf numFmtId="177" fontId="8" fillId="11" borderId="2" xfId="10" applyFill="1">
      <alignment horizontal="center" vertical="center"/>
    </xf>
    <xf numFmtId="177" fontId="8" fillId="10" borderId="2" xfId="10" applyFill="1">
      <alignment horizontal="center" vertical="center"/>
    </xf>
    <xf numFmtId="177" fontId="8" fillId="0" borderId="2" xfId="10">
      <alignment horizontal="center" vertical="center"/>
    </xf>
    <xf numFmtId="0" fontId="8" fillId="8"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177" fontId="0" fillId="3" borderId="2" xfId="10" applyFont="1" applyFill="1">
      <alignment horizontal="center" vertical="center"/>
    </xf>
    <xf numFmtId="0" fontId="23" fillId="0" borderId="0" xfId="7" applyFont="1">
      <alignment vertical="top"/>
    </xf>
    <xf numFmtId="0" fontId="24" fillId="0" borderId="0" xfId="0" applyFont="1" applyAlignment="1">
      <alignment horizontal="left"/>
    </xf>
    <xf numFmtId="0" fontId="0" fillId="10" borderId="2" xfId="12" applyFont="1" applyFill="1">
      <alignment horizontal="left" vertical="center" indent="2"/>
    </xf>
    <xf numFmtId="0" fontId="0" fillId="10" borderId="2" xfId="11" applyFont="1" applyFill="1">
      <alignment horizontal="center" vertical="center"/>
    </xf>
    <xf numFmtId="0" fontId="0" fillId="11" borderId="2" xfId="12" applyFont="1" applyFill="1">
      <alignment horizontal="left" vertical="center" indent="2"/>
    </xf>
    <xf numFmtId="0" fontId="0" fillId="0" borderId="0" xfId="0" applyAlignment="1">
      <alignment vertical="center" wrapText="1"/>
    </xf>
    <xf numFmtId="0" fontId="25" fillId="0" borderId="0" xfId="0" applyFont="1" applyAlignment="1">
      <alignment horizontal="left" vertical="center" wrapText="1"/>
    </xf>
    <xf numFmtId="0" fontId="30" fillId="0" borderId="0" xfId="0" applyFont="1" applyAlignment="1">
      <alignment horizontal="left" vertical="center" wrapText="1"/>
    </xf>
    <xf numFmtId="0" fontId="27" fillId="0" borderId="0" xfId="0" applyFont="1" applyAlignment="1">
      <alignment wrapText="1"/>
    </xf>
    <xf numFmtId="0" fontId="4" fillId="6" borderId="0" xfId="0" applyFont="1" applyFill="1" applyAlignment="1">
      <alignment wrapText="1"/>
    </xf>
    <xf numFmtId="0" fontId="35" fillId="6" borderId="0" xfId="0" applyFont="1" applyFill="1" applyAlignment="1">
      <alignment horizontal="left" vertical="center" wrapText="1"/>
    </xf>
    <xf numFmtId="0" fontId="36" fillId="6" borderId="0" xfId="0" applyFont="1" applyFill="1" applyAlignment="1">
      <alignment horizontal="left" vertical="center" wrapText="1"/>
    </xf>
    <xf numFmtId="0" fontId="37" fillId="3" borderId="2" xfId="12" applyFont="1" applyFill="1">
      <alignment horizontal="left" vertical="center" indent="2"/>
    </xf>
    <xf numFmtId="0" fontId="38" fillId="3" borderId="2" xfId="12" applyFont="1" applyFill="1">
      <alignment horizontal="left" vertical="center" indent="2"/>
    </xf>
    <xf numFmtId="0" fontId="8" fillId="15" borderId="2" xfId="11" applyFill="1">
      <alignment horizontal="center" vertical="center"/>
    </xf>
    <xf numFmtId="9" fontId="4" fillId="15" borderId="2" xfId="2" applyFont="1" applyFill="1" applyBorder="1" applyAlignment="1">
      <alignment horizontal="center" vertical="center"/>
    </xf>
    <xf numFmtId="0" fontId="5" fillId="16" borderId="2" xfId="0" applyFont="1" applyFill="1" applyBorder="1" applyAlignment="1">
      <alignment horizontal="left" vertical="center" indent="1"/>
    </xf>
    <xf numFmtId="0" fontId="8" fillId="16" borderId="2" xfId="11" applyFill="1">
      <alignment horizontal="center" vertical="center"/>
    </xf>
    <xf numFmtId="9" fontId="4"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4" fillId="16" borderId="2" xfId="0" applyNumberFormat="1" applyFont="1" applyFill="1" applyBorder="1" applyAlignment="1">
      <alignment horizontal="center" vertical="center"/>
    </xf>
    <xf numFmtId="0" fontId="5" fillId="17" borderId="2" xfId="0" applyFont="1" applyFill="1" applyBorder="1" applyAlignment="1">
      <alignment horizontal="left" vertical="center" indent="1"/>
    </xf>
    <xf numFmtId="0" fontId="8" fillId="17" borderId="2" xfId="11" applyFill="1">
      <alignment horizontal="center" vertical="center"/>
    </xf>
    <xf numFmtId="9" fontId="4" fillId="17" borderId="2" xfId="2" applyFont="1" applyFill="1" applyBorder="1" applyAlignment="1">
      <alignment horizontal="center" vertical="center"/>
    </xf>
    <xf numFmtId="177" fontId="0" fillId="17" borderId="2" xfId="0" applyNumberFormat="1" applyFill="1" applyBorder="1" applyAlignment="1">
      <alignment horizontal="center" vertical="center"/>
    </xf>
    <xf numFmtId="177" fontId="4" fillId="17" borderId="2" xfId="0" applyNumberFormat="1" applyFont="1" applyFill="1" applyBorder="1" applyAlignment="1">
      <alignment horizontal="center" vertical="center"/>
    </xf>
    <xf numFmtId="0" fontId="8" fillId="15" borderId="2" xfId="12" applyFill="1">
      <alignment horizontal="left" vertical="center" indent="2"/>
    </xf>
    <xf numFmtId="177" fontId="8" fillId="15" borderId="2" xfId="10" applyFill="1">
      <alignment horizontal="center" vertical="center"/>
    </xf>
    <xf numFmtId="0" fontId="0" fillId="15" borderId="2" xfId="12" applyFont="1" applyFill="1">
      <alignment horizontal="left" vertical="center" indent="2"/>
    </xf>
    <xf numFmtId="0" fontId="0" fillId="15" borderId="2" xfId="11" applyFont="1" applyFill="1">
      <alignment horizontal="center" vertical="center"/>
    </xf>
    <xf numFmtId="0" fontId="37" fillId="15" borderId="2" xfId="12" applyFont="1" applyFill="1">
      <alignment horizontal="left" vertical="center" indent="2"/>
    </xf>
    <xf numFmtId="0" fontId="0" fillId="11" borderId="2" xfId="12" quotePrefix="1" applyFont="1" applyFill="1">
      <alignment horizontal="left" vertical="center" indent="2"/>
    </xf>
    <xf numFmtId="0" fontId="0" fillId="11" borderId="2" xfId="11" applyFont="1" applyFill="1">
      <alignment horizontal="center" vertical="center"/>
    </xf>
    <xf numFmtId="177" fontId="0" fillId="11" borderId="2" xfId="10" applyFont="1" applyFill="1">
      <alignment horizontal="center" vertical="center"/>
    </xf>
    <xf numFmtId="0" fontId="0" fillId="4" borderId="2" xfId="11" applyFont="1" applyFill="1">
      <alignment horizontal="center" vertical="center"/>
    </xf>
    <xf numFmtId="0" fontId="37" fillId="11" borderId="2" xfId="12" applyFont="1" applyFill="1">
      <alignment horizontal="left" vertical="center" indent="2"/>
    </xf>
    <xf numFmtId="0" fontId="37" fillId="10" borderId="2" xfId="12" applyFont="1" applyFill="1">
      <alignment horizontal="left" vertical="center" indent="2"/>
    </xf>
    <xf numFmtId="0" fontId="8" fillId="0" borderId="0" xfId="8">
      <alignment horizontal="right" indent="1"/>
    </xf>
    <xf numFmtId="0" fontId="8"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78" fontId="8" fillId="0" borderId="3" xfId="9">
      <alignment horizontal="center" vertical="center"/>
    </xf>
    <xf numFmtId="0" fontId="0" fillId="0" borderId="10" xfId="0" applyBorder="1"/>
    <xf numFmtId="0" fontId="0" fillId="0" borderId="0" xfId="0" applyAlignment="1">
      <alignment horizontal="right" vertical="center"/>
    </xf>
    <xf numFmtId="0" fontId="34" fillId="14" borderId="0" xfId="0" applyFont="1" applyFill="1" applyAlignment="1">
      <alignment horizontal="center" vertical="center" wrapText="1"/>
    </xf>
    <xf numFmtId="0" fontId="0" fillId="14" borderId="0" xfId="0" applyFill="1" applyAlignment="1">
      <alignment horizontal="center" vertical="center" wrapText="1"/>
    </xf>
  </cellXfs>
  <cellStyles count="13">
    <cellStyle name="Date" xfId="10"/>
    <cellStyle name="Name" xfId="11"/>
    <cellStyle name="Project Start" xfId="9"/>
    <cellStyle name="Task" xfId="12"/>
    <cellStyle name="zHiddenText" xfId="3"/>
    <cellStyle name="百分比" xfId="2" builtinId="5"/>
    <cellStyle name="标题" xfId="5" builtinId="15" customBuiltin="1"/>
    <cellStyle name="标题 1" xfId="6" builtinId="16" customBuiltin="1"/>
    <cellStyle name="标题 2" xfId="7" builtinId="17" customBuiltin="1"/>
    <cellStyle name="标题 3" xfId="8" builtinId="18" customBuiltin="1"/>
    <cellStyle name="常规" xfId="0" builtinId="0"/>
    <cellStyle name="超链接" xfId="1" builtinId="8" customBuiltin="1"/>
    <cellStyle name="千位分隔" xfId="4" builtinId="3" customBuiltin="1"/>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117"/>
  <sheetViews>
    <sheetView showGridLines="0" tabSelected="1" showRuler="0" zoomScaleNormal="100" zoomScalePageLayoutView="70" workbookViewId="0">
      <pane ySplit="7" topLeftCell="A17" activePane="bottomLeft" state="frozen"/>
      <selection pane="bottomLeft" activeCell="B16" sqref="B16"/>
    </sheetView>
  </sheetViews>
  <sheetFormatPr defaultRowHeight="30" customHeight="1" x14ac:dyDescent="0.15"/>
  <cols>
    <col min="1" max="1" width="2.75" style="57" customWidth="1"/>
    <col min="2" max="2" width="48.25" customWidth="1"/>
    <col min="3" max="3" width="31.25" customWidth="1"/>
    <col min="4" max="4" width="8.25" customWidth="1"/>
    <col min="5" max="5" width="10.375" style="4" customWidth="1"/>
    <col min="6" max="6" width="11.125" customWidth="1"/>
    <col min="7" max="7" width="2.75" customWidth="1"/>
    <col min="8" max="8" width="6.125" hidden="1" customWidth="1"/>
    <col min="9" max="64" width="2.625" customWidth="1"/>
    <col min="69" max="70" width="10.25"/>
  </cols>
  <sheetData>
    <row r="1" spans="1:64" ht="30" customHeight="1" x14ac:dyDescent="0.3">
      <c r="A1" s="58" t="s">
        <v>28</v>
      </c>
      <c r="B1" s="62" t="s">
        <v>141</v>
      </c>
      <c r="C1" s="85"/>
      <c r="D1" s="1"/>
      <c r="E1" s="3"/>
      <c r="F1" s="46"/>
      <c r="H1" s="1"/>
      <c r="I1" s="13" t="s">
        <v>11</v>
      </c>
    </row>
    <row r="2" spans="1:64" ht="21.95" customHeight="1" x14ac:dyDescent="0.25">
      <c r="A2" s="57" t="s">
        <v>23</v>
      </c>
      <c r="B2" s="63" t="s">
        <v>171</v>
      </c>
      <c r="I2" s="60" t="s">
        <v>16</v>
      </c>
    </row>
    <row r="3" spans="1:64" ht="21.95" customHeight="1" x14ac:dyDescent="0.15">
      <c r="A3" s="57" t="s">
        <v>29</v>
      </c>
      <c r="B3" s="84"/>
      <c r="C3" s="121" t="s">
        <v>1</v>
      </c>
      <c r="D3" s="122"/>
      <c r="E3" s="126">
        <v>44571</v>
      </c>
      <c r="F3" s="126"/>
    </row>
    <row r="4" spans="1:64" ht="21.95" customHeight="1" x14ac:dyDescent="0.15">
      <c r="C4" s="128" t="s">
        <v>36</v>
      </c>
      <c r="D4" s="128"/>
      <c r="E4" s="126">
        <v>44648</v>
      </c>
      <c r="F4" s="126"/>
    </row>
    <row r="5" spans="1:64" ht="21.95" customHeight="1" x14ac:dyDescent="0.15">
      <c r="A5" s="58">
        <v>20</v>
      </c>
      <c r="B5" t="s">
        <v>38</v>
      </c>
      <c r="C5" s="121" t="s">
        <v>8</v>
      </c>
      <c r="D5" s="122"/>
      <c r="E5" s="6">
        <v>1</v>
      </c>
      <c r="I5" s="123">
        <f>I6</f>
        <v>44571</v>
      </c>
      <c r="J5" s="124"/>
      <c r="K5" s="124"/>
      <c r="L5" s="124"/>
      <c r="M5" s="124"/>
      <c r="N5" s="124"/>
      <c r="O5" s="125"/>
      <c r="P5" s="123">
        <f>P6</f>
        <v>44578</v>
      </c>
      <c r="Q5" s="124"/>
      <c r="R5" s="124"/>
      <c r="S5" s="124"/>
      <c r="T5" s="124"/>
      <c r="U5" s="124"/>
      <c r="V5" s="125"/>
      <c r="W5" s="123">
        <f>W6</f>
        <v>44585</v>
      </c>
      <c r="X5" s="124"/>
      <c r="Y5" s="124"/>
      <c r="Z5" s="124"/>
      <c r="AA5" s="124"/>
      <c r="AB5" s="124"/>
      <c r="AC5" s="125"/>
      <c r="AD5" s="123">
        <f>AD6</f>
        <v>44592</v>
      </c>
      <c r="AE5" s="124"/>
      <c r="AF5" s="124"/>
      <c r="AG5" s="124"/>
      <c r="AH5" s="124"/>
      <c r="AI5" s="124"/>
      <c r="AJ5" s="125"/>
      <c r="AK5" s="123">
        <f>AK6</f>
        <v>44599</v>
      </c>
      <c r="AL5" s="124"/>
      <c r="AM5" s="124"/>
      <c r="AN5" s="124"/>
      <c r="AO5" s="124"/>
      <c r="AP5" s="124"/>
      <c r="AQ5" s="125"/>
      <c r="AR5" s="123">
        <f>AR6</f>
        <v>44606</v>
      </c>
      <c r="AS5" s="124"/>
      <c r="AT5" s="124"/>
      <c r="AU5" s="124"/>
      <c r="AV5" s="124"/>
      <c r="AW5" s="124"/>
      <c r="AX5" s="125"/>
      <c r="AY5" s="123">
        <f>AY6</f>
        <v>44613</v>
      </c>
      <c r="AZ5" s="124"/>
      <c r="BA5" s="124"/>
      <c r="BB5" s="124"/>
      <c r="BC5" s="124"/>
      <c r="BD5" s="124"/>
      <c r="BE5" s="125"/>
      <c r="BF5" s="123">
        <f>BF6</f>
        <v>44620</v>
      </c>
      <c r="BG5" s="124"/>
      <c r="BH5" s="124"/>
      <c r="BI5" s="124"/>
      <c r="BJ5" s="124"/>
      <c r="BK5" s="124"/>
      <c r="BL5" s="125"/>
    </row>
    <row r="6" spans="1:64" ht="15" customHeight="1" x14ac:dyDescent="0.15">
      <c r="A6" s="58" t="s">
        <v>37</v>
      </c>
      <c r="B6" s="127" t="s">
        <v>39</v>
      </c>
      <c r="C6" s="127"/>
      <c r="D6" s="127"/>
      <c r="E6" s="127"/>
      <c r="F6" s="127"/>
      <c r="G6" s="127"/>
      <c r="I6" s="10">
        <f>Project_Start-WEEKDAY(Project_Start,1)+2+7*(Display_Week-1)</f>
        <v>44571</v>
      </c>
      <c r="J6" s="9">
        <f>I6+1</f>
        <v>44572</v>
      </c>
      <c r="K6" s="9">
        <f t="shared" ref="K6:AX6" si="0">J6+1</f>
        <v>44573</v>
      </c>
      <c r="L6" s="9">
        <f t="shared" si="0"/>
        <v>44574</v>
      </c>
      <c r="M6" s="9">
        <f t="shared" si="0"/>
        <v>44575</v>
      </c>
      <c r="N6" s="9">
        <f t="shared" si="0"/>
        <v>44576</v>
      </c>
      <c r="O6" s="11">
        <f t="shared" si="0"/>
        <v>44577</v>
      </c>
      <c r="P6" s="10">
        <f>O6+1</f>
        <v>44578</v>
      </c>
      <c r="Q6" s="9">
        <f>P6+1</f>
        <v>44579</v>
      </c>
      <c r="R6" s="9">
        <f t="shared" si="0"/>
        <v>44580</v>
      </c>
      <c r="S6" s="9">
        <f t="shared" si="0"/>
        <v>44581</v>
      </c>
      <c r="T6" s="9">
        <f t="shared" si="0"/>
        <v>44582</v>
      </c>
      <c r="U6" s="9">
        <f t="shared" si="0"/>
        <v>44583</v>
      </c>
      <c r="V6" s="11">
        <f t="shared" si="0"/>
        <v>44584</v>
      </c>
      <c r="W6" s="10">
        <f>V6+1</f>
        <v>44585</v>
      </c>
      <c r="X6" s="9">
        <f>W6+1</f>
        <v>44586</v>
      </c>
      <c r="Y6" s="9">
        <f t="shared" si="0"/>
        <v>44587</v>
      </c>
      <c r="Z6" s="9">
        <f t="shared" si="0"/>
        <v>44588</v>
      </c>
      <c r="AA6" s="9">
        <f t="shared" si="0"/>
        <v>44589</v>
      </c>
      <c r="AB6" s="9">
        <f t="shared" si="0"/>
        <v>44590</v>
      </c>
      <c r="AC6" s="11">
        <f t="shared" si="0"/>
        <v>44591</v>
      </c>
      <c r="AD6" s="10">
        <f>AC6+1</f>
        <v>44592</v>
      </c>
      <c r="AE6" s="9">
        <f>AD6+1</f>
        <v>44593</v>
      </c>
      <c r="AF6" s="9">
        <f t="shared" si="0"/>
        <v>44594</v>
      </c>
      <c r="AG6" s="9">
        <f t="shared" si="0"/>
        <v>44595</v>
      </c>
      <c r="AH6" s="9">
        <f t="shared" si="0"/>
        <v>44596</v>
      </c>
      <c r="AI6" s="9">
        <f t="shared" si="0"/>
        <v>44597</v>
      </c>
      <c r="AJ6" s="11">
        <f t="shared" si="0"/>
        <v>44598</v>
      </c>
      <c r="AK6" s="10">
        <f>AJ6+1</f>
        <v>44599</v>
      </c>
      <c r="AL6" s="9">
        <f>AK6+1</f>
        <v>44600</v>
      </c>
      <c r="AM6" s="9">
        <f t="shared" si="0"/>
        <v>44601</v>
      </c>
      <c r="AN6" s="9">
        <f t="shared" si="0"/>
        <v>44602</v>
      </c>
      <c r="AO6" s="9">
        <f t="shared" si="0"/>
        <v>44603</v>
      </c>
      <c r="AP6" s="9">
        <f t="shared" si="0"/>
        <v>44604</v>
      </c>
      <c r="AQ6" s="11">
        <f t="shared" si="0"/>
        <v>44605</v>
      </c>
      <c r="AR6" s="10">
        <f>AQ6+1</f>
        <v>44606</v>
      </c>
      <c r="AS6" s="9">
        <f>AR6+1</f>
        <v>44607</v>
      </c>
      <c r="AT6" s="9">
        <f t="shared" si="0"/>
        <v>44608</v>
      </c>
      <c r="AU6" s="9">
        <f t="shared" si="0"/>
        <v>44609</v>
      </c>
      <c r="AV6" s="9">
        <f t="shared" si="0"/>
        <v>44610</v>
      </c>
      <c r="AW6" s="9">
        <f t="shared" si="0"/>
        <v>44611</v>
      </c>
      <c r="AX6" s="11">
        <f t="shared" si="0"/>
        <v>44612</v>
      </c>
      <c r="AY6" s="10">
        <f>AX6+1</f>
        <v>44613</v>
      </c>
      <c r="AZ6" s="9">
        <f>AY6+1</f>
        <v>44614</v>
      </c>
      <c r="BA6" s="9">
        <f t="shared" ref="BA6:BE6" si="1">AZ6+1</f>
        <v>44615</v>
      </c>
      <c r="BB6" s="9">
        <f t="shared" si="1"/>
        <v>44616</v>
      </c>
      <c r="BC6" s="9">
        <f t="shared" si="1"/>
        <v>44617</v>
      </c>
      <c r="BD6" s="9">
        <f t="shared" si="1"/>
        <v>44618</v>
      </c>
      <c r="BE6" s="11">
        <f t="shared" si="1"/>
        <v>44619</v>
      </c>
      <c r="BF6" s="10">
        <f>BE6+1</f>
        <v>44620</v>
      </c>
      <c r="BG6" s="9">
        <f>BF6+1</f>
        <v>44621</v>
      </c>
      <c r="BH6" s="9">
        <f t="shared" ref="BH6:BL6" si="2">BG6+1</f>
        <v>44622</v>
      </c>
      <c r="BI6" s="9">
        <f t="shared" si="2"/>
        <v>44623</v>
      </c>
      <c r="BJ6" s="9">
        <f t="shared" si="2"/>
        <v>44624</v>
      </c>
      <c r="BK6" s="9">
        <f t="shared" si="2"/>
        <v>44625</v>
      </c>
      <c r="BL6" s="11">
        <f t="shared" si="2"/>
        <v>44626</v>
      </c>
    </row>
    <row r="7" spans="1:64" ht="30" customHeight="1" thickBot="1" x14ac:dyDescent="0.2">
      <c r="A7" s="58" t="s">
        <v>30</v>
      </c>
      <c r="B7" s="7" t="s">
        <v>199</v>
      </c>
      <c r="C7" s="8" t="s">
        <v>3</v>
      </c>
      <c r="D7" s="8" t="s">
        <v>2</v>
      </c>
      <c r="E7" s="8" t="s">
        <v>5</v>
      </c>
      <c r="F7" s="8" t="s">
        <v>6</v>
      </c>
      <c r="G7" s="8"/>
      <c r="H7" s="8" t="s">
        <v>7</v>
      </c>
      <c r="I7" s="12" t="str">
        <f t="shared" ref="I7" si="3">LEFT(TEXT(I6,"ddd"),1)</f>
        <v>M</v>
      </c>
      <c r="J7" s="12" t="str">
        <f t="shared" ref="J7:AR7" si="4">LEFT(TEXT(J6,"ddd"),1)</f>
        <v>T</v>
      </c>
      <c r="K7" s="12" t="str">
        <f t="shared" si="4"/>
        <v>W</v>
      </c>
      <c r="L7" s="12" t="str">
        <f t="shared" si="4"/>
        <v>T</v>
      </c>
      <c r="M7" s="12" t="str">
        <f t="shared" si="4"/>
        <v>F</v>
      </c>
      <c r="N7" s="12" t="str">
        <f t="shared" si="4"/>
        <v>S</v>
      </c>
      <c r="O7" s="12" t="str">
        <f t="shared" si="4"/>
        <v>S</v>
      </c>
      <c r="P7" s="12" t="str">
        <f t="shared" si="4"/>
        <v>M</v>
      </c>
      <c r="Q7" s="12" t="str">
        <f t="shared" si="4"/>
        <v>T</v>
      </c>
      <c r="R7" s="12" t="str">
        <f t="shared" si="4"/>
        <v>W</v>
      </c>
      <c r="S7" s="12" t="str">
        <f t="shared" si="4"/>
        <v>T</v>
      </c>
      <c r="T7" s="12" t="str">
        <f t="shared" si="4"/>
        <v>F</v>
      </c>
      <c r="U7" s="12" t="str">
        <f t="shared" si="4"/>
        <v>S</v>
      </c>
      <c r="V7" s="12" t="str">
        <f t="shared" si="4"/>
        <v>S</v>
      </c>
      <c r="W7" s="12" t="str">
        <f t="shared" si="4"/>
        <v>M</v>
      </c>
      <c r="X7" s="12" t="str">
        <f t="shared" si="4"/>
        <v>T</v>
      </c>
      <c r="Y7" s="12" t="str">
        <f t="shared" si="4"/>
        <v>W</v>
      </c>
      <c r="Z7" s="12" t="str">
        <f t="shared" si="4"/>
        <v>T</v>
      </c>
      <c r="AA7" s="12" t="str">
        <f t="shared" si="4"/>
        <v>F</v>
      </c>
      <c r="AB7" s="12" t="str">
        <f t="shared" si="4"/>
        <v>S</v>
      </c>
      <c r="AC7" s="12" t="str">
        <f t="shared" si="4"/>
        <v>S</v>
      </c>
      <c r="AD7" s="12" t="str">
        <f t="shared" si="4"/>
        <v>M</v>
      </c>
      <c r="AE7" s="12" t="str">
        <f t="shared" si="4"/>
        <v>T</v>
      </c>
      <c r="AF7" s="12" t="str">
        <f t="shared" si="4"/>
        <v>W</v>
      </c>
      <c r="AG7" s="12" t="str">
        <f t="shared" si="4"/>
        <v>T</v>
      </c>
      <c r="AH7" s="12" t="str">
        <f t="shared" si="4"/>
        <v>F</v>
      </c>
      <c r="AI7" s="12" t="str">
        <f t="shared" si="4"/>
        <v>S</v>
      </c>
      <c r="AJ7" s="12" t="str">
        <f t="shared" si="4"/>
        <v>S</v>
      </c>
      <c r="AK7" s="12" t="str">
        <f t="shared" si="4"/>
        <v>M</v>
      </c>
      <c r="AL7" s="12" t="str">
        <f t="shared" si="4"/>
        <v>T</v>
      </c>
      <c r="AM7" s="12" t="str">
        <f t="shared" si="4"/>
        <v>W</v>
      </c>
      <c r="AN7" s="12" t="str">
        <f t="shared" si="4"/>
        <v>T</v>
      </c>
      <c r="AO7" s="12" t="str">
        <f t="shared" si="4"/>
        <v>F</v>
      </c>
      <c r="AP7" s="12" t="str">
        <f t="shared" si="4"/>
        <v>S</v>
      </c>
      <c r="AQ7" s="12" t="str">
        <f t="shared" si="4"/>
        <v>S</v>
      </c>
      <c r="AR7" s="12" t="str">
        <f t="shared" si="4"/>
        <v>M</v>
      </c>
      <c r="AS7" s="12" t="str">
        <f t="shared" ref="AS7:BL7" si="5">LEFT(TEXT(AS6,"ddd"),1)</f>
        <v>T</v>
      </c>
      <c r="AT7" s="12" t="str">
        <f t="shared" si="5"/>
        <v>W</v>
      </c>
      <c r="AU7" s="12" t="str">
        <f t="shared" si="5"/>
        <v>T</v>
      </c>
      <c r="AV7" s="12" t="str">
        <f t="shared" si="5"/>
        <v>F</v>
      </c>
      <c r="AW7" s="12" t="str">
        <f t="shared" si="5"/>
        <v>S</v>
      </c>
      <c r="AX7" s="12" t="str">
        <f t="shared" si="5"/>
        <v>S</v>
      </c>
      <c r="AY7" s="12" t="str">
        <f t="shared" si="5"/>
        <v>M</v>
      </c>
      <c r="AZ7" s="12" t="str">
        <f t="shared" si="5"/>
        <v>T</v>
      </c>
      <c r="BA7" s="12" t="str">
        <f t="shared" si="5"/>
        <v>W</v>
      </c>
      <c r="BB7" s="12" t="str">
        <f t="shared" si="5"/>
        <v>T</v>
      </c>
      <c r="BC7" s="12" t="str">
        <f t="shared" si="5"/>
        <v>F</v>
      </c>
      <c r="BD7" s="12" t="str">
        <f t="shared" si="5"/>
        <v>S</v>
      </c>
      <c r="BE7" s="12" t="str">
        <f t="shared" si="5"/>
        <v>S</v>
      </c>
      <c r="BF7" s="12" t="str">
        <f>LEFT(TEXT(BF6,"ddd"),1)</f>
        <v>M</v>
      </c>
      <c r="BG7" s="12" t="str">
        <f t="shared" si="5"/>
        <v>T</v>
      </c>
      <c r="BH7" s="12" t="str">
        <f t="shared" si="5"/>
        <v>W</v>
      </c>
      <c r="BI7" s="12" t="str">
        <f t="shared" si="5"/>
        <v>T</v>
      </c>
      <c r="BJ7" s="12" t="str">
        <f t="shared" si="5"/>
        <v>F</v>
      </c>
      <c r="BK7" s="12" t="str">
        <f t="shared" si="5"/>
        <v>S</v>
      </c>
      <c r="BL7" s="12" t="str">
        <f t="shared" si="5"/>
        <v>S</v>
      </c>
    </row>
    <row r="8" spans="1:64" ht="30" hidden="1" customHeight="1" thickBot="1" x14ac:dyDescent="0.2">
      <c r="A8" s="57" t="s">
        <v>27</v>
      </c>
      <c r="C8" s="61"/>
      <c r="E8"/>
      <c r="H8" t="str">
        <f>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2" customFormat="1" ht="30" customHeight="1" thickBot="1" x14ac:dyDescent="0.2">
      <c r="A9" s="58" t="s">
        <v>31</v>
      </c>
      <c r="B9" s="17" t="s">
        <v>104</v>
      </c>
      <c r="C9" s="69"/>
      <c r="D9" s="18"/>
      <c r="E9" s="19"/>
      <c r="F9" s="20"/>
      <c r="G9" s="16"/>
      <c r="H9" s="16" t="str">
        <f t="shared" ref="H9:H114" si="6">IF(OR(ISBLANK(task_start),ISBLANK(task_end)),"",task_end-task_start+1)</f>
        <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2" customFormat="1" ht="30" customHeight="1" thickBot="1" x14ac:dyDescent="0.2">
      <c r="A10" s="58" t="s">
        <v>32</v>
      </c>
      <c r="B10" s="81" t="s">
        <v>88</v>
      </c>
      <c r="C10" s="80" t="s">
        <v>86</v>
      </c>
      <c r="D10" s="21">
        <v>0.9</v>
      </c>
      <c r="E10" s="64">
        <f t="shared" ref="E10:E21" si="7">Project_Start</f>
        <v>44571</v>
      </c>
      <c r="F10" s="64">
        <f>Project_end</f>
        <v>44648</v>
      </c>
      <c r="G10" s="16"/>
      <c r="H10" s="16">
        <f t="shared" si="6"/>
        <v>78</v>
      </c>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2" customFormat="1" ht="30" customHeight="1" thickBot="1" x14ac:dyDescent="0.2">
      <c r="A11" s="58" t="s">
        <v>33</v>
      </c>
      <c r="B11" s="81" t="s">
        <v>35</v>
      </c>
      <c r="C11" s="80" t="s">
        <v>192</v>
      </c>
      <c r="D11" s="21">
        <v>0.9</v>
      </c>
      <c r="E11" s="64">
        <f t="shared" si="7"/>
        <v>44571</v>
      </c>
      <c r="F11" s="64">
        <f>E10 + 18</f>
        <v>44589</v>
      </c>
      <c r="G11" s="16"/>
      <c r="H11" s="16">
        <f t="shared" si="6"/>
        <v>19</v>
      </c>
      <c r="I11" s="43"/>
      <c r="J11" s="43"/>
      <c r="K11" s="43"/>
      <c r="L11" s="43"/>
      <c r="M11" s="43"/>
      <c r="N11" s="43"/>
      <c r="O11" s="43"/>
      <c r="P11" s="43"/>
      <c r="Q11" s="43"/>
      <c r="R11" s="43"/>
      <c r="S11" s="43"/>
      <c r="T11" s="43"/>
      <c r="U11" s="44"/>
      <c r="V11" s="44"/>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2" customFormat="1" ht="30" customHeight="1" thickBot="1" x14ac:dyDescent="0.2">
      <c r="A12" s="58"/>
      <c r="B12" s="81" t="s">
        <v>89</v>
      </c>
      <c r="C12" s="80" t="s">
        <v>93</v>
      </c>
      <c r="D12" s="21">
        <v>1</v>
      </c>
      <c r="E12" s="64">
        <f t="shared" si="7"/>
        <v>44571</v>
      </c>
      <c r="F12" s="64">
        <f xml:space="preserve"> E10 + 20</f>
        <v>44591</v>
      </c>
      <c r="G12" s="16"/>
      <c r="H12" s="16"/>
      <c r="I12" s="43"/>
      <c r="J12" s="43"/>
      <c r="K12" s="43"/>
      <c r="L12" s="43"/>
      <c r="M12" s="43"/>
      <c r="N12" s="43"/>
      <c r="O12" s="43"/>
      <c r="P12" s="43"/>
      <c r="Q12" s="43"/>
      <c r="R12" s="43"/>
      <c r="S12" s="43"/>
      <c r="T12" s="43"/>
      <c r="U12" s="44"/>
      <c r="V12" s="44"/>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2" customFormat="1" ht="30" customHeight="1" thickBot="1" x14ac:dyDescent="0.2">
      <c r="A13" s="57"/>
      <c r="B13" s="96" t="s">
        <v>90</v>
      </c>
      <c r="C13" s="80" t="s">
        <v>92</v>
      </c>
      <c r="D13" s="21">
        <v>1</v>
      </c>
      <c r="E13" s="64">
        <f t="shared" si="7"/>
        <v>44571</v>
      </c>
      <c r="F13" s="64">
        <f>Project_end</f>
        <v>44648</v>
      </c>
      <c r="G13" s="16"/>
      <c r="H13" s="16">
        <f t="shared" si="6"/>
        <v>78</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2" customFormat="1" ht="30" customHeight="1" thickBot="1" x14ac:dyDescent="0.2">
      <c r="A14" s="57"/>
      <c r="B14" s="97" t="s">
        <v>101</v>
      </c>
      <c r="C14" s="80" t="s">
        <v>191</v>
      </c>
      <c r="D14" s="21">
        <v>1</v>
      </c>
      <c r="E14" s="64">
        <f t="shared" si="7"/>
        <v>44571</v>
      </c>
      <c r="F14" s="83">
        <f>Project_Start+5</f>
        <v>44576</v>
      </c>
      <c r="G14" s="16"/>
      <c r="H14" s="16"/>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2" customFormat="1" ht="30" customHeight="1" thickBot="1" x14ac:dyDescent="0.2">
      <c r="A15" s="57"/>
      <c r="B15" s="96" t="s">
        <v>127</v>
      </c>
      <c r="C15" s="80" t="s">
        <v>213</v>
      </c>
      <c r="D15" s="21">
        <v>1</v>
      </c>
      <c r="E15" s="64">
        <f t="shared" si="7"/>
        <v>44571</v>
      </c>
      <c r="F15" s="83">
        <f t="shared" ref="F15:F20" si="8">Project_Start+15</f>
        <v>44586</v>
      </c>
      <c r="G15" s="16"/>
      <c r="H15" s="16"/>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2" customFormat="1" ht="30" customHeight="1" thickBot="1" x14ac:dyDescent="0.2">
      <c r="A16" s="57"/>
      <c r="B16" s="96" t="s">
        <v>128</v>
      </c>
      <c r="C16" s="80" t="s">
        <v>210</v>
      </c>
      <c r="D16" s="21">
        <v>0.9</v>
      </c>
      <c r="E16" s="64">
        <f t="shared" si="7"/>
        <v>44571</v>
      </c>
      <c r="F16" s="83">
        <f t="shared" si="8"/>
        <v>44586</v>
      </c>
      <c r="G16" s="16"/>
      <c r="H16" s="16"/>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2" customFormat="1" ht="30" customHeight="1" thickBot="1" x14ac:dyDescent="0.2">
      <c r="A17" s="57"/>
      <c r="B17" s="97" t="s">
        <v>129</v>
      </c>
      <c r="C17" s="80" t="s">
        <v>209</v>
      </c>
      <c r="D17" s="21">
        <v>1</v>
      </c>
      <c r="E17" s="64">
        <f t="shared" si="7"/>
        <v>44571</v>
      </c>
      <c r="F17" s="83">
        <f t="shared" si="8"/>
        <v>44586</v>
      </c>
      <c r="G17" s="16"/>
      <c r="H17" s="16"/>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2" customFormat="1" ht="30" customHeight="1" thickBot="1" x14ac:dyDescent="0.2">
      <c r="A18" s="57"/>
      <c r="B18" s="97" t="s">
        <v>211</v>
      </c>
      <c r="C18" s="80" t="s">
        <v>212</v>
      </c>
      <c r="D18" s="21">
        <v>1</v>
      </c>
      <c r="E18" s="64">
        <f t="shared" si="7"/>
        <v>44571</v>
      </c>
      <c r="F18" s="83">
        <f t="shared" si="8"/>
        <v>44586</v>
      </c>
      <c r="G18" s="16"/>
      <c r="H18" s="16"/>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2" customFormat="1" ht="30" customHeight="1" thickBot="1" x14ac:dyDescent="0.2">
      <c r="A19" s="57"/>
      <c r="B19" s="97"/>
      <c r="C19" s="80"/>
      <c r="D19" s="21"/>
      <c r="E19" s="64"/>
      <c r="F19" s="83"/>
      <c r="G19" s="16"/>
      <c r="H19" s="16"/>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2" customFormat="1" ht="30" customHeight="1" thickBot="1" x14ac:dyDescent="0.2">
      <c r="A20" s="57"/>
      <c r="B20" s="97" t="s">
        <v>136</v>
      </c>
      <c r="C20" s="80" t="s">
        <v>193</v>
      </c>
      <c r="D20" s="21">
        <v>1</v>
      </c>
      <c r="E20" s="64">
        <f t="shared" si="7"/>
        <v>44571</v>
      </c>
      <c r="F20" s="83">
        <f t="shared" si="8"/>
        <v>44586</v>
      </c>
      <c r="G20" s="16"/>
      <c r="H20" s="16"/>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2" customFormat="1" ht="30" customHeight="1" thickBot="1" x14ac:dyDescent="0.2">
      <c r="A21" s="57"/>
      <c r="B21" s="97" t="s">
        <v>130</v>
      </c>
      <c r="C21" s="80" t="s">
        <v>178</v>
      </c>
      <c r="D21" s="21">
        <v>0.8</v>
      </c>
      <c r="E21" s="64">
        <f t="shared" si="7"/>
        <v>44571</v>
      </c>
      <c r="F21" s="83">
        <f>Project_end-4</f>
        <v>44644</v>
      </c>
      <c r="G21" s="16"/>
      <c r="H21" s="16"/>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2" customFormat="1" ht="30" customHeight="1" thickBot="1" x14ac:dyDescent="0.2">
      <c r="A22" s="58" t="s">
        <v>34</v>
      </c>
      <c r="B22" s="22" t="s">
        <v>94</v>
      </c>
      <c r="C22" s="70"/>
      <c r="D22" s="23"/>
      <c r="E22" s="24"/>
      <c r="F22" s="25"/>
      <c r="G22" s="16"/>
      <c r="H22" s="16" t="str">
        <f t="shared" si="6"/>
        <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2" customFormat="1" ht="30" customHeight="1" thickBot="1" x14ac:dyDescent="0.2">
      <c r="A23" s="58"/>
      <c r="B23" s="82" t="s">
        <v>132</v>
      </c>
      <c r="C23" s="118" t="s">
        <v>174</v>
      </c>
      <c r="D23" s="26">
        <v>1</v>
      </c>
      <c r="E23" s="65">
        <f>Project_Start</f>
        <v>44571</v>
      </c>
      <c r="F23" s="65">
        <f>Project_end-30</f>
        <v>44618</v>
      </c>
      <c r="G23" s="16"/>
      <c r="H23" s="16"/>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2" customFormat="1" ht="30" customHeight="1" thickBot="1" x14ac:dyDescent="0.2">
      <c r="A24" s="58"/>
      <c r="B24" s="82" t="s">
        <v>133</v>
      </c>
      <c r="C24" s="118" t="s">
        <v>174</v>
      </c>
      <c r="D24" s="26">
        <v>1</v>
      </c>
      <c r="E24" s="65">
        <f>Project_Start+30</f>
        <v>44601</v>
      </c>
      <c r="F24" s="65">
        <f t="shared" ref="F24:F27" si="9">Project_end</f>
        <v>44648</v>
      </c>
      <c r="G24" s="16"/>
      <c r="H24" s="16"/>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2" customFormat="1" ht="30" customHeight="1" thickBot="1" x14ac:dyDescent="0.2">
      <c r="A25" s="58"/>
      <c r="B25" s="82" t="s">
        <v>131</v>
      </c>
      <c r="C25" s="118" t="s">
        <v>190</v>
      </c>
      <c r="D25" s="26">
        <v>0.8</v>
      </c>
      <c r="E25" s="65">
        <f>Project_Start</f>
        <v>44571</v>
      </c>
      <c r="F25" s="65">
        <f t="shared" si="9"/>
        <v>44648</v>
      </c>
      <c r="G25" s="16"/>
      <c r="H25" s="16"/>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2" customFormat="1" ht="30" customHeight="1" thickBot="1" x14ac:dyDescent="0.2">
      <c r="A26" s="58"/>
      <c r="B26" s="82" t="s">
        <v>95</v>
      </c>
      <c r="C26" s="118" t="s">
        <v>189</v>
      </c>
      <c r="D26" s="26">
        <v>0.9</v>
      </c>
      <c r="E26" s="65">
        <f>Project_Start</f>
        <v>44571</v>
      </c>
      <c r="F26" s="65">
        <f t="shared" si="9"/>
        <v>44648</v>
      </c>
      <c r="G26" s="16"/>
      <c r="H26" s="16"/>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2" customFormat="1" ht="30" customHeight="1" thickBot="1" x14ac:dyDescent="0.2">
      <c r="A27" s="58"/>
      <c r="B27" s="82" t="s">
        <v>91</v>
      </c>
      <c r="C27" s="71" t="s">
        <v>100</v>
      </c>
      <c r="D27" s="26">
        <v>0.9</v>
      </c>
      <c r="E27" s="65">
        <f>Project_Start</f>
        <v>44571</v>
      </c>
      <c r="F27" s="65">
        <f t="shared" si="9"/>
        <v>44648</v>
      </c>
      <c r="G27" s="16"/>
      <c r="H27" s="16"/>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2" customFormat="1" ht="30" customHeight="1" thickBot="1" x14ac:dyDescent="0.2">
      <c r="A28" s="58"/>
      <c r="B28" s="82"/>
      <c r="C28" s="71"/>
      <c r="D28" s="26"/>
      <c r="E28" s="65"/>
      <c r="F28" s="65"/>
      <c r="G28" s="16"/>
      <c r="H28" s="16"/>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2" customFormat="1" ht="30" customHeight="1" thickBot="1" x14ac:dyDescent="0.2">
      <c r="A29" s="58"/>
      <c r="B29" s="82"/>
      <c r="C29" s="71"/>
      <c r="D29" s="26"/>
      <c r="E29" s="65"/>
      <c r="F29" s="65"/>
      <c r="G29" s="16"/>
      <c r="H29" s="16" t="str">
        <f t="shared" si="6"/>
        <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2" customFormat="1" ht="30" customHeight="1" thickBot="1" x14ac:dyDescent="0.2">
      <c r="A30" s="57" t="s">
        <v>24</v>
      </c>
      <c r="B30" s="27" t="s">
        <v>96</v>
      </c>
      <c r="C30" s="72"/>
      <c r="D30" s="28"/>
      <c r="E30" s="29"/>
      <c r="F30" s="30"/>
      <c r="G30" s="16"/>
      <c r="H30" s="16" t="str">
        <f t="shared" si="6"/>
        <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2" customFormat="1" ht="30" customHeight="1" thickBot="1" x14ac:dyDescent="0.2">
      <c r="A31" s="57"/>
      <c r="B31" s="77" t="s">
        <v>98</v>
      </c>
      <c r="C31" s="73" t="s">
        <v>99</v>
      </c>
      <c r="D31" s="21">
        <v>0.9</v>
      </c>
      <c r="E31" s="66">
        <f t="shared" ref="E31:E44" si="10">Project_Start</f>
        <v>44571</v>
      </c>
      <c r="F31" s="66">
        <f>Project_Start + 15</f>
        <v>44586</v>
      </c>
      <c r="G31" s="16"/>
      <c r="H31" s="16">
        <f t="shared" si="6"/>
        <v>16</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2" customFormat="1" ht="30" customHeight="1" thickBot="1" x14ac:dyDescent="0.2">
      <c r="A32" s="57"/>
      <c r="B32" s="88" t="s">
        <v>111</v>
      </c>
      <c r="C32" s="116" t="s">
        <v>137</v>
      </c>
      <c r="D32" s="21">
        <v>0.9</v>
      </c>
      <c r="E32" s="66">
        <f t="shared" si="10"/>
        <v>44571</v>
      </c>
      <c r="F32" s="66">
        <f t="shared" ref="F32:F45" si="11">Project_end-15</f>
        <v>44633</v>
      </c>
      <c r="G32" s="16"/>
      <c r="H32" s="16">
        <f t="shared" si="6"/>
        <v>63</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2" customFormat="1" ht="30" customHeight="1" thickBot="1" x14ac:dyDescent="0.2">
      <c r="A33" s="57"/>
      <c r="B33" s="88" t="s">
        <v>112</v>
      </c>
      <c r="C33" s="73" t="s">
        <v>100</v>
      </c>
      <c r="D33" s="21">
        <v>0.9</v>
      </c>
      <c r="E33" s="66">
        <f t="shared" si="10"/>
        <v>44571</v>
      </c>
      <c r="F33" s="66">
        <f t="shared" si="11"/>
        <v>44633</v>
      </c>
      <c r="G33" s="16"/>
      <c r="H33" s="16">
        <f t="shared" si="6"/>
        <v>63</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2" customFormat="1" ht="30" customHeight="1" thickBot="1" x14ac:dyDescent="0.2">
      <c r="A34" s="57"/>
      <c r="B34" s="115" t="s">
        <v>113</v>
      </c>
      <c r="C34" s="73" t="s">
        <v>100</v>
      </c>
      <c r="D34" s="21">
        <v>0.9</v>
      </c>
      <c r="E34" s="66">
        <f t="shared" si="10"/>
        <v>44571</v>
      </c>
      <c r="F34" s="66">
        <f t="shared" si="11"/>
        <v>44633</v>
      </c>
      <c r="G34" s="16"/>
      <c r="H34" s="16"/>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2" customFormat="1" ht="30" customHeight="1" thickBot="1" x14ac:dyDescent="0.2">
      <c r="A35" s="57"/>
      <c r="B35" s="88" t="s">
        <v>114</v>
      </c>
      <c r="C35" s="73" t="s">
        <v>100</v>
      </c>
      <c r="D35" s="21">
        <v>0.9</v>
      </c>
      <c r="E35" s="66">
        <f t="shared" si="10"/>
        <v>44571</v>
      </c>
      <c r="F35" s="66">
        <f t="shared" si="11"/>
        <v>44633</v>
      </c>
      <c r="G35" s="16"/>
      <c r="H35" s="16">
        <f t="shared" si="6"/>
        <v>63</v>
      </c>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64" s="2" customFormat="1" ht="30" customHeight="1" thickBot="1" x14ac:dyDescent="0.2">
      <c r="A36" s="57"/>
      <c r="B36" s="88" t="s">
        <v>115</v>
      </c>
      <c r="C36" s="73" t="s">
        <v>100</v>
      </c>
      <c r="D36" s="21">
        <v>0.9</v>
      </c>
      <c r="E36" s="66">
        <f t="shared" si="10"/>
        <v>44571</v>
      </c>
      <c r="F36" s="66">
        <f t="shared" si="11"/>
        <v>44633</v>
      </c>
      <c r="G36" s="16"/>
      <c r="H36" s="16"/>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row>
    <row r="37" spans="1:64" s="2" customFormat="1" ht="30" customHeight="1" thickBot="1" x14ac:dyDescent="0.2">
      <c r="A37" s="57"/>
      <c r="B37" s="88" t="s">
        <v>116</v>
      </c>
      <c r="C37" s="73" t="s">
        <v>100</v>
      </c>
      <c r="D37" s="21">
        <v>0.9</v>
      </c>
      <c r="E37" s="66">
        <f t="shared" si="10"/>
        <v>44571</v>
      </c>
      <c r="F37" s="66">
        <f t="shared" si="11"/>
        <v>44633</v>
      </c>
      <c r="G37" s="16"/>
      <c r="H37" s="16"/>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row>
    <row r="38" spans="1:64" s="2" customFormat="1" ht="30" customHeight="1" thickBot="1" x14ac:dyDescent="0.2">
      <c r="A38" s="57"/>
      <c r="B38" s="88" t="s">
        <v>117</v>
      </c>
      <c r="C38" s="73" t="s">
        <v>100</v>
      </c>
      <c r="D38" s="21">
        <v>0.9</v>
      </c>
      <c r="E38" s="66">
        <f t="shared" si="10"/>
        <v>44571</v>
      </c>
      <c r="F38" s="66">
        <f t="shared" si="11"/>
        <v>44633</v>
      </c>
      <c r="G38" s="16"/>
      <c r="H38" s="16"/>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row>
    <row r="39" spans="1:64" s="2" customFormat="1" ht="30" customHeight="1" thickBot="1" x14ac:dyDescent="0.2">
      <c r="A39" s="57"/>
      <c r="B39" s="88" t="s">
        <v>118</v>
      </c>
      <c r="C39" s="73" t="s">
        <v>100</v>
      </c>
      <c r="D39" s="21">
        <v>0.9</v>
      </c>
      <c r="E39" s="66">
        <f t="shared" si="10"/>
        <v>44571</v>
      </c>
      <c r="F39" s="66">
        <f t="shared" si="11"/>
        <v>44633</v>
      </c>
      <c r="G39" s="16"/>
      <c r="H39" s="16"/>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row>
    <row r="40" spans="1:64" s="2" customFormat="1" ht="30" customHeight="1" thickBot="1" x14ac:dyDescent="0.2">
      <c r="A40" s="57"/>
      <c r="B40" s="119" t="s">
        <v>119</v>
      </c>
      <c r="C40" s="73" t="s">
        <v>100</v>
      </c>
      <c r="D40" s="21">
        <v>0.9</v>
      </c>
      <c r="E40" s="66">
        <f t="shared" si="10"/>
        <v>44571</v>
      </c>
      <c r="F40" s="66">
        <f t="shared" si="11"/>
        <v>44633</v>
      </c>
      <c r="G40" s="16"/>
      <c r="H40" s="16"/>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row>
    <row r="41" spans="1:64" s="2" customFormat="1" ht="30" customHeight="1" thickBot="1" x14ac:dyDescent="0.2">
      <c r="A41" s="57"/>
      <c r="B41" s="88" t="s">
        <v>120</v>
      </c>
      <c r="C41" s="73" t="s">
        <v>100</v>
      </c>
      <c r="D41" s="21">
        <v>0.9</v>
      </c>
      <c r="E41" s="66">
        <f t="shared" si="10"/>
        <v>44571</v>
      </c>
      <c r="F41" s="66">
        <f t="shared" si="11"/>
        <v>44633</v>
      </c>
      <c r="G41" s="16"/>
      <c r="H41" s="16"/>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row>
    <row r="42" spans="1:64" s="2" customFormat="1" ht="30" customHeight="1" thickBot="1" x14ac:dyDescent="0.2">
      <c r="A42" s="57"/>
      <c r="B42" s="88" t="s">
        <v>121</v>
      </c>
      <c r="C42" s="73" t="s">
        <v>100</v>
      </c>
      <c r="D42" s="21">
        <v>0.9</v>
      </c>
      <c r="E42" s="66">
        <f t="shared" si="10"/>
        <v>44571</v>
      </c>
      <c r="F42" s="66">
        <f t="shared" si="11"/>
        <v>44633</v>
      </c>
      <c r="G42" s="16"/>
      <c r="H42" s="16"/>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row>
    <row r="43" spans="1:64" s="2" customFormat="1" ht="30" customHeight="1" thickBot="1" x14ac:dyDescent="0.2">
      <c r="A43" s="57"/>
      <c r="B43" s="88" t="s">
        <v>122</v>
      </c>
      <c r="C43" s="73" t="s">
        <v>100</v>
      </c>
      <c r="D43" s="21">
        <v>0.9</v>
      </c>
      <c r="E43" s="66">
        <f t="shared" si="10"/>
        <v>44571</v>
      </c>
      <c r="F43" s="66">
        <f t="shared" si="11"/>
        <v>44633</v>
      </c>
      <c r="G43" s="16"/>
      <c r="H43" s="16"/>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row>
    <row r="44" spans="1:64" s="2" customFormat="1" ht="30" customHeight="1" thickBot="1" x14ac:dyDescent="0.2">
      <c r="A44" s="57"/>
      <c r="B44" s="88" t="s">
        <v>123</v>
      </c>
      <c r="C44" s="116" t="s">
        <v>177</v>
      </c>
      <c r="D44" s="21">
        <v>0.9</v>
      </c>
      <c r="E44" s="66">
        <f t="shared" si="10"/>
        <v>44571</v>
      </c>
      <c r="F44" s="66">
        <f t="shared" si="11"/>
        <v>44633</v>
      </c>
      <c r="G44" s="16"/>
      <c r="H44" s="16"/>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row>
    <row r="45" spans="1:64" s="2" customFormat="1" ht="30" customHeight="1" thickBot="1" x14ac:dyDescent="0.2">
      <c r="A45" s="57"/>
      <c r="B45" s="88" t="s">
        <v>124</v>
      </c>
      <c r="C45" s="116" t="s">
        <v>177</v>
      </c>
      <c r="D45" s="21">
        <v>0</v>
      </c>
      <c r="E45" s="66">
        <f>Project_Start</f>
        <v>44571</v>
      </c>
      <c r="F45" s="66">
        <f t="shared" si="11"/>
        <v>44633</v>
      </c>
      <c r="G45" s="16"/>
      <c r="H45" s="16"/>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row>
    <row r="46" spans="1:64" s="2" customFormat="1" ht="30" customHeight="1" thickBot="1" x14ac:dyDescent="0.2">
      <c r="A46" s="57"/>
      <c r="B46" s="88" t="s">
        <v>151</v>
      </c>
      <c r="C46" s="116" t="s">
        <v>152</v>
      </c>
      <c r="D46" s="21">
        <v>1</v>
      </c>
      <c r="E46" s="117">
        <v>44594</v>
      </c>
      <c r="F46" s="117">
        <v>44595</v>
      </c>
      <c r="G46" s="16"/>
      <c r="H46" s="16"/>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row>
    <row r="47" spans="1:64" s="2" customFormat="1" ht="30" customHeight="1" thickBot="1" x14ac:dyDescent="0.2">
      <c r="A47" s="57"/>
      <c r="B47" s="88" t="s">
        <v>153</v>
      </c>
      <c r="C47" s="116" t="s">
        <v>152</v>
      </c>
      <c r="D47" s="21">
        <v>1</v>
      </c>
      <c r="E47" s="66">
        <v>44613</v>
      </c>
      <c r="F47" s="66">
        <v>44615</v>
      </c>
      <c r="G47" s="16"/>
      <c r="H47" s="16"/>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row>
    <row r="48" spans="1:64" s="2" customFormat="1" ht="30" customHeight="1" thickBot="1" x14ac:dyDescent="0.2">
      <c r="A48" s="57"/>
      <c r="B48" s="88" t="s">
        <v>154</v>
      </c>
      <c r="C48" s="116" t="s">
        <v>152</v>
      </c>
      <c r="D48" s="21">
        <v>1</v>
      </c>
      <c r="E48" s="66">
        <v>44578</v>
      </c>
      <c r="F48" s="66">
        <v>44581</v>
      </c>
      <c r="G48" s="16"/>
      <c r="H48" s="16"/>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row>
    <row r="49" spans="1:64" s="2" customFormat="1" ht="30" customHeight="1" thickBot="1" x14ac:dyDescent="0.2">
      <c r="A49" s="57"/>
      <c r="B49" s="88" t="s">
        <v>155</v>
      </c>
      <c r="C49" s="116" t="s">
        <v>152</v>
      </c>
      <c r="D49" s="21">
        <v>1</v>
      </c>
      <c r="E49" s="66">
        <v>44584</v>
      </c>
      <c r="F49" s="66">
        <v>44585</v>
      </c>
      <c r="G49" s="16"/>
      <c r="H49" s="16"/>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row>
    <row r="50" spans="1:64" s="2" customFormat="1" ht="30" customHeight="1" thickBot="1" x14ac:dyDescent="0.2">
      <c r="A50" s="57"/>
      <c r="B50" s="88" t="s">
        <v>156</v>
      </c>
      <c r="C50" s="116" t="s">
        <v>152</v>
      </c>
      <c r="D50" s="21">
        <v>1</v>
      </c>
      <c r="E50" s="66">
        <v>44584</v>
      </c>
      <c r="F50" s="66">
        <v>44585</v>
      </c>
      <c r="G50" s="16"/>
      <c r="H50" s="16"/>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row>
    <row r="51" spans="1:64" s="2" customFormat="1" ht="30" customHeight="1" thickBot="1" x14ac:dyDescent="0.2">
      <c r="A51" s="57"/>
      <c r="B51" s="88" t="s">
        <v>157</v>
      </c>
      <c r="C51" s="116" t="s">
        <v>152</v>
      </c>
      <c r="D51" s="21">
        <v>1</v>
      </c>
      <c r="E51" s="66">
        <v>44584</v>
      </c>
      <c r="F51" s="66">
        <v>44585</v>
      </c>
      <c r="G51" s="16"/>
      <c r="H51" s="16"/>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row>
    <row r="52" spans="1:64" s="2" customFormat="1" ht="30" customHeight="1" thickBot="1" x14ac:dyDescent="0.2">
      <c r="A52" s="57"/>
      <c r="B52" s="88" t="s">
        <v>158</v>
      </c>
      <c r="C52" s="116" t="s">
        <v>152</v>
      </c>
      <c r="D52" s="21">
        <v>1</v>
      </c>
      <c r="E52" s="66">
        <v>44584</v>
      </c>
      <c r="F52" s="66">
        <v>44585</v>
      </c>
      <c r="G52" s="16"/>
      <c r="H52" s="16"/>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row>
    <row r="53" spans="1:64" s="2" customFormat="1" ht="30" customHeight="1" thickBot="1" x14ac:dyDescent="0.2">
      <c r="A53" s="57"/>
      <c r="B53" s="88" t="s">
        <v>159</v>
      </c>
      <c r="C53" s="116" t="s">
        <v>152</v>
      </c>
      <c r="D53" s="21">
        <v>1</v>
      </c>
      <c r="E53" s="66">
        <v>44600</v>
      </c>
      <c r="F53" s="66">
        <v>44602</v>
      </c>
      <c r="G53" s="16"/>
      <c r="H53" s="16"/>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row>
    <row r="54" spans="1:64" s="2" customFormat="1" ht="30" customHeight="1" thickBot="1" x14ac:dyDescent="0.2">
      <c r="A54" s="57"/>
      <c r="B54" s="88" t="s">
        <v>160</v>
      </c>
      <c r="C54" s="116" t="s">
        <v>152</v>
      </c>
      <c r="D54" s="21">
        <v>1</v>
      </c>
      <c r="E54" s="66">
        <v>44582</v>
      </c>
      <c r="F54" s="66">
        <v>44583</v>
      </c>
      <c r="G54" s="16"/>
      <c r="H54" s="16"/>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row>
    <row r="55" spans="1:64" s="2" customFormat="1" ht="30" customHeight="1" thickBot="1" x14ac:dyDescent="0.2">
      <c r="A55" s="57"/>
      <c r="B55" s="88" t="s">
        <v>161</v>
      </c>
      <c r="C55" s="116" t="s">
        <v>152</v>
      </c>
      <c r="D55" s="21">
        <v>1</v>
      </c>
      <c r="E55" s="66">
        <v>44597</v>
      </c>
      <c r="F55" s="66">
        <v>44598</v>
      </c>
      <c r="G55" s="16"/>
      <c r="H55" s="16"/>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row>
    <row r="56" spans="1:64" s="2" customFormat="1" ht="30" customHeight="1" thickBot="1" x14ac:dyDescent="0.2">
      <c r="A56" s="57"/>
      <c r="B56" s="119" t="s">
        <v>208</v>
      </c>
      <c r="C56" s="116" t="s">
        <v>152</v>
      </c>
      <c r="D56" s="21">
        <v>1</v>
      </c>
      <c r="E56" s="66">
        <v>44586</v>
      </c>
      <c r="F56" s="66">
        <v>44588</v>
      </c>
      <c r="G56" s="16"/>
      <c r="H56" s="16"/>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row>
    <row r="57" spans="1:64" s="2" customFormat="1" ht="30" customHeight="1" thickBot="1" x14ac:dyDescent="0.2">
      <c r="A57" s="57"/>
      <c r="B57" s="88" t="s">
        <v>162</v>
      </c>
      <c r="C57" s="116" t="s">
        <v>152</v>
      </c>
      <c r="D57" s="21">
        <v>1</v>
      </c>
      <c r="E57" s="66">
        <v>44590</v>
      </c>
      <c r="F57" s="66">
        <v>44590</v>
      </c>
      <c r="G57" s="16"/>
      <c r="H57" s="16"/>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row>
    <row r="58" spans="1:64" s="2" customFormat="1" ht="30" customHeight="1" thickBot="1" x14ac:dyDescent="0.2">
      <c r="A58" s="57"/>
      <c r="B58" s="88" t="s">
        <v>163</v>
      </c>
      <c r="C58" s="116" t="s">
        <v>152</v>
      </c>
      <c r="D58" s="21">
        <v>1</v>
      </c>
      <c r="E58" s="66">
        <v>44608</v>
      </c>
      <c r="F58" s="66">
        <v>44609</v>
      </c>
      <c r="G58" s="16"/>
      <c r="H58" s="16"/>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row>
    <row r="59" spans="1:64" s="2" customFormat="1" ht="30" customHeight="1" thickBot="1" x14ac:dyDescent="0.2">
      <c r="A59" s="57"/>
      <c r="B59" s="88" t="s">
        <v>164</v>
      </c>
      <c r="C59" s="116" t="s">
        <v>152</v>
      </c>
      <c r="D59" s="21">
        <v>1</v>
      </c>
      <c r="E59" s="66">
        <v>44610</v>
      </c>
      <c r="F59" s="66">
        <v>44612</v>
      </c>
      <c r="G59" s="16"/>
      <c r="H59" s="16"/>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row>
    <row r="60" spans="1:64" s="2" customFormat="1" ht="30" customHeight="1" thickBot="1" x14ac:dyDescent="0.2">
      <c r="A60" s="57"/>
      <c r="B60" s="88" t="s">
        <v>165</v>
      </c>
      <c r="C60" s="116" t="s">
        <v>152</v>
      </c>
      <c r="D60" s="21">
        <v>1</v>
      </c>
      <c r="E60" s="66">
        <v>44593</v>
      </c>
      <c r="F60" s="66">
        <v>44593</v>
      </c>
      <c r="G60" s="16"/>
      <c r="H60" s="16"/>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row>
    <row r="61" spans="1:64" s="2" customFormat="1" ht="30" customHeight="1" thickBot="1" x14ac:dyDescent="0.2">
      <c r="A61" s="57"/>
      <c r="B61" s="88" t="s">
        <v>166</v>
      </c>
      <c r="C61" s="116" t="s">
        <v>152</v>
      </c>
      <c r="D61" s="21">
        <v>1</v>
      </c>
      <c r="E61" s="66">
        <v>44593</v>
      </c>
      <c r="F61" s="66">
        <v>44593</v>
      </c>
      <c r="G61" s="16"/>
      <c r="H61" s="16"/>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row>
    <row r="62" spans="1:64" s="2" customFormat="1" ht="30" customHeight="1" thickBot="1" x14ac:dyDescent="0.2">
      <c r="A62" s="57"/>
      <c r="B62" s="88" t="s">
        <v>167</v>
      </c>
      <c r="C62" s="116" t="s">
        <v>152</v>
      </c>
      <c r="D62" s="21">
        <v>1</v>
      </c>
      <c r="E62" s="66">
        <v>44600</v>
      </c>
      <c r="F62" s="66">
        <v>44602</v>
      </c>
      <c r="G62" s="16"/>
      <c r="H62" s="16"/>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row>
    <row r="63" spans="1:64" s="2" customFormat="1" ht="30" customHeight="1" thickBot="1" x14ac:dyDescent="0.2">
      <c r="A63" s="57"/>
      <c r="B63" s="88" t="s">
        <v>168</v>
      </c>
      <c r="C63" s="116" t="s">
        <v>152</v>
      </c>
      <c r="D63" s="21">
        <v>1</v>
      </c>
      <c r="E63" s="66">
        <v>44605</v>
      </c>
      <c r="F63" s="66">
        <v>44628</v>
      </c>
      <c r="G63" s="16"/>
      <c r="H63" s="16"/>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row>
    <row r="64" spans="1:64" s="2" customFormat="1" ht="30" customHeight="1" thickBot="1" x14ac:dyDescent="0.2">
      <c r="A64" s="57"/>
      <c r="B64" s="88" t="s">
        <v>169</v>
      </c>
      <c r="C64" s="116" t="s">
        <v>152</v>
      </c>
      <c r="D64" s="21">
        <v>1</v>
      </c>
      <c r="E64" s="66">
        <v>44606</v>
      </c>
      <c r="F64" s="66">
        <v>44629</v>
      </c>
      <c r="G64" s="16"/>
      <c r="H64" s="16"/>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row>
    <row r="65" spans="1:64" s="2" customFormat="1" ht="30" customHeight="1" thickBot="1" x14ac:dyDescent="0.2">
      <c r="A65" s="57"/>
      <c r="B65" s="88" t="s">
        <v>170</v>
      </c>
      <c r="C65" s="116" t="s">
        <v>179</v>
      </c>
      <c r="D65" s="21">
        <v>1</v>
      </c>
      <c r="E65" s="66">
        <v>44607</v>
      </c>
      <c r="F65" s="66">
        <v>44630</v>
      </c>
      <c r="G65" s="16"/>
      <c r="H65" s="16"/>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row>
    <row r="66" spans="1:64" s="2" customFormat="1" ht="30" customHeight="1" thickBot="1" x14ac:dyDescent="0.2">
      <c r="A66" s="57"/>
      <c r="B66" s="88" t="s">
        <v>172</v>
      </c>
      <c r="C66" s="116" t="s">
        <v>87</v>
      </c>
      <c r="D66" s="21">
        <v>1</v>
      </c>
      <c r="E66" s="66">
        <v>44621</v>
      </c>
      <c r="F66" s="66">
        <v>44627</v>
      </c>
      <c r="G66" s="16"/>
      <c r="H66" s="16"/>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row>
    <row r="67" spans="1:64" s="2" customFormat="1" ht="30" customHeight="1" thickBot="1" x14ac:dyDescent="0.2">
      <c r="A67" s="57"/>
      <c r="B67" s="88" t="s">
        <v>173</v>
      </c>
      <c r="C67" s="116" t="s">
        <v>187</v>
      </c>
      <c r="D67" s="21">
        <v>1</v>
      </c>
      <c r="E67" s="66">
        <v>44621</v>
      </c>
      <c r="F67" s="66">
        <v>44627</v>
      </c>
      <c r="G67" s="16"/>
      <c r="H67" s="16"/>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row>
    <row r="68" spans="1:64" s="2" customFormat="1" ht="30" customHeight="1" thickBot="1" x14ac:dyDescent="0.2">
      <c r="A68" s="57"/>
      <c r="B68" s="88"/>
      <c r="C68" s="116"/>
      <c r="D68" s="21"/>
      <c r="E68" s="66"/>
      <c r="F68" s="66"/>
      <c r="G68" s="16"/>
      <c r="H68" s="16"/>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row>
    <row r="69" spans="1:64" s="2" customFormat="1" ht="30" customHeight="1" thickBot="1" x14ac:dyDescent="0.2">
      <c r="A69" s="57"/>
      <c r="B69" s="88" t="s">
        <v>180</v>
      </c>
      <c r="C69" s="116" t="s">
        <v>175</v>
      </c>
      <c r="D69" s="21">
        <v>0.9</v>
      </c>
      <c r="E69" s="66">
        <v>44622</v>
      </c>
      <c r="F69" s="66">
        <v>44630</v>
      </c>
      <c r="G69" s="16"/>
      <c r="H69" s="16"/>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row>
    <row r="70" spans="1:64" s="2" customFormat="1" ht="30" customHeight="1" thickBot="1" x14ac:dyDescent="0.2">
      <c r="A70" s="57"/>
      <c r="B70" s="88" t="s">
        <v>188</v>
      </c>
      <c r="C70" s="116" t="s">
        <v>194</v>
      </c>
      <c r="D70" s="21">
        <v>0.9</v>
      </c>
      <c r="E70" s="66">
        <v>44623</v>
      </c>
      <c r="F70" s="66">
        <f xml:space="preserve"> Project_end</f>
        <v>44648</v>
      </c>
      <c r="G70" s="16"/>
      <c r="H70" s="16"/>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row>
    <row r="71" spans="1:64" s="2" customFormat="1" ht="30" customHeight="1" thickBot="1" x14ac:dyDescent="0.2">
      <c r="A71" s="57"/>
      <c r="B71" s="88"/>
      <c r="C71" s="116"/>
      <c r="D71" s="21"/>
      <c r="E71" s="66"/>
      <c r="F71" s="66"/>
      <c r="G71" s="16"/>
      <c r="H71" s="16"/>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row>
    <row r="72" spans="1:64" s="2" customFormat="1" ht="30" customHeight="1" thickBot="1" x14ac:dyDescent="0.2">
      <c r="A72" s="57"/>
      <c r="B72" s="88"/>
      <c r="C72" s="73"/>
      <c r="D72" s="21"/>
      <c r="E72" s="66"/>
      <c r="F72" s="66"/>
      <c r="G72" s="16"/>
      <c r="H72" s="16" t="str">
        <f t="shared" si="6"/>
        <v/>
      </c>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row>
    <row r="73" spans="1:64" s="2" customFormat="1" ht="30" customHeight="1" thickBot="1" x14ac:dyDescent="0.2">
      <c r="A73" s="57" t="s">
        <v>24</v>
      </c>
      <c r="B73" s="32" t="s">
        <v>97</v>
      </c>
      <c r="C73" s="74"/>
      <c r="D73" s="33"/>
      <c r="E73" s="34"/>
      <c r="F73" s="35"/>
      <c r="G73" s="16"/>
      <c r="H73" s="16" t="str">
        <f t="shared" si="6"/>
        <v/>
      </c>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row>
    <row r="74" spans="1:64" s="2" customFormat="1" ht="30" customHeight="1" thickBot="1" x14ac:dyDescent="0.2">
      <c r="A74" s="57"/>
      <c r="B74" s="120" t="s">
        <v>206</v>
      </c>
      <c r="C74" s="87" t="s">
        <v>175</v>
      </c>
      <c r="D74" s="36">
        <v>0.9</v>
      </c>
      <c r="E74" s="67">
        <f t="shared" ref="E74:E80" si="12">Project_Start + 20</f>
        <v>44591</v>
      </c>
      <c r="F74" s="67">
        <f t="shared" ref="F74:F80" si="13">Project_end</f>
        <v>44648</v>
      </c>
      <c r="G74" s="16"/>
      <c r="H74" s="16"/>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row>
    <row r="75" spans="1:64" s="2" customFormat="1" ht="30" customHeight="1" thickBot="1" x14ac:dyDescent="0.2">
      <c r="A75" s="57"/>
      <c r="B75" s="86" t="s">
        <v>105</v>
      </c>
      <c r="C75" s="87"/>
      <c r="D75" s="36">
        <v>0</v>
      </c>
      <c r="E75" s="67">
        <f t="shared" si="12"/>
        <v>44591</v>
      </c>
      <c r="F75" s="67">
        <f t="shared" si="13"/>
        <v>44648</v>
      </c>
      <c r="G75" s="16"/>
      <c r="H75" s="16"/>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row>
    <row r="76" spans="1:64" s="2" customFormat="1" ht="30" customHeight="1" thickBot="1" x14ac:dyDescent="0.2">
      <c r="A76" s="57"/>
      <c r="B76" s="86" t="s">
        <v>102</v>
      </c>
      <c r="C76" s="87" t="s">
        <v>140</v>
      </c>
      <c r="D76" s="36">
        <v>0.7</v>
      </c>
      <c r="E76" s="67">
        <f t="shared" si="12"/>
        <v>44591</v>
      </c>
      <c r="F76" s="67">
        <f t="shared" si="13"/>
        <v>44648</v>
      </c>
      <c r="G76" s="16"/>
      <c r="H76" s="16">
        <f t="shared" si="6"/>
        <v>58</v>
      </c>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row>
    <row r="77" spans="1:64" s="2" customFormat="1" ht="30" customHeight="1" thickBot="1" x14ac:dyDescent="0.2">
      <c r="A77" s="57"/>
      <c r="B77" s="86" t="s">
        <v>103</v>
      </c>
      <c r="C77" s="75" t="s">
        <v>139</v>
      </c>
      <c r="D77" s="36">
        <v>0.8</v>
      </c>
      <c r="E77" s="67">
        <f t="shared" si="12"/>
        <v>44591</v>
      </c>
      <c r="F77" s="67">
        <f t="shared" si="13"/>
        <v>44648</v>
      </c>
      <c r="G77" s="16"/>
      <c r="H77" s="16">
        <f t="shared" si="6"/>
        <v>58</v>
      </c>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row>
    <row r="78" spans="1:64" s="2" customFormat="1" ht="30" customHeight="1" thickBot="1" x14ac:dyDescent="0.2">
      <c r="A78" s="57"/>
      <c r="B78" s="120" t="s">
        <v>207</v>
      </c>
      <c r="C78" s="75" t="s">
        <v>139</v>
      </c>
      <c r="D78" s="36">
        <v>0.7</v>
      </c>
      <c r="E78" s="67">
        <f t="shared" si="12"/>
        <v>44591</v>
      </c>
      <c r="F78" s="67">
        <f t="shared" si="13"/>
        <v>44648</v>
      </c>
      <c r="G78" s="16"/>
      <c r="H78" s="16">
        <f t="shared" si="6"/>
        <v>58</v>
      </c>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row>
    <row r="79" spans="1:64" s="2" customFormat="1" ht="30" customHeight="1" thickBot="1" x14ac:dyDescent="0.2">
      <c r="A79" s="57"/>
      <c r="B79" s="86"/>
      <c r="C79" s="75"/>
      <c r="D79" s="36">
        <v>0</v>
      </c>
      <c r="E79" s="67">
        <f t="shared" si="12"/>
        <v>44591</v>
      </c>
      <c r="F79" s="67">
        <f t="shared" si="13"/>
        <v>44648</v>
      </c>
      <c r="G79" s="16"/>
      <c r="H79" s="16">
        <f t="shared" si="6"/>
        <v>58</v>
      </c>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row>
    <row r="80" spans="1:64" s="2" customFormat="1" ht="30" customHeight="1" thickBot="1" x14ac:dyDescent="0.2">
      <c r="A80" s="57"/>
      <c r="B80" s="78"/>
      <c r="C80" s="75"/>
      <c r="D80" s="36">
        <v>0</v>
      </c>
      <c r="E80" s="67">
        <f t="shared" si="12"/>
        <v>44591</v>
      </c>
      <c r="F80" s="67">
        <f t="shared" si="13"/>
        <v>44648</v>
      </c>
      <c r="G80" s="16"/>
      <c r="H80" s="16">
        <f t="shared" si="6"/>
        <v>58</v>
      </c>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row>
    <row r="81" spans="1:64" s="2" customFormat="1" ht="30" customHeight="1" thickBot="1" x14ac:dyDescent="0.2">
      <c r="A81" s="57" t="s">
        <v>24</v>
      </c>
      <c r="B81" s="100" t="s">
        <v>150</v>
      </c>
      <c r="C81" s="101"/>
      <c r="D81" s="102"/>
      <c r="E81" s="103"/>
      <c r="F81" s="104"/>
      <c r="G81" s="16"/>
      <c r="H81" s="16" t="str">
        <f t="shared" si="6"/>
        <v/>
      </c>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row>
    <row r="82" spans="1:64" s="2" customFormat="1" ht="30" customHeight="1" thickBot="1" x14ac:dyDescent="0.2">
      <c r="A82" s="57"/>
      <c r="B82" s="112" t="s">
        <v>183</v>
      </c>
      <c r="C82" s="113" t="s">
        <v>186</v>
      </c>
      <c r="D82" s="99">
        <v>1</v>
      </c>
      <c r="E82" s="111">
        <f>Project_Start + 45</f>
        <v>44616</v>
      </c>
      <c r="F82" s="111">
        <f>Project_end - 20</f>
        <v>44628</v>
      </c>
      <c r="G82" s="16"/>
      <c r="H82" s="16"/>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row>
    <row r="83" spans="1:64" s="2" customFormat="1" ht="30" customHeight="1" thickBot="1" x14ac:dyDescent="0.2">
      <c r="A83" s="57"/>
      <c r="B83" s="112" t="s">
        <v>184</v>
      </c>
      <c r="C83" s="113" t="s">
        <v>185</v>
      </c>
      <c r="D83" s="99">
        <v>1</v>
      </c>
      <c r="E83" s="111">
        <f>Project_Start + 45</f>
        <v>44616</v>
      </c>
      <c r="F83" s="111">
        <f>Project_end - 20</f>
        <v>44628</v>
      </c>
      <c r="G83" s="16"/>
      <c r="H83" s="16"/>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row>
    <row r="84" spans="1:64" s="2" customFormat="1" ht="30" customHeight="1" thickBot="1" x14ac:dyDescent="0.2">
      <c r="A84" s="57"/>
      <c r="B84" s="112" t="s">
        <v>109</v>
      </c>
      <c r="C84" s="113" t="s">
        <v>107</v>
      </c>
      <c r="D84" s="99">
        <v>0</v>
      </c>
      <c r="E84" s="111">
        <f>Project_Start</f>
        <v>44571</v>
      </c>
      <c r="F84" s="111">
        <f>Project_end - 20</f>
        <v>44628</v>
      </c>
      <c r="G84" s="16"/>
      <c r="H84" s="16"/>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row>
    <row r="85" spans="1:64" s="2" customFormat="1" ht="30" customHeight="1" thickBot="1" x14ac:dyDescent="0.2">
      <c r="A85" s="57"/>
      <c r="B85" s="112" t="s">
        <v>106</v>
      </c>
      <c r="C85" s="98"/>
      <c r="D85" s="99">
        <v>0</v>
      </c>
      <c r="E85" s="111">
        <f>Project_Start</f>
        <v>44571</v>
      </c>
      <c r="F85" s="111">
        <f>Project_end - 30</f>
        <v>44618</v>
      </c>
      <c r="G85" s="16"/>
      <c r="H85" s="16"/>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row>
    <row r="86" spans="1:64" s="2" customFormat="1" ht="30" customHeight="1" thickBot="1" x14ac:dyDescent="0.2">
      <c r="A86" s="57"/>
      <c r="B86" s="112" t="s">
        <v>108</v>
      </c>
      <c r="C86" s="98"/>
      <c r="D86" s="99">
        <v>0</v>
      </c>
      <c r="E86" s="111">
        <f>Project_Start+30</f>
        <v>44601</v>
      </c>
      <c r="F86" s="111">
        <f>Project_end-15</f>
        <v>44633</v>
      </c>
      <c r="G86" s="16"/>
      <c r="H86" s="16"/>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row>
    <row r="87" spans="1:64" s="2" customFormat="1" ht="30" customHeight="1" thickBot="1" x14ac:dyDescent="0.2">
      <c r="A87" s="57"/>
      <c r="B87" s="114" t="s">
        <v>110</v>
      </c>
      <c r="C87" s="98"/>
      <c r="D87" s="99">
        <v>0</v>
      </c>
      <c r="E87" s="111">
        <f>Project_Start+20</f>
        <v>44591</v>
      </c>
      <c r="F87" s="111">
        <f>Project_end-15</f>
        <v>44633</v>
      </c>
      <c r="G87" s="16"/>
      <c r="H87" s="16"/>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row>
    <row r="88" spans="1:64" s="2" customFormat="1" ht="30" customHeight="1" thickBot="1" x14ac:dyDescent="0.2">
      <c r="A88" s="57"/>
      <c r="B88" s="112" t="s">
        <v>134</v>
      </c>
      <c r="C88" s="98"/>
      <c r="D88" s="99">
        <v>0</v>
      </c>
      <c r="E88" s="111">
        <f>Project_Start+30</f>
        <v>44601</v>
      </c>
      <c r="F88" s="111">
        <f t="shared" ref="F88:F89" si="14">Project_end</f>
        <v>44648</v>
      </c>
      <c r="G88" s="16"/>
      <c r="H88" s="16"/>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row>
    <row r="89" spans="1:64" s="2" customFormat="1" ht="30" customHeight="1" thickBot="1" x14ac:dyDescent="0.2">
      <c r="A89" s="57"/>
      <c r="B89" s="112" t="s">
        <v>135</v>
      </c>
      <c r="C89" s="98"/>
      <c r="D89" s="99">
        <v>0</v>
      </c>
      <c r="E89" s="111">
        <f>Project_Start+30</f>
        <v>44601</v>
      </c>
      <c r="F89" s="111">
        <f t="shared" si="14"/>
        <v>44648</v>
      </c>
      <c r="G89" s="16"/>
      <c r="H89" s="16"/>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row>
    <row r="90" spans="1:64" s="2" customFormat="1" ht="30" customHeight="1" thickBot="1" x14ac:dyDescent="0.2">
      <c r="A90" s="57"/>
      <c r="B90" s="110"/>
      <c r="C90" s="98"/>
      <c r="D90" s="99"/>
      <c r="E90" s="111"/>
      <c r="F90" s="111"/>
      <c r="G90" s="16"/>
      <c r="H90" s="16"/>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row>
    <row r="91" spans="1:64" s="2" customFormat="1" ht="30" customHeight="1" thickBot="1" x14ac:dyDescent="0.2">
      <c r="A91" s="57" t="s">
        <v>24</v>
      </c>
      <c r="B91" s="105" t="s">
        <v>125</v>
      </c>
      <c r="C91" s="106"/>
      <c r="D91" s="107"/>
      <c r="E91" s="108"/>
      <c r="F91" s="109"/>
      <c r="G91" s="16"/>
      <c r="H91" s="16" t="str">
        <f t="shared" si="6"/>
        <v/>
      </c>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row>
    <row r="92" spans="1:64" s="2" customFormat="1" ht="30" customHeight="1" thickBot="1" x14ac:dyDescent="0.2">
      <c r="A92" s="57"/>
      <c r="B92" s="88" t="s">
        <v>126</v>
      </c>
      <c r="C92" s="116" t="s">
        <v>107</v>
      </c>
      <c r="D92" s="31">
        <v>0.8</v>
      </c>
      <c r="E92" s="66">
        <f t="shared" ref="E92:E96" si="15">Project_Start + 40</f>
        <v>44611</v>
      </c>
      <c r="F92" s="66">
        <f t="shared" ref="F92:F108" si="16">Project_end</f>
        <v>44648</v>
      </c>
      <c r="G92" s="16"/>
      <c r="H92" s="16"/>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row>
    <row r="93" spans="1:64" s="2" customFormat="1" ht="30" customHeight="1" thickBot="1" x14ac:dyDescent="0.2">
      <c r="A93" s="57"/>
      <c r="B93" s="88" t="s">
        <v>138</v>
      </c>
      <c r="C93" s="116" t="s">
        <v>174</v>
      </c>
      <c r="D93" s="31">
        <v>1</v>
      </c>
      <c r="E93" s="66">
        <f>Project_Start + 40</f>
        <v>44611</v>
      </c>
      <c r="F93" s="66">
        <f>Project_end-10</f>
        <v>44638</v>
      </c>
      <c r="G93" s="16"/>
      <c r="H93" s="16"/>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row>
    <row r="94" spans="1:64" s="2" customFormat="1" ht="30" customHeight="1" thickBot="1" x14ac:dyDescent="0.2">
      <c r="A94" s="57"/>
      <c r="B94" s="88" t="s">
        <v>142</v>
      </c>
      <c r="C94" s="116" t="s">
        <v>174</v>
      </c>
      <c r="D94" s="31">
        <v>1</v>
      </c>
      <c r="E94" s="66">
        <f t="shared" si="15"/>
        <v>44611</v>
      </c>
      <c r="F94" s="66">
        <f t="shared" si="16"/>
        <v>44648</v>
      </c>
      <c r="G94" s="16"/>
      <c r="H94" s="16"/>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row>
    <row r="95" spans="1:64" s="2" customFormat="1" ht="30" customHeight="1" thickBot="1" x14ac:dyDescent="0.2">
      <c r="A95" s="57"/>
      <c r="B95" s="88" t="s">
        <v>143</v>
      </c>
      <c r="C95" s="116" t="s">
        <v>174</v>
      </c>
      <c r="D95" s="31">
        <v>0.9</v>
      </c>
      <c r="E95" s="66">
        <f t="shared" si="15"/>
        <v>44611</v>
      </c>
      <c r="F95" s="66">
        <f t="shared" si="16"/>
        <v>44648</v>
      </c>
      <c r="G95" s="16"/>
      <c r="H95" s="16"/>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row>
    <row r="96" spans="1:64" s="2" customFormat="1" ht="30" customHeight="1" thickBot="1" x14ac:dyDescent="0.2">
      <c r="A96" s="57"/>
      <c r="B96" s="88" t="s">
        <v>144</v>
      </c>
      <c r="C96" s="116" t="s">
        <v>174</v>
      </c>
      <c r="D96" s="31">
        <v>1</v>
      </c>
      <c r="E96" s="66">
        <f t="shared" si="15"/>
        <v>44611</v>
      </c>
      <c r="F96" s="66">
        <f t="shared" si="16"/>
        <v>44648</v>
      </c>
      <c r="G96" s="16"/>
      <c r="H96" s="16"/>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row>
    <row r="97" spans="1:64" s="2" customFormat="1" ht="30" customHeight="1" thickBot="1" x14ac:dyDescent="0.2">
      <c r="A97" s="57"/>
      <c r="B97" s="88" t="s">
        <v>145</v>
      </c>
      <c r="C97" s="116" t="s">
        <v>182</v>
      </c>
      <c r="D97" s="31">
        <v>0.5</v>
      </c>
      <c r="E97" s="66">
        <v>44621</v>
      </c>
      <c r="F97" s="66">
        <f t="shared" si="16"/>
        <v>44648</v>
      </c>
      <c r="G97" s="16"/>
      <c r="H97" s="16"/>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row>
    <row r="98" spans="1:64" s="2" customFormat="1" ht="30" customHeight="1" thickBot="1" x14ac:dyDescent="0.2">
      <c r="A98" s="57"/>
      <c r="B98" s="88" t="s">
        <v>146</v>
      </c>
      <c r="C98" s="116" t="s">
        <v>174</v>
      </c>
      <c r="D98" s="31">
        <v>0.9</v>
      </c>
      <c r="E98" s="66">
        <v>44621</v>
      </c>
      <c r="F98" s="66">
        <f t="shared" si="16"/>
        <v>44648</v>
      </c>
      <c r="G98" s="16"/>
      <c r="H98" s="16"/>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row>
    <row r="99" spans="1:64" s="2" customFormat="1" ht="30" customHeight="1" thickBot="1" x14ac:dyDescent="0.2">
      <c r="A99" s="57"/>
      <c r="B99" s="119" t="s">
        <v>147</v>
      </c>
      <c r="C99" s="116" t="s">
        <v>176</v>
      </c>
      <c r="D99" s="31">
        <v>0.7</v>
      </c>
      <c r="E99" s="66">
        <v>44621</v>
      </c>
      <c r="F99" s="66">
        <f t="shared" si="16"/>
        <v>44648</v>
      </c>
      <c r="G99" s="16"/>
      <c r="H99" s="16"/>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row>
    <row r="100" spans="1:64" s="2" customFormat="1" ht="30" customHeight="1" thickBot="1" x14ac:dyDescent="0.2">
      <c r="A100" s="57"/>
      <c r="B100" s="119" t="s">
        <v>204</v>
      </c>
      <c r="C100" s="116" t="s">
        <v>205</v>
      </c>
      <c r="D100" s="31">
        <v>0.7</v>
      </c>
      <c r="E100" s="66">
        <v>44622</v>
      </c>
      <c r="F100" s="66">
        <f t="shared" si="16"/>
        <v>44648</v>
      </c>
      <c r="G100" s="16"/>
      <c r="H100" s="16"/>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row>
    <row r="101" spans="1:64" s="2" customFormat="1" ht="30" customHeight="1" thickBot="1" x14ac:dyDescent="0.2">
      <c r="A101" s="57"/>
      <c r="B101" s="88" t="s">
        <v>148</v>
      </c>
      <c r="C101" s="116" t="s">
        <v>174</v>
      </c>
      <c r="D101" s="31">
        <v>1</v>
      </c>
      <c r="E101" s="66">
        <v>44621</v>
      </c>
      <c r="F101" s="66">
        <f t="shared" si="16"/>
        <v>44648</v>
      </c>
      <c r="G101" s="16"/>
      <c r="H101" s="16"/>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row>
    <row r="102" spans="1:64" s="2" customFormat="1" ht="30" customHeight="1" thickBot="1" x14ac:dyDescent="0.2">
      <c r="A102" s="57"/>
      <c r="B102" s="88" t="s">
        <v>149</v>
      </c>
      <c r="C102" s="116" t="s">
        <v>174</v>
      </c>
      <c r="D102" s="31">
        <v>0.9</v>
      </c>
      <c r="E102" s="66">
        <v>44621</v>
      </c>
      <c r="F102" s="66">
        <f t="shared" si="16"/>
        <v>44648</v>
      </c>
      <c r="G102" s="16"/>
      <c r="H102" s="16"/>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row>
    <row r="103" spans="1:64" s="2" customFormat="1" ht="30" customHeight="1" thickBot="1" x14ac:dyDescent="0.2">
      <c r="A103" s="57"/>
      <c r="B103" s="88" t="s">
        <v>181</v>
      </c>
      <c r="C103" s="116" t="s">
        <v>191</v>
      </c>
      <c r="D103" s="31">
        <v>0.8</v>
      </c>
      <c r="E103" s="66">
        <v>44619</v>
      </c>
      <c r="F103" s="66">
        <f t="shared" si="16"/>
        <v>44648</v>
      </c>
      <c r="G103" s="16"/>
      <c r="H103" s="16"/>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row>
    <row r="104" spans="1:64" s="2" customFormat="1" ht="30" customHeight="1" thickBot="1" x14ac:dyDescent="0.2">
      <c r="A104" s="57"/>
      <c r="B104" s="119" t="s">
        <v>196</v>
      </c>
      <c r="C104" s="116" t="s">
        <v>203</v>
      </c>
      <c r="D104" s="31">
        <v>0</v>
      </c>
      <c r="E104" s="66">
        <v>44620</v>
      </c>
      <c r="F104" s="66">
        <f t="shared" si="16"/>
        <v>44648</v>
      </c>
      <c r="G104" s="16"/>
      <c r="H104" s="16"/>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row>
    <row r="105" spans="1:64" s="2" customFormat="1" ht="30" customHeight="1" thickBot="1" x14ac:dyDescent="0.2">
      <c r="A105" s="57"/>
      <c r="B105" s="119" t="s">
        <v>198</v>
      </c>
      <c r="C105" s="116" t="s">
        <v>197</v>
      </c>
      <c r="D105" s="31">
        <v>0.3</v>
      </c>
      <c r="E105" s="66">
        <v>44619</v>
      </c>
      <c r="F105" s="66">
        <f t="shared" si="16"/>
        <v>44648</v>
      </c>
      <c r="G105" s="16"/>
      <c r="H105" s="16"/>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row>
    <row r="106" spans="1:64" s="2" customFormat="1" ht="30" customHeight="1" thickBot="1" x14ac:dyDescent="0.2">
      <c r="A106" s="57"/>
      <c r="B106" s="119" t="s">
        <v>200</v>
      </c>
      <c r="C106" s="116" t="s">
        <v>191</v>
      </c>
      <c r="D106" s="31">
        <v>0.8</v>
      </c>
      <c r="E106" s="66">
        <v>44620</v>
      </c>
      <c r="F106" s="66">
        <f t="shared" si="16"/>
        <v>44648</v>
      </c>
      <c r="G106" s="16"/>
      <c r="H106" s="16"/>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row>
    <row r="107" spans="1:64" s="2" customFormat="1" ht="30" customHeight="1" thickBot="1" x14ac:dyDescent="0.2">
      <c r="A107" s="57"/>
      <c r="B107" s="88" t="s">
        <v>201</v>
      </c>
      <c r="C107" s="116" t="s">
        <v>195</v>
      </c>
      <c r="D107" s="31"/>
      <c r="E107" s="66">
        <v>44621</v>
      </c>
      <c r="F107" s="66">
        <f t="shared" si="16"/>
        <v>44648</v>
      </c>
      <c r="G107" s="16"/>
      <c r="H107" s="16"/>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row>
    <row r="108" spans="1:64" s="2" customFormat="1" ht="30" customHeight="1" thickBot="1" x14ac:dyDescent="0.2">
      <c r="A108" s="57"/>
      <c r="B108" s="88" t="s">
        <v>202</v>
      </c>
      <c r="C108" s="116" t="s">
        <v>195</v>
      </c>
      <c r="D108" s="31"/>
      <c r="E108" s="66">
        <v>44621</v>
      </c>
      <c r="F108" s="66">
        <f t="shared" si="16"/>
        <v>44648</v>
      </c>
      <c r="G108" s="16"/>
      <c r="H108" s="16"/>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row>
    <row r="109" spans="1:64" s="2" customFormat="1" ht="30" customHeight="1" thickBot="1" x14ac:dyDescent="0.2">
      <c r="A109" s="57"/>
      <c r="B109" s="88"/>
      <c r="C109" s="116"/>
      <c r="D109" s="31"/>
      <c r="E109" s="66"/>
      <c r="F109" s="66"/>
      <c r="G109" s="16"/>
      <c r="H109" s="16"/>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row>
    <row r="110" spans="1:64" s="2" customFormat="1" ht="30" customHeight="1" thickBot="1" x14ac:dyDescent="0.2">
      <c r="A110" s="57"/>
      <c r="B110" s="88"/>
      <c r="C110" s="116"/>
      <c r="D110" s="31"/>
      <c r="E110" s="66"/>
      <c r="F110" s="66"/>
      <c r="G110" s="16"/>
      <c r="H110" s="16"/>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row>
    <row r="111" spans="1:64" s="2" customFormat="1" ht="30" customHeight="1" thickBot="1" x14ac:dyDescent="0.2">
      <c r="A111" s="57"/>
      <c r="B111" s="88"/>
      <c r="C111" s="116"/>
      <c r="D111" s="31"/>
      <c r="E111" s="66"/>
      <c r="F111" s="66"/>
      <c r="G111" s="16"/>
      <c r="H111" s="16"/>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row>
    <row r="112" spans="1:64" s="2" customFormat="1" ht="30" customHeight="1" thickBot="1" x14ac:dyDescent="0.2">
      <c r="A112" s="57"/>
      <c r="B112" s="88"/>
      <c r="C112" s="116"/>
      <c r="D112" s="31"/>
      <c r="E112" s="66"/>
      <c r="F112" s="66"/>
      <c r="G112" s="16"/>
      <c r="H112" s="16"/>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row>
    <row r="113" spans="1:64" s="2" customFormat="1" ht="30" customHeight="1" thickBot="1" x14ac:dyDescent="0.2">
      <c r="A113" s="57" t="s">
        <v>26</v>
      </c>
      <c r="B113" s="79"/>
      <c r="C113" s="76"/>
      <c r="D113" s="15"/>
      <c r="E113" s="68"/>
      <c r="F113" s="68"/>
      <c r="G113" s="16"/>
      <c r="H113" s="16" t="str">
        <f t="shared" si="6"/>
        <v/>
      </c>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row>
    <row r="114" spans="1:64" s="2" customFormat="1" ht="30" customHeight="1" thickBot="1" x14ac:dyDescent="0.2">
      <c r="A114" s="58" t="s">
        <v>25</v>
      </c>
      <c r="B114" s="37" t="s">
        <v>0</v>
      </c>
      <c r="C114" s="38"/>
      <c r="D114" s="39"/>
      <c r="E114" s="40"/>
      <c r="F114" s="41"/>
      <c r="G114" s="42"/>
      <c r="H114" s="42" t="str">
        <f t="shared" si="6"/>
        <v/>
      </c>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c r="AV114" s="45"/>
      <c r="AW114" s="45"/>
      <c r="AX114" s="45"/>
      <c r="AY114" s="45"/>
      <c r="AZ114" s="45"/>
      <c r="BA114" s="45"/>
      <c r="BB114" s="45"/>
      <c r="BC114" s="45"/>
      <c r="BD114" s="45"/>
      <c r="BE114" s="45"/>
      <c r="BF114" s="45"/>
      <c r="BG114" s="45"/>
      <c r="BH114" s="45"/>
      <c r="BI114" s="45"/>
      <c r="BJ114" s="45"/>
      <c r="BK114" s="45"/>
      <c r="BL114" s="45"/>
    </row>
    <row r="115" spans="1:64" ht="30" customHeight="1" x14ac:dyDescent="0.15">
      <c r="G115" s="5"/>
    </row>
    <row r="116" spans="1:64" ht="30" customHeight="1" x14ac:dyDescent="0.15">
      <c r="C116" s="13"/>
      <c r="F116" s="59"/>
    </row>
    <row r="117" spans="1:64" ht="30" customHeight="1" x14ac:dyDescent="0.2">
      <c r="C117" s="14"/>
    </row>
  </sheetData>
  <mergeCells count="14">
    <mergeCell ref="B6:G6"/>
    <mergeCell ref="AK5:AQ5"/>
    <mergeCell ref="AR5:AX5"/>
    <mergeCell ref="C4:D4"/>
    <mergeCell ref="E4:F4"/>
    <mergeCell ref="C3:D3"/>
    <mergeCell ref="C5:D5"/>
    <mergeCell ref="AY5:BE5"/>
    <mergeCell ref="BF5:BL5"/>
    <mergeCell ref="E3:F3"/>
    <mergeCell ref="I5:O5"/>
    <mergeCell ref="P5:V5"/>
    <mergeCell ref="W5:AC5"/>
    <mergeCell ref="AD5:AJ5"/>
  </mergeCells>
  <phoneticPr fontId="22" type="noConversion"/>
  <conditionalFormatting sqref="D82:D90 D113:D114 D8:D80">
    <cfRule type="dataBar" priority="3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82:BL90 I113:BL114 I6:BL80">
    <cfRule type="expression" dxfId="14" priority="50">
      <formula>AND(TODAY()&gt;=I$6,TODAY()&lt;J$6)</formula>
    </cfRule>
  </conditionalFormatting>
  <conditionalFormatting sqref="I82:BL90 I113:BL114 I8:BL80">
    <cfRule type="expression" dxfId="13" priority="44">
      <formula>AND(task_start&lt;=I$6,ROUNDDOWN((task_end-task_start+1)*task_progress,0)+task_start-1&gt;=I$6)</formula>
    </cfRule>
    <cfRule type="expression" dxfId="12" priority="45" stopIfTrue="1">
      <formula>AND(task_end&gt;=I$6,task_start&lt;J$6)</formula>
    </cfRule>
  </conditionalFormatting>
  <conditionalFormatting sqref="D81">
    <cfRule type="dataBar" priority="13">
      <dataBar>
        <cfvo type="num" val="0"/>
        <cfvo type="num" val="1"/>
        <color theme="0" tint="-0.249977111117893"/>
      </dataBar>
      <extLst>
        <ext xmlns:x14="http://schemas.microsoft.com/office/spreadsheetml/2009/9/main" uri="{B025F937-C7B1-47D3-B67F-A62EFF666E3E}">
          <x14:id>{ECFE2813-F546-4A11-B24D-B40A25FC1D33}</x14:id>
        </ext>
      </extLst>
    </cfRule>
  </conditionalFormatting>
  <conditionalFormatting sqref="D91">
    <cfRule type="dataBar" priority="5">
      <dataBar>
        <cfvo type="num" val="0"/>
        <cfvo type="num" val="1"/>
        <color theme="0" tint="-0.249977111117893"/>
      </dataBar>
      <extLst>
        <ext xmlns:x14="http://schemas.microsoft.com/office/spreadsheetml/2009/9/main" uri="{B025F937-C7B1-47D3-B67F-A62EFF666E3E}">
          <x14:id>{9F2D2105-007E-4DE9-858B-4D86B5F4CEDF}</x14:id>
        </ext>
      </extLst>
    </cfRule>
  </conditionalFormatting>
  <conditionalFormatting sqref="D95:D112">
    <cfRule type="dataBar" priority="1">
      <dataBar>
        <cfvo type="num" val="0"/>
        <cfvo type="num" val="1"/>
        <color theme="0" tint="-0.249977111117893"/>
      </dataBar>
      <extLst>
        <ext xmlns:x14="http://schemas.microsoft.com/office/spreadsheetml/2009/9/main" uri="{B025F937-C7B1-47D3-B67F-A62EFF666E3E}">
          <x14:id>{D63E00F5-7DDE-4631-A3F1-7F04994CD888}</x14:id>
        </ext>
      </extLst>
    </cfRule>
  </conditionalFormatting>
  <conditionalFormatting sqref="I81:BL81">
    <cfRule type="expression" dxfId="11" priority="16">
      <formula>AND(TODAY()&gt;=I$6,TODAY()&lt;J$6)</formula>
    </cfRule>
  </conditionalFormatting>
  <conditionalFormatting sqref="I81:BL81">
    <cfRule type="expression" dxfId="10" priority="14">
      <formula>AND(task_start&lt;=I$6,ROUNDDOWN((task_end-task_start+1)*task_progress,0)+task_start-1&gt;=I$6)</formula>
    </cfRule>
    <cfRule type="expression" dxfId="9" priority="15" stopIfTrue="1">
      <formula>AND(task_end&gt;=I$6,task_start&lt;J$6)</formula>
    </cfRule>
  </conditionalFormatting>
  <conditionalFormatting sqref="D92:D94">
    <cfRule type="dataBar" priority="9">
      <dataBar>
        <cfvo type="num" val="0"/>
        <cfvo type="num" val="1"/>
        <color theme="0" tint="-0.249977111117893"/>
      </dataBar>
      <extLst>
        <ext xmlns:x14="http://schemas.microsoft.com/office/spreadsheetml/2009/9/main" uri="{B025F937-C7B1-47D3-B67F-A62EFF666E3E}">
          <x14:id>{2710E601-0B27-474B-A771-D3465D984539}</x14:id>
        </ext>
      </extLst>
    </cfRule>
  </conditionalFormatting>
  <conditionalFormatting sqref="I92:BL111">
    <cfRule type="expression" dxfId="8" priority="12">
      <formula>AND(TODAY()&gt;=I$6,TODAY()&lt;J$6)</formula>
    </cfRule>
  </conditionalFormatting>
  <conditionalFormatting sqref="I92:BL111">
    <cfRule type="expression" dxfId="7" priority="10">
      <formula>AND(task_start&lt;=I$6,ROUNDDOWN((task_end-task_start+1)*task_progress,0)+task_start-1&gt;=I$6)</formula>
    </cfRule>
    <cfRule type="expression" dxfId="6" priority="11" stopIfTrue="1">
      <formula>AND(task_end&gt;=I$6,task_start&lt;J$6)</formula>
    </cfRule>
  </conditionalFormatting>
  <conditionalFormatting sqref="I91:BL91">
    <cfRule type="expression" dxfId="5" priority="8">
      <formula>AND(TODAY()&gt;=I$6,TODAY()&lt;J$6)</formula>
    </cfRule>
  </conditionalFormatting>
  <conditionalFormatting sqref="I91:BL91">
    <cfRule type="expression" dxfId="4" priority="6">
      <formula>AND(task_start&lt;=I$6,ROUNDDOWN((task_end-task_start+1)*task_progress,0)+task_start-1&gt;=I$6)</formula>
    </cfRule>
    <cfRule type="expression" dxfId="3" priority="7" stopIfTrue="1">
      <formula>AND(task_end&gt;=I$6,task_start&lt;J$6)</formula>
    </cfRule>
  </conditionalFormatting>
  <conditionalFormatting sqref="I112:BL112">
    <cfRule type="expression" dxfId="2" priority="4">
      <formula>AND(TODAY()&gt;=I$6,TODAY()&lt;J$6)</formula>
    </cfRule>
  </conditionalFormatting>
  <conditionalFormatting sqref="I112:BL112">
    <cfRule type="expression" dxfId="1" priority="2">
      <formula>AND(task_start&lt;=I$6,ROUNDDOWN((task_end-task_start+1)*task_progress,0)+task_start-1&gt;=I$6)</formula>
    </cfRule>
    <cfRule type="expression" dxfId="0" priority="3" stopIfTrue="1">
      <formula>AND(task_end&gt;=I$6,task_start&lt;J$6)</formula>
    </cfRule>
  </conditionalFormatting>
  <dataValidations count="1">
    <dataValidation type="whole" operator="greaterThanOrEqual" allowBlank="1" showInputMessage="1" promptTitle="Display Week" prompt="Changing this number will scroll the Gantt Chart view." sqref="E5">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24 E8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D82:D90 D113:D114 D8:D80</xm:sqref>
        </x14:conditionalFormatting>
        <x14:conditionalFormatting xmlns:xm="http://schemas.microsoft.com/office/excel/2006/main">
          <x14:cfRule type="dataBar" id="{ECFE2813-F546-4A11-B24D-B40A25FC1D33}">
            <x14:dataBar minLength="0" maxLength="100" gradient="0">
              <x14:cfvo type="num">
                <xm:f>0</xm:f>
              </x14:cfvo>
              <x14:cfvo type="num">
                <xm:f>1</xm:f>
              </x14:cfvo>
              <x14:negativeFillColor rgb="FFFF0000"/>
              <x14:axisColor rgb="FF000000"/>
            </x14:dataBar>
          </x14:cfRule>
          <xm:sqref>D81</xm:sqref>
        </x14:conditionalFormatting>
        <x14:conditionalFormatting xmlns:xm="http://schemas.microsoft.com/office/excel/2006/main">
          <x14:cfRule type="dataBar" id="{9F2D2105-007E-4DE9-858B-4D86B5F4CEDF}">
            <x14:dataBar minLength="0" maxLength="100" gradient="0">
              <x14:cfvo type="num">
                <xm:f>0</xm:f>
              </x14:cfvo>
              <x14:cfvo type="num">
                <xm:f>1</xm:f>
              </x14:cfvo>
              <x14:negativeFillColor rgb="FFFF0000"/>
              <x14:axisColor rgb="FF000000"/>
            </x14:dataBar>
          </x14:cfRule>
          <xm:sqref>D91</xm:sqref>
        </x14:conditionalFormatting>
        <x14:conditionalFormatting xmlns:xm="http://schemas.microsoft.com/office/excel/2006/main">
          <x14:cfRule type="dataBar" id="{D63E00F5-7DDE-4631-A3F1-7F04994CD888}">
            <x14:dataBar minLength="0" maxLength="100" gradient="0">
              <x14:cfvo type="num">
                <xm:f>0</xm:f>
              </x14:cfvo>
              <x14:cfvo type="num">
                <xm:f>1</xm:f>
              </x14:cfvo>
              <x14:negativeFillColor rgb="FFFF0000"/>
              <x14:axisColor rgb="FF000000"/>
            </x14:dataBar>
          </x14:cfRule>
          <xm:sqref>D95:D112</xm:sqref>
        </x14:conditionalFormatting>
        <x14:conditionalFormatting xmlns:xm="http://schemas.microsoft.com/office/excel/2006/main">
          <x14:cfRule type="dataBar" id="{2710E601-0B27-474B-A771-D3465D984539}">
            <x14:dataBar minLength="0" maxLength="100" gradient="0">
              <x14:cfvo type="num">
                <xm:f>0</xm:f>
              </x14:cfvo>
              <x14:cfvo type="num">
                <xm:f>1</xm:f>
              </x14:cfvo>
              <x14:negativeFillColor rgb="FFFF0000"/>
              <x14:axisColor rgb="FF000000"/>
            </x14:dataBar>
          </x14:cfRule>
          <xm:sqref>D92:D94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Normal="100" workbookViewId="0">
      <selection activeCell="B3" sqref="B3"/>
    </sheetView>
  </sheetViews>
  <sheetFormatPr defaultRowHeight="13.5" x14ac:dyDescent="0.15"/>
  <cols>
    <col min="1" max="1" width="5.125" style="61" customWidth="1"/>
    <col min="2" max="2" width="37.75" style="61" customWidth="1"/>
    <col min="3" max="3" width="37.5" style="61" customWidth="1"/>
    <col min="4" max="4" width="40.625" style="61" customWidth="1"/>
    <col min="5" max="5" width="46.25" style="61" customWidth="1"/>
    <col min="6" max="6" width="32.125" style="61" customWidth="1"/>
    <col min="7" max="16384" width="9" style="61"/>
  </cols>
  <sheetData>
    <row r="1" spans="1:10" ht="51" customHeight="1" x14ac:dyDescent="0.15">
      <c r="A1" s="129" t="s">
        <v>85</v>
      </c>
      <c r="B1" s="130"/>
      <c r="C1" s="130"/>
      <c r="D1" s="130"/>
      <c r="E1" s="130"/>
      <c r="F1" s="130"/>
      <c r="G1" s="89"/>
      <c r="H1" s="89"/>
      <c r="I1" s="89"/>
      <c r="J1" s="89"/>
    </row>
    <row r="2" spans="1:10" ht="28.5" customHeight="1" x14ac:dyDescent="0.15">
      <c r="A2" s="93"/>
      <c r="B2" s="94" t="s">
        <v>40</v>
      </c>
      <c r="C2" s="95" t="s">
        <v>51</v>
      </c>
      <c r="D2" s="95" t="s">
        <v>62</v>
      </c>
      <c r="E2" s="95" t="s">
        <v>73</v>
      </c>
      <c r="F2" s="95" t="s">
        <v>74</v>
      </c>
    </row>
    <row r="3" spans="1:10" ht="114" customHeight="1" x14ac:dyDescent="0.15">
      <c r="B3" s="90" t="s">
        <v>41</v>
      </c>
      <c r="C3" s="90" t="s">
        <v>52</v>
      </c>
      <c r="D3" s="90" t="s">
        <v>63</v>
      </c>
      <c r="E3" s="90" t="s">
        <v>75</v>
      </c>
    </row>
    <row r="4" spans="1:10" ht="162" customHeight="1" x14ac:dyDescent="0.15">
      <c r="B4" s="90" t="s">
        <v>42</v>
      </c>
      <c r="C4" s="90" t="s">
        <v>53</v>
      </c>
      <c r="D4" s="90" t="s">
        <v>64</v>
      </c>
      <c r="E4" s="90" t="s">
        <v>76</v>
      </c>
    </row>
    <row r="5" spans="1:10" ht="155.25" customHeight="1" x14ac:dyDescent="0.15">
      <c r="B5" s="90" t="s">
        <v>43</v>
      </c>
      <c r="C5" s="90" t="s">
        <v>54</v>
      </c>
      <c r="D5" s="90" t="s">
        <v>65</v>
      </c>
      <c r="E5" s="90" t="s">
        <v>78</v>
      </c>
    </row>
    <row r="6" spans="1:10" ht="43.5" customHeight="1" x14ac:dyDescent="0.15">
      <c r="B6" s="90" t="s">
        <v>44</v>
      </c>
      <c r="C6" s="91" t="s">
        <v>55</v>
      </c>
      <c r="D6" s="90" t="s">
        <v>66</v>
      </c>
      <c r="E6" s="90" t="s">
        <v>77</v>
      </c>
    </row>
    <row r="7" spans="1:10" ht="85.5" customHeight="1" x14ac:dyDescent="0.15">
      <c r="B7" s="90" t="s">
        <v>45</v>
      </c>
      <c r="C7" s="90" t="s">
        <v>56</v>
      </c>
      <c r="D7" s="90" t="s">
        <v>67</v>
      </c>
      <c r="E7" s="90" t="s">
        <v>79</v>
      </c>
    </row>
    <row r="8" spans="1:10" ht="106.5" customHeight="1" x14ac:dyDescent="0.15">
      <c r="B8" s="90" t="s">
        <v>46</v>
      </c>
      <c r="C8" s="90" t="s">
        <v>57</v>
      </c>
      <c r="D8" s="90" t="s">
        <v>68</v>
      </c>
      <c r="E8" s="90" t="s">
        <v>80</v>
      </c>
    </row>
    <row r="9" spans="1:10" ht="151.5" customHeight="1" x14ac:dyDescent="0.15">
      <c r="B9" s="90" t="s">
        <v>47</v>
      </c>
      <c r="C9" s="90" t="s">
        <v>58</v>
      </c>
      <c r="D9" s="90" t="s">
        <v>72</v>
      </c>
      <c r="E9" s="90" t="s">
        <v>81</v>
      </c>
    </row>
    <row r="10" spans="1:10" ht="114" customHeight="1" x14ac:dyDescent="0.15">
      <c r="B10" s="90" t="s">
        <v>48</v>
      </c>
      <c r="C10" s="90" t="s">
        <v>59</v>
      </c>
      <c r="D10" s="90" t="s">
        <v>69</v>
      </c>
      <c r="E10" s="90" t="s">
        <v>82</v>
      </c>
    </row>
    <row r="11" spans="1:10" ht="58.5" customHeight="1" x14ac:dyDescent="0.2">
      <c r="B11" s="90" t="s">
        <v>49</v>
      </c>
      <c r="C11" s="90" t="s">
        <v>60</v>
      </c>
      <c r="D11" s="90" t="s">
        <v>70</v>
      </c>
      <c r="E11" s="92" t="s">
        <v>83</v>
      </c>
    </row>
    <row r="12" spans="1:10" ht="176.25" customHeight="1" x14ac:dyDescent="0.15">
      <c r="B12" s="90" t="s">
        <v>50</v>
      </c>
      <c r="C12" s="90" t="s">
        <v>61</v>
      </c>
      <c r="D12" s="90" t="s">
        <v>71</v>
      </c>
      <c r="E12" s="90" t="s">
        <v>84</v>
      </c>
    </row>
  </sheetData>
  <mergeCells count="1">
    <mergeCell ref="A1:F1"/>
  </mergeCells>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10" zoomScaleNormal="100" workbookViewId="0"/>
  </sheetViews>
  <sheetFormatPr defaultColWidth="9.125" defaultRowHeight="12" x14ac:dyDescent="0.15"/>
  <cols>
    <col min="1" max="1" width="87.125" style="47" customWidth="1"/>
    <col min="2" max="16384" width="9.125" style="1"/>
  </cols>
  <sheetData>
    <row r="1" spans="1:2" ht="46.5" customHeight="1" x14ac:dyDescent="0.15"/>
    <row r="2" spans="1:2" s="49" customFormat="1" ht="14.25" x14ac:dyDescent="0.15">
      <c r="A2" s="48" t="s">
        <v>11</v>
      </c>
      <c r="B2" s="48"/>
    </row>
    <row r="3" spans="1:2" s="53" customFormat="1" ht="27" customHeight="1" x14ac:dyDescent="0.15">
      <c r="A3" s="54" t="s">
        <v>16</v>
      </c>
      <c r="B3" s="54"/>
    </row>
    <row r="4" spans="1:2" s="50" customFormat="1" ht="25.5" x14ac:dyDescent="0.3">
      <c r="A4" s="51" t="s">
        <v>10</v>
      </c>
    </row>
    <row r="5" spans="1:2" ht="74.099999999999994" customHeight="1" x14ac:dyDescent="0.15">
      <c r="A5" s="52" t="s">
        <v>19</v>
      </c>
    </row>
    <row r="6" spans="1:2" ht="26.25" customHeight="1" x14ac:dyDescent="0.15">
      <c r="A6" s="51" t="s">
        <v>22</v>
      </c>
    </row>
    <row r="7" spans="1:2" s="47" customFormat="1" ht="204.95" customHeight="1" x14ac:dyDescent="0.15">
      <c r="A7" s="56" t="s">
        <v>21</v>
      </c>
    </row>
    <row r="8" spans="1:2" s="50" customFormat="1" ht="25.5" x14ac:dyDescent="0.3">
      <c r="A8" s="51" t="s">
        <v>12</v>
      </c>
    </row>
    <row r="9" spans="1:2" ht="54" x14ac:dyDescent="0.15">
      <c r="A9" s="52" t="s">
        <v>20</v>
      </c>
    </row>
    <row r="10" spans="1:2" s="47" customFormat="1" ht="27.95" customHeight="1" x14ac:dyDescent="0.15">
      <c r="A10" s="55" t="s">
        <v>18</v>
      </c>
    </row>
    <row r="11" spans="1:2" s="50" customFormat="1" ht="25.5" x14ac:dyDescent="0.3">
      <c r="A11" s="51" t="s">
        <v>9</v>
      </c>
    </row>
    <row r="12" spans="1:2" ht="27" x14ac:dyDescent="0.15">
      <c r="A12" s="52" t="s">
        <v>17</v>
      </c>
    </row>
    <row r="13" spans="1:2" s="47" customFormat="1" ht="27.95" customHeight="1" x14ac:dyDescent="0.15">
      <c r="A13" s="55" t="s">
        <v>4</v>
      </c>
    </row>
    <row r="14" spans="1:2" s="50" customFormat="1" ht="25.5" x14ac:dyDescent="0.3">
      <c r="A14" s="51" t="s">
        <v>13</v>
      </c>
    </row>
    <row r="15" spans="1:2" ht="75" customHeight="1" x14ac:dyDescent="0.15">
      <c r="A15" s="52" t="s">
        <v>14</v>
      </c>
    </row>
    <row r="16" spans="1:2" ht="81" x14ac:dyDescent="0.15">
      <c r="A16" s="52" t="s">
        <v>15</v>
      </c>
    </row>
  </sheetData>
  <phoneticPr fontId="22" type="noConversion"/>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3</vt:i4>
      </vt:variant>
      <vt:variant>
        <vt:lpstr>命名范围</vt:lpstr>
      </vt:variant>
      <vt:variant>
        <vt:i4>7</vt:i4>
      </vt:variant>
    </vt:vector>
  </HeadingPairs>
  <TitlesOfParts>
    <vt:vector size="10" baseType="lpstr">
      <vt:lpstr>ProjectSchedule</vt:lpstr>
      <vt:lpstr>Members</vt:lpstr>
      <vt:lpstr>(About)</vt:lpstr>
      <vt:lpstr>Display_Week</vt:lpstr>
      <vt:lpstr>ProjectSchedule!Print_Titles</vt:lpstr>
      <vt:lpstr>Project_end</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2022-03-25T06:02:40Z</dcterms:modified>
</cp:coreProperties>
</file>